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verejne_zakazky\___zadavaci_dokumentace\STAVEBNI_PRACE\_2020\211_Ve_Budova F2\"/>
    </mc:Choice>
  </mc:AlternateContent>
  <bookViews>
    <workbookView xWindow="0" yWindow="0" windowWidth="28800" windowHeight="12330"/>
  </bookViews>
  <sheets>
    <sheet name="Rekapitulace stavby" sheetId="1" r:id="rId1"/>
    <sheet name="01 - Architektonicko stav..." sheetId="2" r:id="rId2"/>
    <sheet name="02 - Vedlejší rozpočtové ..." sheetId="3" r:id="rId3"/>
    <sheet name="01 - Architektonicko stav..._01" sheetId="4" r:id="rId4"/>
    <sheet name="01 - Zdravotechnika" sheetId="5" r:id="rId5"/>
    <sheet name="02 - Vytápění" sheetId="6" r:id="rId6"/>
    <sheet name="03 - Vzduchotechnika" sheetId="7" r:id="rId7"/>
    <sheet name="04 - Rozvod stlačeného vz..." sheetId="8" r:id="rId8"/>
    <sheet name="05 - Elektro" sheetId="9" r:id="rId9"/>
    <sheet name="03 - Vedlejší rozpočtové ..." sheetId="10" r:id="rId10"/>
    <sheet name="01 - Architektonicko stav..._02" sheetId="11" r:id="rId11"/>
    <sheet name="01 - Elektro" sheetId="12" r:id="rId12"/>
    <sheet name="03 - Vedlejší rozpočtové ..._01" sheetId="13" r:id="rId13"/>
    <sheet name="01 - Architektonicko stav..._03" sheetId="14" r:id="rId14"/>
    <sheet name="02 - Vedlejší rozpočtové ..._01" sheetId="15" r:id="rId15"/>
    <sheet name="Seznam figur" sheetId="16" r:id="rId16"/>
    <sheet name="Pokyny pro vyplnění" sheetId="17" r:id="rId17"/>
  </sheets>
  <definedNames>
    <definedName name="_xlnm._FilterDatabase" localSheetId="1" hidden="1">'01 - Architektonicko stav...'!$C$110:$K$694</definedName>
    <definedName name="_xlnm._FilterDatabase" localSheetId="3" hidden="1">'01 - Architektonicko stav..._01'!$C$115:$K$1535</definedName>
    <definedName name="_xlnm._FilterDatabase" localSheetId="10" hidden="1">'01 - Architektonicko stav..._02'!$C$101:$K$424</definedName>
    <definedName name="_xlnm._FilterDatabase" localSheetId="13" hidden="1">'01 - Architektonicko stav..._03'!$C$105:$K$605</definedName>
    <definedName name="_xlnm._FilterDatabase" localSheetId="11" hidden="1">'01 - Elektro'!$C$99:$K$493</definedName>
    <definedName name="_xlnm._FilterDatabase" localSheetId="4" hidden="1">'01 - Zdravotechnika'!$C$96:$K$169</definedName>
    <definedName name="_xlnm._FilterDatabase" localSheetId="2" hidden="1">'02 - Vedlejší rozpočtové ...'!$C$91:$K$94</definedName>
    <definedName name="_xlnm._FilterDatabase" localSheetId="14" hidden="1">'02 - Vedlejší rozpočtové ..._01'!$C$91:$K$94</definedName>
    <definedName name="_xlnm._FilterDatabase" localSheetId="5" hidden="1">'02 - Vytápění'!$C$101:$K$150</definedName>
    <definedName name="_xlnm._FilterDatabase" localSheetId="9" hidden="1">'03 - Vedlejší rozpočtové ...'!$C$96:$K$109</definedName>
    <definedName name="_xlnm._FilterDatabase" localSheetId="12" hidden="1">'03 - Vedlejší rozpočtové ..._01'!$C$91:$K$94</definedName>
    <definedName name="_xlnm._FilterDatabase" localSheetId="6" hidden="1">'03 - Vzduchotechnika'!$C$98:$K$373</definedName>
    <definedName name="_xlnm._FilterDatabase" localSheetId="7" hidden="1">'04 - Rozvod stlačeného vz...'!$C$91:$K$113</definedName>
    <definedName name="_xlnm._FilterDatabase" localSheetId="8" hidden="1">'05 - Elektro'!$C$99:$K$1020</definedName>
    <definedName name="_xlnm.Print_Titles" localSheetId="1">'01 - Architektonicko stav...'!$110:$110</definedName>
    <definedName name="_xlnm.Print_Titles" localSheetId="3">'01 - Architektonicko stav..._01'!$115:$115</definedName>
    <definedName name="_xlnm.Print_Titles" localSheetId="10">'01 - Architektonicko stav..._02'!$101:$101</definedName>
    <definedName name="_xlnm.Print_Titles" localSheetId="13">'01 - Architektonicko stav..._03'!$105:$105</definedName>
    <definedName name="_xlnm.Print_Titles" localSheetId="11">'01 - Elektro'!$99:$99</definedName>
    <definedName name="_xlnm.Print_Titles" localSheetId="4">'01 - Zdravotechnika'!$96:$96</definedName>
    <definedName name="_xlnm.Print_Titles" localSheetId="2">'02 - Vedlejší rozpočtové ...'!$91:$91</definedName>
    <definedName name="_xlnm.Print_Titles" localSheetId="14">'02 - Vedlejší rozpočtové ..._01'!$91:$91</definedName>
    <definedName name="_xlnm.Print_Titles" localSheetId="5">'02 - Vytápění'!$101:$101</definedName>
    <definedName name="_xlnm.Print_Titles" localSheetId="9">'03 - Vedlejší rozpočtové ...'!$96:$96</definedName>
    <definedName name="_xlnm.Print_Titles" localSheetId="12">'03 - Vedlejší rozpočtové ..._01'!$91:$91</definedName>
    <definedName name="_xlnm.Print_Titles" localSheetId="6">'03 - Vzduchotechnika'!$98:$98</definedName>
    <definedName name="_xlnm.Print_Titles" localSheetId="7">'04 - Rozvod stlačeného vz...'!$91:$91</definedName>
    <definedName name="_xlnm.Print_Titles" localSheetId="8">'05 - Elektro'!$99:$99</definedName>
    <definedName name="_xlnm.Print_Titles" localSheetId="0">'Rekapitulace stavby'!$52:$52</definedName>
    <definedName name="_xlnm.Print_Titles" localSheetId="15">'Seznam figur'!$9:$9</definedName>
    <definedName name="_xlnm.Print_Area" localSheetId="1">'01 - Architektonicko stav...'!$C$4:$J$43,'01 - Architektonicko stav...'!$C$49:$J$88,'01 - Architektonicko stav...'!$C$94:$K$694</definedName>
    <definedName name="_xlnm.Print_Area" localSheetId="3">'01 - Architektonicko stav..._01'!$C$4:$J$43,'01 - Architektonicko stav..._01'!$C$49:$J$93,'01 - Architektonicko stav..._01'!$C$99:$K$1535</definedName>
    <definedName name="_xlnm.Print_Area" localSheetId="10">'01 - Architektonicko stav..._02'!$C$4:$J$43,'01 - Architektonicko stav..._02'!$C$49:$J$79,'01 - Architektonicko stav..._02'!$C$85:$K$424</definedName>
    <definedName name="_xlnm.Print_Area" localSheetId="13">'01 - Architektonicko stav..._03'!$C$4:$J$43,'01 - Architektonicko stav..._03'!$C$49:$J$83,'01 - Architektonicko stav..._03'!$C$89:$K$605</definedName>
    <definedName name="_xlnm.Print_Area" localSheetId="11">'01 - Elektro'!$C$4:$J$43,'01 - Elektro'!$C$49:$J$77,'01 - Elektro'!$C$83:$K$493</definedName>
    <definedName name="_xlnm.Print_Area" localSheetId="4">'01 - Zdravotechnika'!$C$4:$J$43,'01 - Zdravotechnika'!$C$49:$J$74,'01 - Zdravotechnika'!$C$80:$K$169</definedName>
    <definedName name="_xlnm.Print_Area" localSheetId="2">'02 - Vedlejší rozpočtové ...'!$C$4:$J$43,'02 - Vedlejší rozpočtové ...'!$C$49:$J$69,'02 - Vedlejší rozpočtové ...'!$C$75:$K$94</definedName>
    <definedName name="_xlnm.Print_Area" localSheetId="14">'02 - Vedlejší rozpočtové ..._01'!$C$4:$J$43,'02 - Vedlejší rozpočtové ..._01'!$C$49:$J$69,'02 - Vedlejší rozpočtové ..._01'!$C$75:$K$94</definedName>
    <definedName name="_xlnm.Print_Area" localSheetId="5">'02 - Vytápění'!$C$4:$J$43,'02 - Vytápění'!$C$49:$J$79,'02 - Vytápění'!$C$85:$K$150</definedName>
    <definedName name="_xlnm.Print_Area" localSheetId="9">'03 - Vedlejší rozpočtové ...'!$C$4:$J$43,'03 - Vedlejší rozpočtové ...'!$C$49:$J$74,'03 - Vedlejší rozpočtové ...'!$C$80:$K$109</definedName>
    <definedName name="_xlnm.Print_Area" localSheetId="12">'03 - Vedlejší rozpočtové ..._01'!$C$4:$J$43,'03 - Vedlejší rozpočtové ..._01'!$C$49:$J$69,'03 - Vedlejší rozpočtové ..._01'!$C$75:$K$94</definedName>
    <definedName name="_xlnm.Print_Area" localSheetId="6">'03 - Vzduchotechnika'!$C$4:$J$43,'03 - Vzduchotechnika'!$C$49:$J$76,'03 - Vzduchotechnika'!$C$82:$K$373</definedName>
    <definedName name="_xlnm.Print_Area" localSheetId="7">'04 - Rozvod stlačeného vz...'!$C$4:$J$43,'04 - Rozvod stlačeného vz...'!$C$49:$J$69,'04 - Rozvod stlačeného vz...'!$C$75:$K$113</definedName>
    <definedName name="_xlnm.Print_Area" localSheetId="8">'05 - Elektro'!$C$4:$J$43,'05 - Elektro'!$C$49:$J$77,'05 - Elektro'!$C$83:$K$1020</definedName>
    <definedName name="_xlnm.Print_Area" localSheetId="16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stavby'!$C$42:$AQ$77</definedName>
    <definedName name="_xlnm.Print_Area" localSheetId="15">'Seznam figur'!$C$4:$G$1503</definedName>
  </definedNames>
  <calcPr calcId="162913"/>
</workbook>
</file>

<file path=xl/calcChain.xml><?xml version="1.0" encoding="utf-8"?>
<calcChain xmlns="http://schemas.openxmlformats.org/spreadsheetml/2006/main">
  <c r="D7" i="16" l="1"/>
  <c r="J41" i="15"/>
  <c r="J40" i="15"/>
  <c r="AY76" i="1"/>
  <c r="J39" i="15"/>
  <c r="AX76" i="1"/>
  <c r="BI94" i="15"/>
  <c r="BH94" i="15"/>
  <c r="BG94" i="15"/>
  <c r="BF94" i="15"/>
  <c r="J38" i="15" s="1"/>
  <c r="AW76" i="1" s="1"/>
  <c r="T94" i="15"/>
  <c r="T93" i="15"/>
  <c r="T92" i="15" s="1"/>
  <c r="R94" i="15"/>
  <c r="R93" i="15" s="1"/>
  <c r="R92" i="15" s="1"/>
  <c r="P94" i="15"/>
  <c r="P93" i="15"/>
  <c r="P92" i="15" s="1"/>
  <c r="AU76" i="1" s="1"/>
  <c r="J89" i="15"/>
  <c r="J88" i="15"/>
  <c r="F88" i="15"/>
  <c r="F86" i="15"/>
  <c r="E84" i="15"/>
  <c r="J63" i="15"/>
  <c r="J62" i="15"/>
  <c r="F62" i="15"/>
  <c r="F60" i="15"/>
  <c r="E58" i="15"/>
  <c r="J22" i="15"/>
  <c r="E22" i="15"/>
  <c r="F89" i="15"/>
  <c r="J21" i="15"/>
  <c r="J16" i="15"/>
  <c r="J86" i="15"/>
  <c r="E7" i="15"/>
  <c r="E78" i="15"/>
  <c r="J41" i="14"/>
  <c r="J40" i="14"/>
  <c r="AY75" i="1"/>
  <c r="J39" i="14"/>
  <c r="AX75" i="1" s="1"/>
  <c r="BI492" i="14"/>
  <c r="BH492" i="14"/>
  <c r="BG492" i="14"/>
  <c r="BF492" i="14"/>
  <c r="T492" i="14"/>
  <c r="R492" i="14"/>
  <c r="P492" i="14"/>
  <c r="BI489" i="14"/>
  <c r="BH489" i="14"/>
  <c r="BG489" i="14"/>
  <c r="BF489" i="14"/>
  <c r="T489" i="14"/>
  <c r="R489" i="14"/>
  <c r="P489" i="14"/>
  <c r="BI486" i="14"/>
  <c r="BH486" i="14"/>
  <c r="BG486" i="14"/>
  <c r="BF486" i="14"/>
  <c r="T486" i="14"/>
  <c r="R486" i="14"/>
  <c r="P486" i="14"/>
  <c r="BI484" i="14"/>
  <c r="BH484" i="14"/>
  <c r="BG484" i="14"/>
  <c r="BF484" i="14"/>
  <c r="T484" i="14"/>
  <c r="R484" i="14"/>
  <c r="P484" i="14"/>
  <c r="BI483" i="14"/>
  <c r="BH483" i="14"/>
  <c r="BG483" i="14"/>
  <c r="BF483" i="14"/>
  <c r="T483" i="14"/>
  <c r="R483" i="14"/>
  <c r="P483" i="14"/>
  <c r="BI480" i="14"/>
  <c r="BH480" i="14"/>
  <c r="BG480" i="14"/>
  <c r="BF480" i="14"/>
  <c r="T480" i="14"/>
  <c r="R480" i="14"/>
  <c r="P480" i="14"/>
  <c r="BI472" i="14"/>
  <c r="BH472" i="14"/>
  <c r="BG472" i="14"/>
  <c r="BF472" i="14"/>
  <c r="T472" i="14"/>
  <c r="R472" i="14"/>
  <c r="P472" i="14"/>
  <c r="BI457" i="14"/>
  <c r="BH457" i="14"/>
  <c r="BG457" i="14"/>
  <c r="BF457" i="14"/>
  <c r="T457" i="14"/>
  <c r="R457" i="14"/>
  <c r="P457" i="14"/>
  <c r="BI448" i="14"/>
  <c r="BH448" i="14"/>
  <c r="BG448" i="14"/>
  <c r="BF448" i="14"/>
  <c r="T448" i="14"/>
  <c r="R448" i="14"/>
  <c r="P448" i="14"/>
  <c r="BI434" i="14"/>
  <c r="BH434" i="14"/>
  <c r="BG434" i="14"/>
  <c r="BF434" i="14"/>
  <c r="T434" i="14"/>
  <c r="R434" i="14"/>
  <c r="P434" i="14"/>
  <c r="BI430" i="14"/>
  <c r="BH430" i="14"/>
  <c r="BG430" i="14"/>
  <c r="BF430" i="14"/>
  <c r="T430" i="14"/>
  <c r="R430" i="14"/>
  <c r="P430" i="14"/>
  <c r="BI426" i="14"/>
  <c r="BH426" i="14"/>
  <c r="BG426" i="14"/>
  <c r="BF426" i="14"/>
  <c r="T426" i="14"/>
  <c r="R426" i="14"/>
  <c r="P426" i="14"/>
  <c r="BI422" i="14"/>
  <c r="BH422" i="14"/>
  <c r="BG422" i="14"/>
  <c r="BF422" i="14"/>
  <c r="T422" i="14"/>
  <c r="R422" i="14"/>
  <c r="P422" i="14"/>
  <c r="BI420" i="14"/>
  <c r="BH420" i="14"/>
  <c r="BG420" i="14"/>
  <c r="BF420" i="14"/>
  <c r="T420" i="14"/>
  <c r="R420" i="14"/>
  <c r="P420" i="14"/>
  <c r="BI419" i="14"/>
  <c r="BH419" i="14"/>
  <c r="BG419" i="14"/>
  <c r="BF419" i="14"/>
  <c r="T419" i="14"/>
  <c r="R419" i="14"/>
  <c r="P419" i="14"/>
  <c r="BI414" i="14"/>
  <c r="BH414" i="14"/>
  <c r="BG414" i="14"/>
  <c r="BF414" i="14"/>
  <c r="T414" i="14"/>
  <c r="R414" i="14"/>
  <c r="P414" i="14"/>
  <c r="BI399" i="14"/>
  <c r="BH399" i="14"/>
  <c r="BG399" i="14"/>
  <c r="BF399" i="14"/>
  <c r="T399" i="14"/>
  <c r="R399" i="14"/>
  <c r="P399" i="14"/>
  <c r="BI373" i="14"/>
  <c r="BH373" i="14"/>
  <c r="BG373" i="14"/>
  <c r="BF373" i="14"/>
  <c r="T373" i="14"/>
  <c r="R373" i="14"/>
  <c r="P373" i="14"/>
  <c r="BI370" i="14"/>
  <c r="BH370" i="14"/>
  <c r="BG370" i="14"/>
  <c r="BF370" i="14"/>
  <c r="T370" i="14"/>
  <c r="R370" i="14"/>
  <c r="P370" i="14"/>
  <c r="BI355" i="14"/>
  <c r="BH355" i="14"/>
  <c r="BG355" i="14"/>
  <c r="BF355" i="14"/>
  <c r="T355" i="14"/>
  <c r="R355" i="14"/>
  <c r="P355" i="14"/>
  <c r="BI346" i="14"/>
  <c r="BH346" i="14"/>
  <c r="BG346" i="14"/>
  <c r="BF346" i="14"/>
  <c r="T346" i="14"/>
  <c r="R346" i="14"/>
  <c r="P346" i="14"/>
  <c r="BI342" i="14"/>
  <c r="BH342" i="14"/>
  <c r="BG342" i="14"/>
  <c r="BF342" i="14"/>
  <c r="T342" i="14"/>
  <c r="R342" i="14"/>
  <c r="P342" i="14"/>
  <c r="BI339" i="14"/>
  <c r="BH339" i="14"/>
  <c r="BG339" i="14"/>
  <c r="BF339" i="14"/>
  <c r="T339" i="14"/>
  <c r="R339" i="14"/>
  <c r="P339" i="14"/>
  <c r="BI336" i="14"/>
  <c r="BH336" i="14"/>
  <c r="BG336" i="14"/>
  <c r="BF336" i="14"/>
  <c r="T336" i="14"/>
  <c r="R336" i="14"/>
  <c r="P336" i="14"/>
  <c r="BI333" i="14"/>
  <c r="BH333" i="14"/>
  <c r="BG333" i="14"/>
  <c r="BF333" i="14"/>
  <c r="T333" i="14"/>
  <c r="R333" i="14"/>
  <c r="P333" i="14"/>
  <c r="BI325" i="14"/>
  <c r="BH325" i="14"/>
  <c r="BG325" i="14"/>
  <c r="BF325" i="14"/>
  <c r="T325" i="14"/>
  <c r="R325" i="14"/>
  <c r="P325" i="14"/>
  <c r="P315" i="14"/>
  <c r="BI316" i="14"/>
  <c r="BH316" i="14"/>
  <c r="BG316" i="14"/>
  <c r="BF316" i="14"/>
  <c r="T316" i="14"/>
  <c r="T315" i="14" s="1"/>
  <c r="R316" i="14"/>
  <c r="R315" i="14" s="1"/>
  <c r="P316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0" i="14"/>
  <c r="BH310" i="14"/>
  <c r="BG310" i="14"/>
  <c r="BF310" i="14"/>
  <c r="T310" i="14"/>
  <c r="R310" i="14"/>
  <c r="P310" i="14"/>
  <c r="BI308" i="14"/>
  <c r="BH308" i="14"/>
  <c r="BG308" i="14"/>
  <c r="BF308" i="14"/>
  <c r="T308" i="14"/>
  <c r="R308" i="14"/>
  <c r="P308" i="14"/>
  <c r="BI305" i="14"/>
  <c r="BH305" i="14"/>
  <c r="BG305" i="14"/>
  <c r="BF305" i="14"/>
  <c r="T305" i="14"/>
  <c r="R305" i="14"/>
  <c r="P305" i="14"/>
  <c r="BI302" i="14"/>
  <c r="BH302" i="14"/>
  <c r="BG302" i="14"/>
  <c r="BF302" i="14"/>
  <c r="T302" i="14"/>
  <c r="R302" i="14"/>
  <c r="P302" i="14"/>
  <c r="BI301" i="14"/>
  <c r="BH301" i="14"/>
  <c r="BG301" i="14"/>
  <c r="BF301" i="14"/>
  <c r="T301" i="14"/>
  <c r="R301" i="14"/>
  <c r="P301" i="14"/>
  <c r="BI294" i="14"/>
  <c r="BH294" i="14"/>
  <c r="BG294" i="14"/>
  <c r="BF294" i="14"/>
  <c r="T294" i="14"/>
  <c r="R294" i="14"/>
  <c r="P294" i="14"/>
  <c r="BI281" i="14"/>
  <c r="BH281" i="14"/>
  <c r="BG281" i="14"/>
  <c r="BF281" i="14"/>
  <c r="T281" i="14"/>
  <c r="R281" i="14"/>
  <c r="P281" i="14"/>
  <c r="BI280" i="14"/>
  <c r="BH280" i="14"/>
  <c r="BG280" i="14"/>
  <c r="BF280" i="14"/>
  <c r="T280" i="14"/>
  <c r="R280" i="14"/>
  <c r="P280" i="14"/>
  <c r="BI279" i="14"/>
  <c r="BH279" i="14"/>
  <c r="BG279" i="14"/>
  <c r="BF279" i="14"/>
  <c r="T279" i="14"/>
  <c r="R279" i="14"/>
  <c r="P279" i="14"/>
  <c r="BI278" i="14"/>
  <c r="BH278" i="14"/>
  <c r="BG278" i="14"/>
  <c r="BF278" i="14"/>
  <c r="T278" i="14"/>
  <c r="R278" i="14"/>
  <c r="P278" i="14"/>
  <c r="BI277" i="14"/>
  <c r="BH277" i="14"/>
  <c r="BG277" i="14"/>
  <c r="BF277" i="14"/>
  <c r="T277" i="14"/>
  <c r="R277" i="14"/>
  <c r="P277" i="14"/>
  <c r="BI275" i="14"/>
  <c r="BH275" i="14"/>
  <c r="BG275" i="14"/>
  <c r="BF275" i="14"/>
  <c r="T275" i="14"/>
  <c r="R275" i="14"/>
  <c r="P275" i="14"/>
  <c r="BI274" i="14"/>
  <c r="BH274" i="14"/>
  <c r="BG274" i="14"/>
  <c r="BF274" i="14"/>
  <c r="T274" i="14"/>
  <c r="R274" i="14"/>
  <c r="P274" i="14"/>
  <c r="BI272" i="14"/>
  <c r="BH272" i="14"/>
  <c r="BG272" i="14"/>
  <c r="BF272" i="14"/>
  <c r="T272" i="14"/>
  <c r="R272" i="14"/>
  <c r="P272" i="14"/>
  <c r="BI267" i="14"/>
  <c r="BH267" i="14"/>
  <c r="BG267" i="14"/>
  <c r="BF267" i="14"/>
  <c r="T267" i="14"/>
  <c r="R267" i="14"/>
  <c r="P267" i="14"/>
  <c r="BI255" i="14"/>
  <c r="BH255" i="14"/>
  <c r="BG255" i="14"/>
  <c r="BF255" i="14"/>
  <c r="T255" i="14"/>
  <c r="R255" i="14"/>
  <c r="P255" i="14"/>
  <c r="BI249" i="14"/>
  <c r="BH249" i="14"/>
  <c r="BG249" i="14"/>
  <c r="BF249" i="14"/>
  <c r="T249" i="14"/>
  <c r="R249" i="14"/>
  <c r="P249" i="14"/>
  <c r="BI242" i="14"/>
  <c r="BH242" i="14"/>
  <c r="BG242" i="14"/>
  <c r="BF242" i="14"/>
  <c r="T242" i="14"/>
  <c r="R242" i="14"/>
  <c r="P242" i="14"/>
  <c r="BI234" i="14"/>
  <c r="BH234" i="14"/>
  <c r="BG234" i="14"/>
  <c r="BF234" i="14"/>
  <c r="T234" i="14"/>
  <c r="R234" i="14"/>
  <c r="P234" i="14"/>
  <c r="BI226" i="14"/>
  <c r="BH226" i="14"/>
  <c r="BG226" i="14"/>
  <c r="BF226" i="14"/>
  <c r="T226" i="14"/>
  <c r="R226" i="14"/>
  <c r="P226" i="14"/>
  <c r="BI211" i="14"/>
  <c r="BH211" i="14"/>
  <c r="BG211" i="14"/>
  <c r="BF211" i="14"/>
  <c r="T211" i="14"/>
  <c r="R211" i="14"/>
  <c r="P211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2" i="14"/>
  <c r="BH112" i="14"/>
  <c r="BG112" i="14"/>
  <c r="BF112" i="14"/>
  <c r="T112" i="14"/>
  <c r="R112" i="14"/>
  <c r="P112" i="14"/>
  <c r="BI109" i="14"/>
  <c r="BH109" i="14"/>
  <c r="BG109" i="14"/>
  <c r="BF109" i="14"/>
  <c r="T109" i="14"/>
  <c r="R109" i="14"/>
  <c r="P109" i="14"/>
  <c r="J103" i="14"/>
  <c r="J102" i="14"/>
  <c r="F102" i="14"/>
  <c r="F100" i="14"/>
  <c r="E98" i="14"/>
  <c r="J63" i="14"/>
  <c r="J62" i="14"/>
  <c r="F62" i="14"/>
  <c r="F60" i="14"/>
  <c r="E58" i="14"/>
  <c r="J22" i="14"/>
  <c r="E22" i="14"/>
  <c r="F103" i="14" s="1"/>
  <c r="J21" i="14"/>
  <c r="J16" i="14"/>
  <c r="J60" i="14"/>
  <c r="E7" i="14"/>
  <c r="E92" i="14"/>
  <c r="J41" i="13"/>
  <c r="J40" i="13"/>
  <c r="AY72" i="1" s="1"/>
  <c r="J39" i="13"/>
  <c r="AX72" i="1"/>
  <c r="BI94" i="13"/>
  <c r="F41" i="13" s="1"/>
  <c r="BD72" i="1" s="1"/>
  <c r="BH94" i="13"/>
  <c r="BG94" i="13"/>
  <c r="BF94" i="13"/>
  <c r="T94" i="13"/>
  <c r="T93" i="13" s="1"/>
  <c r="T92" i="13" s="1"/>
  <c r="R94" i="13"/>
  <c r="R93" i="13"/>
  <c r="R92" i="13" s="1"/>
  <c r="P94" i="13"/>
  <c r="P93" i="13" s="1"/>
  <c r="P92" i="13" s="1"/>
  <c r="AU72" i="1" s="1"/>
  <c r="J89" i="13"/>
  <c r="J88" i="13"/>
  <c r="F88" i="13"/>
  <c r="F86" i="13"/>
  <c r="E84" i="13"/>
  <c r="J63" i="13"/>
  <c r="J62" i="13"/>
  <c r="F62" i="13"/>
  <c r="F60" i="13"/>
  <c r="E58" i="13"/>
  <c r="J22" i="13"/>
  <c r="E22" i="13"/>
  <c r="F63" i="13"/>
  <c r="J21" i="13"/>
  <c r="J16" i="13"/>
  <c r="J60" i="13" s="1"/>
  <c r="E7" i="13"/>
  <c r="E52" i="13"/>
  <c r="J493" i="12"/>
  <c r="J76" i="12" s="1"/>
  <c r="J41" i="12"/>
  <c r="J40" i="12"/>
  <c r="AY71" i="1" s="1"/>
  <c r="J39" i="12"/>
  <c r="AX71" i="1" s="1"/>
  <c r="BI491" i="12"/>
  <c r="BH491" i="12"/>
  <c r="BG491" i="12"/>
  <c r="BF491" i="12"/>
  <c r="T491" i="12"/>
  <c r="R491" i="12"/>
  <c r="P491" i="12"/>
  <c r="BI489" i="12"/>
  <c r="BH489" i="12"/>
  <c r="BG489" i="12"/>
  <c r="BF489" i="12"/>
  <c r="T489" i="12"/>
  <c r="R489" i="12"/>
  <c r="P489" i="12"/>
  <c r="BI488" i="12"/>
  <c r="BH488" i="12"/>
  <c r="BG488" i="12"/>
  <c r="BF488" i="12"/>
  <c r="T488" i="12"/>
  <c r="R488" i="12"/>
  <c r="P488" i="12"/>
  <c r="BI486" i="12"/>
  <c r="BH486" i="12"/>
  <c r="BG486" i="12"/>
  <c r="BF486" i="12"/>
  <c r="T486" i="12"/>
  <c r="R486" i="12"/>
  <c r="P486" i="12"/>
  <c r="BI484" i="12"/>
  <c r="BH484" i="12"/>
  <c r="BG484" i="12"/>
  <c r="BF484" i="12"/>
  <c r="T484" i="12"/>
  <c r="R484" i="12"/>
  <c r="P484" i="12"/>
  <c r="BI482" i="12"/>
  <c r="BH482" i="12"/>
  <c r="BG482" i="12"/>
  <c r="BF482" i="12"/>
  <c r="T482" i="12"/>
  <c r="R482" i="12"/>
  <c r="P482" i="12"/>
  <c r="BI479" i="12"/>
  <c r="BH479" i="12"/>
  <c r="BG479" i="12"/>
  <c r="BF479" i="12"/>
  <c r="T479" i="12"/>
  <c r="R479" i="12"/>
  <c r="P479" i="12"/>
  <c r="BI477" i="12"/>
  <c r="BH477" i="12"/>
  <c r="BG477" i="12"/>
  <c r="BF477" i="12"/>
  <c r="T477" i="12"/>
  <c r="R477" i="12"/>
  <c r="P477" i="12"/>
  <c r="BI475" i="12"/>
  <c r="BH475" i="12"/>
  <c r="BG475" i="12"/>
  <c r="BF475" i="12"/>
  <c r="T475" i="12"/>
  <c r="R475" i="12"/>
  <c r="P475" i="12"/>
  <c r="BI473" i="12"/>
  <c r="BH473" i="12"/>
  <c r="BG473" i="12"/>
  <c r="BF473" i="12"/>
  <c r="T473" i="12"/>
  <c r="R473" i="12"/>
  <c r="P473" i="12"/>
  <c r="BI471" i="12"/>
  <c r="BH471" i="12"/>
  <c r="BG471" i="12"/>
  <c r="BF471" i="12"/>
  <c r="T471" i="12"/>
  <c r="R471" i="12"/>
  <c r="P471" i="12"/>
  <c r="BI469" i="12"/>
  <c r="BH469" i="12"/>
  <c r="BG469" i="12"/>
  <c r="BF469" i="12"/>
  <c r="T469" i="12"/>
  <c r="R469" i="12"/>
  <c r="P469" i="12"/>
  <c r="BI467" i="12"/>
  <c r="BH467" i="12"/>
  <c r="BG467" i="12"/>
  <c r="BF467" i="12"/>
  <c r="T467" i="12"/>
  <c r="R467" i="12"/>
  <c r="P467" i="12"/>
  <c r="BI465" i="12"/>
  <c r="BH465" i="12"/>
  <c r="BG465" i="12"/>
  <c r="BF465" i="12"/>
  <c r="T465" i="12"/>
  <c r="R465" i="12"/>
  <c r="P465" i="12"/>
  <c r="BI463" i="12"/>
  <c r="BH463" i="12"/>
  <c r="BG463" i="12"/>
  <c r="BF463" i="12"/>
  <c r="T463" i="12"/>
  <c r="R463" i="12"/>
  <c r="P463" i="12"/>
  <c r="BI461" i="12"/>
  <c r="BH461" i="12"/>
  <c r="BG461" i="12"/>
  <c r="BF461" i="12"/>
  <c r="T461" i="12"/>
  <c r="R461" i="12"/>
  <c r="P461" i="12"/>
  <c r="BI459" i="12"/>
  <c r="BH459" i="12"/>
  <c r="BG459" i="12"/>
  <c r="BF459" i="12"/>
  <c r="T459" i="12"/>
  <c r="R459" i="12"/>
  <c r="P459" i="12"/>
  <c r="BI457" i="12"/>
  <c r="BH457" i="12"/>
  <c r="BG457" i="12"/>
  <c r="BF457" i="12"/>
  <c r="T457" i="12"/>
  <c r="R457" i="12"/>
  <c r="P457" i="12"/>
  <c r="BI455" i="12"/>
  <c r="BH455" i="12"/>
  <c r="BG455" i="12"/>
  <c r="BF455" i="12"/>
  <c r="T455" i="12"/>
  <c r="R455" i="12"/>
  <c r="P455" i="12"/>
  <c r="BI453" i="12"/>
  <c r="BH453" i="12"/>
  <c r="BG453" i="12"/>
  <c r="BF453" i="12"/>
  <c r="T453" i="12"/>
  <c r="R453" i="12"/>
  <c r="P453" i="12"/>
  <c r="BI451" i="12"/>
  <c r="BH451" i="12"/>
  <c r="BG451" i="12"/>
  <c r="BF451" i="12"/>
  <c r="T451" i="12"/>
  <c r="R451" i="12"/>
  <c r="P451" i="12"/>
  <c r="BI449" i="12"/>
  <c r="BH449" i="12"/>
  <c r="BG449" i="12"/>
  <c r="BF449" i="12"/>
  <c r="T449" i="12"/>
  <c r="R449" i="12"/>
  <c r="P449" i="12"/>
  <c r="BI447" i="12"/>
  <c r="BH447" i="12"/>
  <c r="BG447" i="12"/>
  <c r="BF447" i="12"/>
  <c r="T447" i="12"/>
  <c r="R447" i="12"/>
  <c r="P447" i="12"/>
  <c r="BI445" i="12"/>
  <c r="BH445" i="12"/>
  <c r="BG445" i="12"/>
  <c r="BF445" i="12"/>
  <c r="T445" i="12"/>
  <c r="R445" i="12"/>
  <c r="P445" i="12"/>
  <c r="BI443" i="12"/>
  <c r="BH443" i="12"/>
  <c r="BG443" i="12"/>
  <c r="BF443" i="12"/>
  <c r="T443" i="12"/>
  <c r="R443" i="12"/>
  <c r="P443" i="12"/>
  <c r="BI441" i="12"/>
  <c r="BH441" i="12"/>
  <c r="BG441" i="12"/>
  <c r="BF441" i="12"/>
  <c r="T441" i="12"/>
  <c r="R441" i="12"/>
  <c r="P441" i="12"/>
  <c r="BI439" i="12"/>
  <c r="BH439" i="12"/>
  <c r="BG439" i="12"/>
  <c r="BF439" i="12"/>
  <c r="T439" i="12"/>
  <c r="R439" i="12"/>
  <c r="P439" i="12"/>
  <c r="BI437" i="12"/>
  <c r="BH437" i="12"/>
  <c r="BG437" i="12"/>
  <c r="BF437" i="12"/>
  <c r="T437" i="12"/>
  <c r="R437" i="12"/>
  <c r="P437" i="12"/>
  <c r="BI435" i="12"/>
  <c r="BH435" i="12"/>
  <c r="BG435" i="12"/>
  <c r="BF435" i="12"/>
  <c r="T435" i="12"/>
  <c r="R435" i="12"/>
  <c r="P435" i="12"/>
  <c r="BI433" i="12"/>
  <c r="BH433" i="12"/>
  <c r="BG433" i="12"/>
  <c r="BF433" i="12"/>
  <c r="T433" i="12"/>
  <c r="R433" i="12"/>
  <c r="P433" i="12"/>
  <c r="BI431" i="12"/>
  <c r="BH431" i="12"/>
  <c r="BG431" i="12"/>
  <c r="BF431" i="12"/>
  <c r="T431" i="12"/>
  <c r="R431" i="12"/>
  <c r="P431" i="12"/>
  <c r="BI429" i="12"/>
  <c r="BH429" i="12"/>
  <c r="BG429" i="12"/>
  <c r="BF429" i="12"/>
  <c r="T429" i="12"/>
  <c r="R429" i="12"/>
  <c r="P429" i="12"/>
  <c r="BI427" i="12"/>
  <c r="BH427" i="12"/>
  <c r="BG427" i="12"/>
  <c r="BF427" i="12"/>
  <c r="T427" i="12"/>
  <c r="R427" i="12"/>
  <c r="P427" i="12"/>
  <c r="BI425" i="12"/>
  <c r="BH425" i="12"/>
  <c r="BG425" i="12"/>
  <c r="BF425" i="12"/>
  <c r="T425" i="12"/>
  <c r="R425" i="12"/>
  <c r="P425" i="12"/>
  <c r="BI423" i="12"/>
  <c r="BH423" i="12"/>
  <c r="BG423" i="12"/>
  <c r="BF423" i="12"/>
  <c r="T423" i="12"/>
  <c r="R423" i="12"/>
  <c r="P423" i="12"/>
  <c r="BI421" i="12"/>
  <c r="BH421" i="12"/>
  <c r="BG421" i="12"/>
  <c r="BF421" i="12"/>
  <c r="T421" i="12"/>
  <c r="R421" i="12"/>
  <c r="P421" i="12"/>
  <c r="BI419" i="12"/>
  <c r="BH419" i="12"/>
  <c r="BG419" i="12"/>
  <c r="BF419" i="12"/>
  <c r="T419" i="12"/>
  <c r="R419" i="12"/>
  <c r="P419" i="12"/>
  <c r="BI417" i="12"/>
  <c r="BH417" i="12"/>
  <c r="BG417" i="12"/>
  <c r="BF417" i="12"/>
  <c r="T417" i="12"/>
  <c r="R417" i="12"/>
  <c r="P417" i="12"/>
  <c r="BI415" i="12"/>
  <c r="BH415" i="12"/>
  <c r="BG415" i="12"/>
  <c r="BF415" i="12"/>
  <c r="T415" i="12"/>
  <c r="R415" i="12"/>
  <c r="P415" i="12"/>
  <c r="BI413" i="12"/>
  <c r="BH413" i="12"/>
  <c r="BG413" i="12"/>
  <c r="BF413" i="12"/>
  <c r="T413" i="12"/>
  <c r="R413" i="12"/>
  <c r="P413" i="12"/>
  <c r="BI411" i="12"/>
  <c r="BH411" i="12"/>
  <c r="BG411" i="12"/>
  <c r="BF411" i="12"/>
  <c r="T411" i="12"/>
  <c r="R411" i="12"/>
  <c r="P411" i="12"/>
  <c r="BI408" i="12"/>
  <c r="BH408" i="12"/>
  <c r="BG408" i="12"/>
  <c r="BF408" i="12"/>
  <c r="T408" i="12"/>
  <c r="R408" i="12"/>
  <c r="P408" i="12"/>
  <c r="BI406" i="12"/>
  <c r="BH406" i="12"/>
  <c r="BG406" i="12"/>
  <c r="BF406" i="12"/>
  <c r="T406" i="12"/>
  <c r="R406" i="12"/>
  <c r="P406" i="12"/>
  <c r="BI404" i="12"/>
  <c r="BH404" i="12"/>
  <c r="BG404" i="12"/>
  <c r="BF404" i="12"/>
  <c r="T404" i="12"/>
  <c r="R404" i="12"/>
  <c r="P404" i="12"/>
  <c r="BI402" i="12"/>
  <c r="BH402" i="12"/>
  <c r="BG402" i="12"/>
  <c r="BF402" i="12"/>
  <c r="T402" i="12"/>
  <c r="R402" i="12"/>
  <c r="P402" i="12"/>
  <c r="BI400" i="12"/>
  <c r="BH400" i="12"/>
  <c r="BG400" i="12"/>
  <c r="BF400" i="12"/>
  <c r="T400" i="12"/>
  <c r="R400" i="12"/>
  <c r="P400" i="12"/>
  <c r="BI398" i="12"/>
  <c r="BH398" i="12"/>
  <c r="BG398" i="12"/>
  <c r="BF398" i="12"/>
  <c r="T398" i="12"/>
  <c r="R398" i="12"/>
  <c r="P398" i="12"/>
  <c r="BI396" i="12"/>
  <c r="BH396" i="12"/>
  <c r="BG396" i="12"/>
  <c r="BF396" i="12"/>
  <c r="T396" i="12"/>
  <c r="R396" i="12"/>
  <c r="P396" i="12"/>
  <c r="BI394" i="12"/>
  <c r="BH394" i="12"/>
  <c r="BG394" i="12"/>
  <c r="BF394" i="12"/>
  <c r="T394" i="12"/>
  <c r="R394" i="12"/>
  <c r="P394" i="12"/>
  <c r="BI392" i="12"/>
  <c r="BH392" i="12"/>
  <c r="BG392" i="12"/>
  <c r="BF392" i="12"/>
  <c r="T392" i="12"/>
  <c r="R392" i="12"/>
  <c r="P392" i="12"/>
  <c r="BI390" i="12"/>
  <c r="BH390" i="12"/>
  <c r="BG390" i="12"/>
  <c r="BF390" i="12"/>
  <c r="T390" i="12"/>
  <c r="R390" i="12"/>
  <c r="P390" i="12"/>
  <c r="BI388" i="12"/>
  <c r="BH388" i="12"/>
  <c r="BG388" i="12"/>
  <c r="BF388" i="12"/>
  <c r="T388" i="12"/>
  <c r="R388" i="12"/>
  <c r="P388" i="12"/>
  <c r="BI386" i="12"/>
  <c r="BH386" i="12"/>
  <c r="BG386" i="12"/>
  <c r="BF386" i="12"/>
  <c r="T386" i="12"/>
  <c r="R386" i="12"/>
  <c r="P386" i="12"/>
  <c r="BI384" i="12"/>
  <c r="BH384" i="12"/>
  <c r="BG384" i="12"/>
  <c r="BF384" i="12"/>
  <c r="T384" i="12"/>
  <c r="R384" i="12"/>
  <c r="P384" i="12"/>
  <c r="BI382" i="12"/>
  <c r="BH382" i="12"/>
  <c r="BG382" i="12"/>
  <c r="BF382" i="12"/>
  <c r="T382" i="12"/>
  <c r="R382" i="12"/>
  <c r="P382" i="12"/>
  <c r="BI379" i="12"/>
  <c r="BH379" i="12"/>
  <c r="BG379" i="12"/>
  <c r="BF379" i="12"/>
  <c r="T379" i="12"/>
  <c r="R379" i="12"/>
  <c r="P379" i="12"/>
  <c r="BI377" i="12"/>
  <c r="BH377" i="12"/>
  <c r="BG377" i="12"/>
  <c r="BF377" i="12"/>
  <c r="T377" i="12"/>
  <c r="R377" i="12"/>
  <c r="P377" i="12"/>
  <c r="BI376" i="12"/>
  <c r="BH376" i="12"/>
  <c r="BG376" i="12"/>
  <c r="BF376" i="12"/>
  <c r="T376" i="12"/>
  <c r="R376" i="12"/>
  <c r="P376" i="12"/>
  <c r="BI374" i="12"/>
  <c r="BH374" i="12"/>
  <c r="BG374" i="12"/>
  <c r="BF374" i="12"/>
  <c r="T374" i="12"/>
  <c r="R374" i="12"/>
  <c r="P374" i="12"/>
  <c r="BI372" i="12"/>
  <c r="BH372" i="12"/>
  <c r="BG372" i="12"/>
  <c r="BF372" i="12"/>
  <c r="T372" i="12"/>
  <c r="R372" i="12"/>
  <c r="P372" i="12"/>
  <c r="BI370" i="12"/>
  <c r="BH370" i="12"/>
  <c r="BG370" i="12"/>
  <c r="BF370" i="12"/>
  <c r="T370" i="12"/>
  <c r="R370" i="12"/>
  <c r="P370" i="12"/>
  <c r="BI367" i="12"/>
  <c r="BH367" i="12"/>
  <c r="BG367" i="12"/>
  <c r="BF367" i="12"/>
  <c r="T367" i="12"/>
  <c r="R367" i="12"/>
  <c r="P367" i="12"/>
  <c r="BI365" i="12"/>
  <c r="BH365" i="12"/>
  <c r="BG365" i="12"/>
  <c r="BF365" i="12"/>
  <c r="T365" i="12"/>
  <c r="R365" i="12"/>
  <c r="P365" i="12"/>
  <c r="BI363" i="12"/>
  <c r="BH363" i="12"/>
  <c r="BG363" i="12"/>
  <c r="BF363" i="12"/>
  <c r="T363" i="12"/>
  <c r="R363" i="12"/>
  <c r="P363" i="12"/>
  <c r="BI361" i="12"/>
  <c r="BH361" i="12"/>
  <c r="BG361" i="12"/>
  <c r="BF361" i="12"/>
  <c r="T361" i="12"/>
  <c r="R361" i="12"/>
  <c r="P361" i="12"/>
  <c r="BI359" i="12"/>
  <c r="BH359" i="12"/>
  <c r="BG359" i="12"/>
  <c r="BF359" i="12"/>
  <c r="T359" i="12"/>
  <c r="R359" i="12"/>
  <c r="P359" i="12"/>
  <c r="BI357" i="12"/>
  <c r="BH357" i="12"/>
  <c r="BG357" i="12"/>
  <c r="BF357" i="12"/>
  <c r="T357" i="12"/>
  <c r="R357" i="12"/>
  <c r="P357" i="12"/>
  <c r="BI355" i="12"/>
  <c r="BH355" i="12"/>
  <c r="BG355" i="12"/>
  <c r="BF355" i="12"/>
  <c r="T355" i="12"/>
  <c r="R355" i="12"/>
  <c r="P355" i="12"/>
  <c r="BI353" i="12"/>
  <c r="BH353" i="12"/>
  <c r="BG353" i="12"/>
  <c r="BF353" i="12"/>
  <c r="T353" i="12"/>
  <c r="R353" i="12"/>
  <c r="P353" i="12"/>
  <c r="BI351" i="12"/>
  <c r="BH351" i="12"/>
  <c r="BG351" i="12"/>
  <c r="BF351" i="12"/>
  <c r="T351" i="12"/>
  <c r="R351" i="12"/>
  <c r="P351" i="12"/>
  <c r="BI349" i="12"/>
  <c r="BH349" i="12"/>
  <c r="BG349" i="12"/>
  <c r="BF349" i="12"/>
  <c r="T349" i="12"/>
  <c r="R349" i="12"/>
  <c r="P349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343" i="12"/>
  <c r="BH343" i="12"/>
  <c r="BG343" i="12"/>
  <c r="BF343" i="12"/>
  <c r="T343" i="12"/>
  <c r="R343" i="12"/>
  <c r="P343" i="12"/>
  <c r="BI341" i="12"/>
  <c r="BH341" i="12"/>
  <c r="BG341" i="12"/>
  <c r="BF341" i="12"/>
  <c r="T341" i="12"/>
  <c r="R341" i="12"/>
  <c r="P341" i="12"/>
  <c r="BI339" i="12"/>
  <c r="BH339" i="12"/>
  <c r="BG339" i="12"/>
  <c r="BF339" i="12"/>
  <c r="T339" i="12"/>
  <c r="R339" i="12"/>
  <c r="P339" i="12"/>
  <c r="BI337" i="12"/>
  <c r="BH337" i="12"/>
  <c r="BG337" i="12"/>
  <c r="BF337" i="12"/>
  <c r="T337" i="12"/>
  <c r="R337" i="12"/>
  <c r="P337" i="12"/>
  <c r="BI335" i="12"/>
  <c r="BH335" i="12"/>
  <c r="BG335" i="12"/>
  <c r="BF335" i="12"/>
  <c r="T335" i="12"/>
  <c r="R335" i="12"/>
  <c r="P335" i="12"/>
  <c r="BI333" i="12"/>
  <c r="BH333" i="12"/>
  <c r="BG333" i="12"/>
  <c r="BF333" i="12"/>
  <c r="T333" i="12"/>
  <c r="R333" i="12"/>
  <c r="P333" i="12"/>
  <c r="BI331" i="12"/>
  <c r="BH331" i="12"/>
  <c r="BG331" i="12"/>
  <c r="BF331" i="12"/>
  <c r="T331" i="12"/>
  <c r="R331" i="12"/>
  <c r="P331" i="12"/>
  <c r="BI329" i="12"/>
  <c r="BH329" i="12"/>
  <c r="BG329" i="12"/>
  <c r="BF329" i="12"/>
  <c r="T329" i="12"/>
  <c r="R329" i="12"/>
  <c r="P329" i="12"/>
  <c r="BI327" i="12"/>
  <c r="BH327" i="12"/>
  <c r="BG327" i="12"/>
  <c r="BF327" i="12"/>
  <c r="T327" i="12"/>
  <c r="R327" i="12"/>
  <c r="P327" i="12"/>
  <c r="BI325" i="12"/>
  <c r="BH325" i="12"/>
  <c r="BG325" i="12"/>
  <c r="BF325" i="12"/>
  <c r="T325" i="12"/>
  <c r="R325" i="12"/>
  <c r="P325" i="12"/>
  <c r="BI323" i="12"/>
  <c r="BH323" i="12"/>
  <c r="BG323" i="12"/>
  <c r="BF323" i="12"/>
  <c r="T323" i="12"/>
  <c r="R323" i="12"/>
  <c r="P323" i="12"/>
  <c r="BI321" i="12"/>
  <c r="BH321" i="12"/>
  <c r="BG321" i="12"/>
  <c r="BF321" i="12"/>
  <c r="T321" i="12"/>
  <c r="R321" i="12"/>
  <c r="P321" i="12"/>
  <c r="BI319" i="12"/>
  <c r="BH319" i="12"/>
  <c r="BG319" i="12"/>
  <c r="BF319" i="12"/>
  <c r="T319" i="12"/>
  <c r="R319" i="12"/>
  <c r="P319" i="12"/>
  <c r="BI317" i="12"/>
  <c r="BH317" i="12"/>
  <c r="BG317" i="12"/>
  <c r="BF317" i="12"/>
  <c r="T317" i="12"/>
  <c r="R317" i="12"/>
  <c r="P317" i="12"/>
  <c r="BI314" i="12"/>
  <c r="BH314" i="12"/>
  <c r="BG314" i="12"/>
  <c r="BF314" i="12"/>
  <c r="T314" i="12"/>
  <c r="R314" i="12"/>
  <c r="P314" i="12"/>
  <c r="BI312" i="12"/>
  <c r="BH312" i="12"/>
  <c r="BG312" i="12"/>
  <c r="BF312" i="12"/>
  <c r="T312" i="12"/>
  <c r="R312" i="12"/>
  <c r="P312" i="12"/>
  <c r="BI310" i="12"/>
  <c r="BH310" i="12"/>
  <c r="BG310" i="12"/>
  <c r="BF310" i="12"/>
  <c r="T310" i="12"/>
  <c r="R310" i="12"/>
  <c r="P310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300" i="12"/>
  <c r="BH300" i="12"/>
  <c r="BG300" i="12"/>
  <c r="BF300" i="12"/>
  <c r="T300" i="12"/>
  <c r="R300" i="12"/>
  <c r="P300" i="12"/>
  <c r="BI298" i="12"/>
  <c r="BH298" i="12"/>
  <c r="BG298" i="12"/>
  <c r="BF298" i="12"/>
  <c r="T298" i="12"/>
  <c r="R298" i="12"/>
  <c r="P298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6" i="12"/>
  <c r="BH286" i="12"/>
  <c r="BG286" i="12"/>
  <c r="BF286" i="12"/>
  <c r="T286" i="12"/>
  <c r="R286" i="12"/>
  <c r="P286" i="12"/>
  <c r="BI284" i="12"/>
  <c r="BH284" i="12"/>
  <c r="BG284" i="12"/>
  <c r="BF284" i="12"/>
  <c r="T284" i="12"/>
  <c r="R284" i="12"/>
  <c r="P284" i="12"/>
  <c r="BI282" i="12"/>
  <c r="BH282" i="12"/>
  <c r="BG282" i="12"/>
  <c r="BF282" i="12"/>
  <c r="T282" i="12"/>
  <c r="R282" i="12"/>
  <c r="P282" i="12"/>
  <c r="BI280" i="12"/>
  <c r="BH280" i="12"/>
  <c r="BG280" i="12"/>
  <c r="BF280" i="12"/>
  <c r="T280" i="12"/>
  <c r="R280" i="12"/>
  <c r="P280" i="12"/>
  <c r="BI278" i="12"/>
  <c r="BH278" i="12"/>
  <c r="BG278" i="12"/>
  <c r="BF278" i="12"/>
  <c r="T278" i="12"/>
  <c r="R278" i="12"/>
  <c r="P278" i="12"/>
  <c r="BI276" i="12"/>
  <c r="BH276" i="12"/>
  <c r="BG276" i="12"/>
  <c r="BF276" i="12"/>
  <c r="T276" i="12"/>
  <c r="R276" i="12"/>
  <c r="P276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6" i="12"/>
  <c r="BH256" i="12"/>
  <c r="BG256" i="12"/>
  <c r="BF256" i="12"/>
  <c r="T256" i="12"/>
  <c r="R256" i="12"/>
  <c r="P256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2" i="12"/>
  <c r="BH242" i="12"/>
  <c r="BG242" i="12"/>
  <c r="BF242" i="12"/>
  <c r="T242" i="12"/>
  <c r="R242" i="12"/>
  <c r="P242" i="12"/>
  <c r="BI240" i="12"/>
  <c r="BH240" i="12"/>
  <c r="BG240" i="12"/>
  <c r="BF240" i="12"/>
  <c r="T240" i="12"/>
  <c r="R240" i="12"/>
  <c r="P240" i="12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J97" i="12"/>
  <c r="J96" i="12"/>
  <c r="F96" i="12"/>
  <c r="F94" i="12"/>
  <c r="E92" i="12"/>
  <c r="J63" i="12"/>
  <c r="J62" i="12"/>
  <c r="F62" i="12"/>
  <c r="F60" i="12"/>
  <c r="E58" i="12"/>
  <c r="J22" i="12"/>
  <c r="E22" i="12"/>
  <c r="F97" i="12"/>
  <c r="J21" i="12"/>
  <c r="J16" i="12"/>
  <c r="J94" i="12" s="1"/>
  <c r="E7" i="12"/>
  <c r="E52" i="12"/>
  <c r="J41" i="11"/>
  <c r="J40" i="11"/>
  <c r="AY69" i="1"/>
  <c r="J39" i="11"/>
  <c r="AX69" i="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8" i="11"/>
  <c r="BH398" i="11"/>
  <c r="BG398" i="11"/>
  <c r="BF398" i="11"/>
  <c r="T398" i="11"/>
  <c r="R398" i="11"/>
  <c r="P398" i="11"/>
  <c r="BI396" i="11"/>
  <c r="BH396" i="11"/>
  <c r="BG396" i="11"/>
  <c r="BF396" i="11"/>
  <c r="T396" i="11"/>
  <c r="R396" i="11"/>
  <c r="P396" i="11"/>
  <c r="BI395" i="11"/>
  <c r="BH395" i="11"/>
  <c r="BG395" i="11"/>
  <c r="BF395" i="11"/>
  <c r="T395" i="11"/>
  <c r="R395" i="11"/>
  <c r="P395" i="11"/>
  <c r="BI393" i="11"/>
  <c r="BH393" i="11"/>
  <c r="BG393" i="11"/>
  <c r="BF393" i="11"/>
  <c r="T393" i="11"/>
  <c r="R393" i="11"/>
  <c r="P393" i="11"/>
  <c r="BI382" i="11"/>
  <c r="BH382" i="11"/>
  <c r="BG382" i="11"/>
  <c r="BF382" i="11"/>
  <c r="T382" i="11"/>
  <c r="R382" i="11"/>
  <c r="P382" i="11"/>
  <c r="BI376" i="11"/>
  <c r="BH376" i="11"/>
  <c r="BG376" i="11"/>
  <c r="BF376" i="11"/>
  <c r="T376" i="11"/>
  <c r="R376" i="11"/>
  <c r="P376" i="11"/>
  <c r="BI373" i="11"/>
  <c r="BH373" i="11"/>
  <c r="BG373" i="11"/>
  <c r="BF373" i="11"/>
  <c r="T373" i="11"/>
  <c r="R373" i="11"/>
  <c r="P373" i="11"/>
  <c r="BI360" i="11"/>
  <c r="BH360" i="11"/>
  <c r="BG360" i="11"/>
  <c r="BF360" i="11"/>
  <c r="T360" i="11"/>
  <c r="R360" i="11"/>
  <c r="P360" i="1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8" i="11"/>
  <c r="BH348" i="11"/>
  <c r="BG348" i="11"/>
  <c r="BF348" i="11"/>
  <c r="T348" i="11"/>
  <c r="R348" i="11"/>
  <c r="P348" i="11"/>
  <c r="BI345" i="11"/>
  <c r="BH345" i="11"/>
  <c r="BG345" i="11"/>
  <c r="BF345" i="11"/>
  <c r="T345" i="11"/>
  <c r="R345" i="11"/>
  <c r="P345" i="11"/>
  <c r="BI342" i="11"/>
  <c r="BH342" i="11"/>
  <c r="BG342" i="11"/>
  <c r="BF342" i="11"/>
  <c r="T342" i="11"/>
  <c r="R342" i="11"/>
  <c r="P342" i="11"/>
  <c r="BI340" i="11"/>
  <c r="BH340" i="11"/>
  <c r="BG340" i="11"/>
  <c r="BF340" i="11"/>
  <c r="T340" i="11"/>
  <c r="R340" i="11"/>
  <c r="P340" i="11"/>
  <c r="BI339" i="11"/>
  <c r="BH339" i="11"/>
  <c r="BG339" i="11"/>
  <c r="BF339" i="11"/>
  <c r="T339" i="11"/>
  <c r="R339" i="11"/>
  <c r="P339" i="11"/>
  <c r="BI338" i="11"/>
  <c r="BH338" i="11"/>
  <c r="BG338" i="11"/>
  <c r="BF338" i="11"/>
  <c r="T338" i="11"/>
  <c r="R338" i="11"/>
  <c r="P338" i="11"/>
  <c r="BI337" i="11"/>
  <c r="BH337" i="11"/>
  <c r="BG337" i="11"/>
  <c r="BF337" i="11"/>
  <c r="T337" i="11"/>
  <c r="R337" i="11"/>
  <c r="P337" i="11"/>
  <c r="BI333" i="11"/>
  <c r="BH333" i="11"/>
  <c r="BG333" i="11"/>
  <c r="BF333" i="11"/>
  <c r="T333" i="11"/>
  <c r="T332" i="11"/>
  <c r="R333" i="11"/>
  <c r="R332" i="11" s="1"/>
  <c r="P333" i="11"/>
  <c r="P332" i="11" s="1"/>
  <c r="BI330" i="11"/>
  <c r="BH330" i="11"/>
  <c r="BG330" i="11"/>
  <c r="BF330" i="11"/>
  <c r="T330" i="11"/>
  <c r="R330" i="11"/>
  <c r="P330" i="11"/>
  <c r="BI329" i="11"/>
  <c r="BH329" i="11"/>
  <c r="BG329" i="11"/>
  <c r="BF329" i="11"/>
  <c r="T329" i="11"/>
  <c r="R329" i="11"/>
  <c r="P329" i="11"/>
  <c r="BI325" i="11"/>
  <c r="BH325" i="11"/>
  <c r="BG325" i="11"/>
  <c r="BF325" i="11"/>
  <c r="T325" i="11"/>
  <c r="R325" i="11"/>
  <c r="P325" i="11"/>
  <c r="BI322" i="11"/>
  <c r="BH322" i="11"/>
  <c r="BG322" i="11"/>
  <c r="BF322" i="11"/>
  <c r="T322" i="11"/>
  <c r="R322" i="11"/>
  <c r="P322" i="11"/>
  <c r="BI316" i="11"/>
  <c r="BH316" i="11"/>
  <c r="BG316" i="11"/>
  <c r="BF316" i="11"/>
  <c r="T316" i="11"/>
  <c r="R316" i="11"/>
  <c r="P316" i="1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10" i="11"/>
  <c r="BH310" i="11"/>
  <c r="BG310" i="11"/>
  <c r="BF310" i="11"/>
  <c r="T310" i="11"/>
  <c r="R310" i="11"/>
  <c r="P310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4" i="11"/>
  <c r="BH304" i="11"/>
  <c r="BG304" i="11"/>
  <c r="BF304" i="11"/>
  <c r="T304" i="11"/>
  <c r="R304" i="11"/>
  <c r="P304" i="11"/>
  <c r="BI301" i="11"/>
  <c r="BH301" i="11"/>
  <c r="BG301" i="11"/>
  <c r="BF301" i="11"/>
  <c r="T301" i="11"/>
  <c r="R301" i="11"/>
  <c r="P301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0" i="11"/>
  <c r="BH290" i="11"/>
  <c r="BG290" i="11"/>
  <c r="BF290" i="11"/>
  <c r="T290" i="11"/>
  <c r="R290" i="11"/>
  <c r="P290" i="11"/>
  <c r="BI285" i="11"/>
  <c r="BH285" i="11"/>
  <c r="BG285" i="11"/>
  <c r="BF285" i="11"/>
  <c r="T285" i="11"/>
  <c r="R285" i="11"/>
  <c r="P285" i="11"/>
  <c r="BI279" i="11"/>
  <c r="BH279" i="11"/>
  <c r="BG279" i="11"/>
  <c r="BF279" i="11"/>
  <c r="T279" i="11"/>
  <c r="R279" i="11"/>
  <c r="P279" i="11"/>
  <c r="BI260" i="11"/>
  <c r="BH260" i="11"/>
  <c r="BG260" i="11"/>
  <c r="BF260" i="11"/>
  <c r="T260" i="11"/>
  <c r="R260" i="11"/>
  <c r="P260" i="11"/>
  <c r="BI257" i="11"/>
  <c r="BH257" i="11"/>
  <c r="BG257" i="11"/>
  <c r="BF257" i="11"/>
  <c r="T257" i="11"/>
  <c r="R257" i="11"/>
  <c r="P257" i="11"/>
  <c r="BI251" i="11"/>
  <c r="BH251" i="11"/>
  <c r="BG251" i="11"/>
  <c r="BF251" i="11"/>
  <c r="T251" i="11"/>
  <c r="R251" i="11"/>
  <c r="P251" i="11"/>
  <c r="BI244" i="11"/>
  <c r="BH244" i="11"/>
  <c r="BG244" i="11"/>
  <c r="BF244" i="11"/>
  <c r="T244" i="11"/>
  <c r="R244" i="11"/>
  <c r="P244" i="11"/>
  <c r="BI240" i="11"/>
  <c r="BH240" i="11"/>
  <c r="BG240" i="11"/>
  <c r="BF240" i="11"/>
  <c r="T240" i="11"/>
  <c r="R240" i="11"/>
  <c r="P240" i="11"/>
  <c r="BI229" i="11"/>
  <c r="BH229" i="11"/>
  <c r="BG229" i="11"/>
  <c r="BF229" i="11"/>
  <c r="T229" i="11"/>
  <c r="R229" i="11"/>
  <c r="P229" i="11"/>
  <c r="BI214" i="11"/>
  <c r="BH214" i="11"/>
  <c r="BG214" i="11"/>
  <c r="BF214" i="11"/>
  <c r="T214" i="11"/>
  <c r="R214" i="11"/>
  <c r="P214" i="11"/>
  <c r="BI204" i="11"/>
  <c r="BH204" i="11"/>
  <c r="BG204" i="11"/>
  <c r="BF204" i="11"/>
  <c r="T204" i="11"/>
  <c r="R204" i="11"/>
  <c r="P204" i="11"/>
  <c r="BI197" i="11"/>
  <c r="BH197" i="11"/>
  <c r="BG197" i="11"/>
  <c r="BF197" i="11"/>
  <c r="T197" i="11"/>
  <c r="R197" i="11"/>
  <c r="P197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75" i="11"/>
  <c r="BH175" i="11"/>
  <c r="BG175" i="11"/>
  <c r="BF175" i="11"/>
  <c r="T175" i="11"/>
  <c r="R175" i="11"/>
  <c r="P175" i="11"/>
  <c r="BI170" i="11"/>
  <c r="BH170" i="11"/>
  <c r="BG170" i="11"/>
  <c r="BF170" i="11"/>
  <c r="T170" i="11"/>
  <c r="R170" i="11"/>
  <c r="P170" i="11"/>
  <c r="BI165" i="11"/>
  <c r="BH165" i="11"/>
  <c r="BG165" i="11"/>
  <c r="BF165" i="11"/>
  <c r="T165" i="11"/>
  <c r="R165" i="11"/>
  <c r="P165" i="11"/>
  <c r="BI160" i="11"/>
  <c r="BH160" i="11"/>
  <c r="BG160" i="11"/>
  <c r="BF160" i="11"/>
  <c r="T160" i="11"/>
  <c r="R160" i="11"/>
  <c r="P160" i="11"/>
  <c r="BI155" i="11"/>
  <c r="BH155" i="11"/>
  <c r="BG155" i="11"/>
  <c r="BF155" i="11"/>
  <c r="T155" i="11"/>
  <c r="R155" i="11"/>
  <c r="P155" i="11"/>
  <c r="BI151" i="11"/>
  <c r="BH151" i="11"/>
  <c r="BG151" i="11"/>
  <c r="BF151" i="11"/>
  <c r="T151" i="11"/>
  <c r="R151" i="11"/>
  <c r="P151" i="11"/>
  <c r="BI145" i="11"/>
  <c r="BH145" i="11"/>
  <c r="BG145" i="11"/>
  <c r="BF145" i="11"/>
  <c r="T145" i="11"/>
  <c r="R145" i="11"/>
  <c r="P145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0" i="11"/>
  <c r="BH120" i="11"/>
  <c r="BG120" i="11"/>
  <c r="BF120" i="11"/>
  <c r="T120" i="11"/>
  <c r="R120" i="11"/>
  <c r="P120" i="11"/>
  <c r="BI116" i="11"/>
  <c r="BH116" i="11"/>
  <c r="BG116" i="11"/>
  <c r="BF116" i="11"/>
  <c r="T116" i="11"/>
  <c r="R116" i="11"/>
  <c r="P116" i="11"/>
  <c r="BI111" i="11"/>
  <c r="BH111" i="11"/>
  <c r="BG111" i="11"/>
  <c r="BF111" i="11"/>
  <c r="T111" i="11"/>
  <c r="R111" i="11"/>
  <c r="P111" i="11"/>
  <c r="BI105" i="11"/>
  <c r="BH105" i="11"/>
  <c r="BG105" i="11"/>
  <c r="BF105" i="11"/>
  <c r="T105" i="11"/>
  <c r="R105" i="11"/>
  <c r="P105" i="11"/>
  <c r="J99" i="11"/>
  <c r="J98" i="11"/>
  <c r="F98" i="11"/>
  <c r="F96" i="11"/>
  <c r="E94" i="11"/>
  <c r="J63" i="11"/>
  <c r="J62" i="11"/>
  <c r="F62" i="11"/>
  <c r="F60" i="11"/>
  <c r="E58" i="11"/>
  <c r="J22" i="11"/>
  <c r="E22" i="11"/>
  <c r="F99" i="11"/>
  <c r="J21" i="11"/>
  <c r="J16" i="11"/>
  <c r="J96" i="11"/>
  <c r="E7" i="11"/>
  <c r="E88" i="11"/>
  <c r="J41" i="10"/>
  <c r="J40" i="10"/>
  <c r="AY67" i="1"/>
  <c r="J39" i="10"/>
  <c r="AX67" i="1" s="1"/>
  <c r="BI109" i="10"/>
  <c r="BH109" i="10"/>
  <c r="BG109" i="10"/>
  <c r="BF109" i="10"/>
  <c r="T109" i="10"/>
  <c r="T108" i="10"/>
  <c r="R109" i="10"/>
  <c r="R108" i="10" s="1"/>
  <c r="P109" i="10"/>
  <c r="P108" i="10" s="1"/>
  <c r="BI107" i="10"/>
  <c r="BH107" i="10"/>
  <c r="BG107" i="10"/>
  <c r="BF107" i="10"/>
  <c r="T107" i="10"/>
  <c r="T106" i="10" s="1"/>
  <c r="R107" i="10"/>
  <c r="R106" i="10" s="1"/>
  <c r="P107" i="10"/>
  <c r="P106" i="10" s="1"/>
  <c r="BI105" i="10"/>
  <c r="BH105" i="10"/>
  <c r="BG105" i="10"/>
  <c r="BF105" i="10"/>
  <c r="T105" i="10"/>
  <c r="T104" i="10" s="1"/>
  <c r="R105" i="10"/>
  <c r="R104" i="10" s="1"/>
  <c r="P105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T99" i="10" s="1"/>
  <c r="R100" i="10"/>
  <c r="R99" i="10" s="1"/>
  <c r="P100" i="10"/>
  <c r="P99" i="10"/>
  <c r="J94" i="10"/>
  <c r="J93" i="10"/>
  <c r="F93" i="10"/>
  <c r="F91" i="10"/>
  <c r="E89" i="10"/>
  <c r="J63" i="10"/>
  <c r="J62" i="10"/>
  <c r="F62" i="10"/>
  <c r="F60" i="10"/>
  <c r="E58" i="10"/>
  <c r="J22" i="10"/>
  <c r="E22" i="10"/>
  <c r="F94" i="10"/>
  <c r="J21" i="10"/>
  <c r="J16" i="10"/>
  <c r="J91" i="10"/>
  <c r="E7" i="10"/>
  <c r="E83" i="10" s="1"/>
  <c r="J41" i="9"/>
  <c r="J40" i="9"/>
  <c r="AY66" i="1"/>
  <c r="J39" i="9"/>
  <c r="AX66" i="1"/>
  <c r="BI1019" i="9"/>
  <c r="BH1019" i="9"/>
  <c r="BG1019" i="9"/>
  <c r="BF1019" i="9"/>
  <c r="T1019" i="9"/>
  <c r="R1019" i="9"/>
  <c r="P1019" i="9"/>
  <c r="BI1017" i="9"/>
  <c r="BH1017" i="9"/>
  <c r="BG1017" i="9"/>
  <c r="BF1017" i="9"/>
  <c r="T1017" i="9"/>
  <c r="R1017" i="9"/>
  <c r="P1017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7" i="9"/>
  <c r="BH1007" i="9"/>
  <c r="BG1007" i="9"/>
  <c r="BF1007" i="9"/>
  <c r="T1007" i="9"/>
  <c r="R1007" i="9"/>
  <c r="P1007" i="9"/>
  <c r="BI1005" i="9"/>
  <c r="BH1005" i="9"/>
  <c r="BG1005" i="9"/>
  <c r="BF1005" i="9"/>
  <c r="T1005" i="9"/>
  <c r="R1005" i="9"/>
  <c r="P1005" i="9"/>
  <c r="BI1003" i="9"/>
  <c r="BH1003" i="9"/>
  <c r="BG1003" i="9"/>
  <c r="BF1003" i="9"/>
  <c r="T1003" i="9"/>
  <c r="R1003" i="9"/>
  <c r="P1003" i="9"/>
  <c r="BI1001" i="9"/>
  <c r="BH1001" i="9"/>
  <c r="BG1001" i="9"/>
  <c r="BF1001" i="9"/>
  <c r="T1001" i="9"/>
  <c r="R1001" i="9"/>
  <c r="P1001" i="9"/>
  <c r="BI999" i="9"/>
  <c r="BH999" i="9"/>
  <c r="BG999" i="9"/>
  <c r="BF999" i="9"/>
  <c r="T999" i="9"/>
  <c r="R999" i="9"/>
  <c r="P999" i="9"/>
  <c r="BI997" i="9"/>
  <c r="BH997" i="9"/>
  <c r="BG997" i="9"/>
  <c r="BF997" i="9"/>
  <c r="T997" i="9"/>
  <c r="R997" i="9"/>
  <c r="P997" i="9"/>
  <c r="BI995" i="9"/>
  <c r="BH995" i="9"/>
  <c r="BG995" i="9"/>
  <c r="BF995" i="9"/>
  <c r="T995" i="9"/>
  <c r="R995" i="9"/>
  <c r="P995" i="9"/>
  <c r="BI993" i="9"/>
  <c r="BH993" i="9"/>
  <c r="BG993" i="9"/>
  <c r="BF993" i="9"/>
  <c r="T993" i="9"/>
  <c r="R993" i="9"/>
  <c r="P993" i="9"/>
  <c r="BI991" i="9"/>
  <c r="BH991" i="9"/>
  <c r="BG991" i="9"/>
  <c r="BF991" i="9"/>
  <c r="T991" i="9"/>
  <c r="R991" i="9"/>
  <c r="P991" i="9"/>
  <c r="BI989" i="9"/>
  <c r="BH989" i="9"/>
  <c r="BG989" i="9"/>
  <c r="BF989" i="9"/>
  <c r="T989" i="9"/>
  <c r="R989" i="9"/>
  <c r="P989" i="9"/>
  <c r="BI987" i="9"/>
  <c r="BH987" i="9"/>
  <c r="BG987" i="9"/>
  <c r="BF987" i="9"/>
  <c r="T987" i="9"/>
  <c r="R987" i="9"/>
  <c r="P987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8" i="9"/>
  <c r="BH948" i="9"/>
  <c r="BG948" i="9"/>
  <c r="BF948" i="9"/>
  <c r="T948" i="9"/>
  <c r="R948" i="9"/>
  <c r="P948" i="9"/>
  <c r="BI946" i="9"/>
  <c r="BH946" i="9"/>
  <c r="BG946" i="9"/>
  <c r="BF946" i="9"/>
  <c r="T946" i="9"/>
  <c r="R946" i="9"/>
  <c r="P946" i="9"/>
  <c r="BI944" i="9"/>
  <c r="BH944" i="9"/>
  <c r="BG944" i="9"/>
  <c r="BF944" i="9"/>
  <c r="T944" i="9"/>
  <c r="R944" i="9"/>
  <c r="P944" i="9"/>
  <c r="BI942" i="9"/>
  <c r="BH942" i="9"/>
  <c r="BG942" i="9"/>
  <c r="BF942" i="9"/>
  <c r="T942" i="9"/>
  <c r="R942" i="9"/>
  <c r="P942" i="9"/>
  <c r="BI940" i="9"/>
  <c r="BH940" i="9"/>
  <c r="BG940" i="9"/>
  <c r="BF940" i="9"/>
  <c r="T940" i="9"/>
  <c r="R940" i="9"/>
  <c r="P940" i="9"/>
  <c r="BI938" i="9"/>
  <c r="BH938" i="9"/>
  <c r="BG938" i="9"/>
  <c r="BF938" i="9"/>
  <c r="T938" i="9"/>
  <c r="R938" i="9"/>
  <c r="P938" i="9"/>
  <c r="BI936" i="9"/>
  <c r="BH936" i="9"/>
  <c r="BG936" i="9"/>
  <c r="BF936" i="9"/>
  <c r="T936" i="9"/>
  <c r="R936" i="9"/>
  <c r="P936" i="9"/>
  <c r="BI934" i="9"/>
  <c r="BH934" i="9"/>
  <c r="BG934" i="9"/>
  <c r="BF934" i="9"/>
  <c r="T934" i="9"/>
  <c r="R934" i="9"/>
  <c r="P934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899" i="9"/>
  <c r="BH899" i="9"/>
  <c r="BG899" i="9"/>
  <c r="BF899" i="9"/>
  <c r="T899" i="9"/>
  <c r="R899" i="9"/>
  <c r="P899" i="9"/>
  <c r="BI897" i="9"/>
  <c r="BH897" i="9"/>
  <c r="BG897" i="9"/>
  <c r="BF897" i="9"/>
  <c r="T897" i="9"/>
  <c r="R897" i="9"/>
  <c r="P897" i="9"/>
  <c r="BI895" i="9"/>
  <c r="BH895" i="9"/>
  <c r="BG895" i="9"/>
  <c r="BF895" i="9"/>
  <c r="T895" i="9"/>
  <c r="R895" i="9"/>
  <c r="P895" i="9"/>
  <c r="BI893" i="9"/>
  <c r="BH893" i="9"/>
  <c r="BG893" i="9"/>
  <c r="BF893" i="9"/>
  <c r="T893" i="9"/>
  <c r="R893" i="9"/>
  <c r="P893" i="9"/>
  <c r="BI891" i="9"/>
  <c r="BH891" i="9"/>
  <c r="BG891" i="9"/>
  <c r="BF891" i="9"/>
  <c r="T891" i="9"/>
  <c r="R891" i="9"/>
  <c r="P891" i="9"/>
  <c r="BI889" i="9"/>
  <c r="BH889" i="9"/>
  <c r="BG889" i="9"/>
  <c r="BF889" i="9"/>
  <c r="T889" i="9"/>
  <c r="R889" i="9"/>
  <c r="P889" i="9"/>
  <c r="BI887" i="9"/>
  <c r="BH887" i="9"/>
  <c r="BG887" i="9"/>
  <c r="BF887" i="9"/>
  <c r="T887" i="9"/>
  <c r="R887" i="9"/>
  <c r="P887" i="9"/>
  <c r="BI885" i="9"/>
  <c r="BH885" i="9"/>
  <c r="BG885" i="9"/>
  <c r="BF885" i="9"/>
  <c r="T885" i="9"/>
  <c r="R885" i="9"/>
  <c r="P885" i="9"/>
  <c r="BI883" i="9"/>
  <c r="BH883" i="9"/>
  <c r="BG883" i="9"/>
  <c r="BF883" i="9"/>
  <c r="T883" i="9"/>
  <c r="R883" i="9"/>
  <c r="P883" i="9"/>
  <c r="BI881" i="9"/>
  <c r="BH881" i="9"/>
  <c r="BG881" i="9"/>
  <c r="BF881" i="9"/>
  <c r="T881" i="9"/>
  <c r="R881" i="9"/>
  <c r="P881" i="9"/>
  <c r="BI879" i="9"/>
  <c r="BH879" i="9"/>
  <c r="BG879" i="9"/>
  <c r="BF879" i="9"/>
  <c r="T879" i="9"/>
  <c r="R879" i="9"/>
  <c r="P879" i="9"/>
  <c r="BI877" i="9"/>
  <c r="BH877" i="9"/>
  <c r="BG877" i="9"/>
  <c r="BF877" i="9"/>
  <c r="T877" i="9"/>
  <c r="R877" i="9"/>
  <c r="P877" i="9"/>
  <c r="BI875" i="9"/>
  <c r="BH875" i="9"/>
  <c r="BG875" i="9"/>
  <c r="BF875" i="9"/>
  <c r="T875" i="9"/>
  <c r="R875" i="9"/>
  <c r="P875" i="9"/>
  <c r="BI873" i="9"/>
  <c r="BH873" i="9"/>
  <c r="BG873" i="9"/>
  <c r="BF873" i="9"/>
  <c r="T873" i="9"/>
  <c r="R873" i="9"/>
  <c r="P873" i="9"/>
  <c r="BI871" i="9"/>
  <c r="BH871" i="9"/>
  <c r="BG871" i="9"/>
  <c r="BF871" i="9"/>
  <c r="T871" i="9"/>
  <c r="R871" i="9"/>
  <c r="P871" i="9"/>
  <c r="BI869" i="9"/>
  <c r="BH869" i="9"/>
  <c r="BG869" i="9"/>
  <c r="BF869" i="9"/>
  <c r="T869" i="9"/>
  <c r="R869" i="9"/>
  <c r="P869" i="9"/>
  <c r="BI867" i="9"/>
  <c r="BH867" i="9"/>
  <c r="BG867" i="9"/>
  <c r="BF867" i="9"/>
  <c r="T867" i="9"/>
  <c r="R867" i="9"/>
  <c r="P867" i="9"/>
  <c r="BI865" i="9"/>
  <c r="BH865" i="9"/>
  <c r="BG865" i="9"/>
  <c r="BF865" i="9"/>
  <c r="T865" i="9"/>
  <c r="R865" i="9"/>
  <c r="P865" i="9"/>
  <c r="BI863" i="9"/>
  <c r="BH863" i="9"/>
  <c r="BG863" i="9"/>
  <c r="BF863" i="9"/>
  <c r="T863" i="9"/>
  <c r="R863" i="9"/>
  <c r="P863" i="9"/>
  <c r="BI861" i="9"/>
  <c r="BH861" i="9"/>
  <c r="BG861" i="9"/>
  <c r="BF861" i="9"/>
  <c r="T861" i="9"/>
  <c r="R861" i="9"/>
  <c r="P861" i="9"/>
  <c r="BI859" i="9"/>
  <c r="BH859" i="9"/>
  <c r="BG859" i="9"/>
  <c r="BF859" i="9"/>
  <c r="T859" i="9"/>
  <c r="R859" i="9"/>
  <c r="P859" i="9"/>
  <c r="BI857" i="9"/>
  <c r="BH857" i="9"/>
  <c r="BG857" i="9"/>
  <c r="BF857" i="9"/>
  <c r="T857" i="9"/>
  <c r="R857" i="9"/>
  <c r="P857" i="9"/>
  <c r="BI855" i="9"/>
  <c r="BH855" i="9"/>
  <c r="BG855" i="9"/>
  <c r="BF855" i="9"/>
  <c r="T855" i="9"/>
  <c r="R855" i="9"/>
  <c r="P855" i="9"/>
  <c r="BI853" i="9"/>
  <c r="BH853" i="9"/>
  <c r="BG853" i="9"/>
  <c r="BF853" i="9"/>
  <c r="T853" i="9"/>
  <c r="R853" i="9"/>
  <c r="P853" i="9"/>
  <c r="BI851" i="9"/>
  <c r="BH851" i="9"/>
  <c r="BG851" i="9"/>
  <c r="BF851" i="9"/>
  <c r="T851" i="9"/>
  <c r="R851" i="9"/>
  <c r="P851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9" i="9"/>
  <c r="BH769" i="9"/>
  <c r="BG769" i="9"/>
  <c r="BF769" i="9"/>
  <c r="T769" i="9"/>
  <c r="R769" i="9"/>
  <c r="P769" i="9"/>
  <c r="BI767" i="9"/>
  <c r="BH767" i="9"/>
  <c r="BG767" i="9"/>
  <c r="BF767" i="9"/>
  <c r="T767" i="9"/>
  <c r="R767" i="9"/>
  <c r="P767" i="9"/>
  <c r="BI765" i="9"/>
  <c r="BH765" i="9"/>
  <c r="BG765" i="9"/>
  <c r="BF765" i="9"/>
  <c r="T765" i="9"/>
  <c r="R765" i="9"/>
  <c r="P765" i="9"/>
  <c r="BI763" i="9"/>
  <c r="BH763" i="9"/>
  <c r="BG763" i="9"/>
  <c r="BF763" i="9"/>
  <c r="T763" i="9"/>
  <c r="R763" i="9"/>
  <c r="P763" i="9"/>
  <c r="BI761" i="9"/>
  <c r="BH761" i="9"/>
  <c r="BG761" i="9"/>
  <c r="BF761" i="9"/>
  <c r="T761" i="9"/>
  <c r="R761" i="9"/>
  <c r="P761" i="9"/>
  <c r="BI759" i="9"/>
  <c r="BH759" i="9"/>
  <c r="BG759" i="9"/>
  <c r="BF759" i="9"/>
  <c r="T759" i="9"/>
  <c r="R759" i="9"/>
  <c r="P759" i="9"/>
  <c r="BI757" i="9"/>
  <c r="BH757" i="9"/>
  <c r="BG757" i="9"/>
  <c r="BF757" i="9"/>
  <c r="T757" i="9"/>
  <c r="R757" i="9"/>
  <c r="P757" i="9"/>
  <c r="BI755" i="9"/>
  <c r="BH755" i="9"/>
  <c r="BG755" i="9"/>
  <c r="BF755" i="9"/>
  <c r="T755" i="9"/>
  <c r="R755" i="9"/>
  <c r="P755" i="9"/>
  <c r="BI753" i="9"/>
  <c r="BH753" i="9"/>
  <c r="BG753" i="9"/>
  <c r="BF753" i="9"/>
  <c r="T753" i="9"/>
  <c r="R753" i="9"/>
  <c r="P753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2" i="9"/>
  <c r="BH682" i="9"/>
  <c r="BG682" i="9"/>
  <c r="BF682" i="9"/>
  <c r="T682" i="9"/>
  <c r="R682" i="9"/>
  <c r="P682" i="9"/>
  <c r="BI680" i="9"/>
  <c r="BH680" i="9"/>
  <c r="BG680" i="9"/>
  <c r="BF680" i="9"/>
  <c r="T680" i="9"/>
  <c r="R680" i="9"/>
  <c r="P680" i="9"/>
  <c r="BI678" i="9"/>
  <c r="BH678" i="9"/>
  <c r="BG678" i="9"/>
  <c r="BF678" i="9"/>
  <c r="T678" i="9"/>
  <c r="R678" i="9"/>
  <c r="P678" i="9"/>
  <c r="BI676" i="9"/>
  <c r="BH676" i="9"/>
  <c r="BG676" i="9"/>
  <c r="BF676" i="9"/>
  <c r="T676" i="9"/>
  <c r="R676" i="9"/>
  <c r="P676" i="9"/>
  <c r="BI674" i="9"/>
  <c r="BH674" i="9"/>
  <c r="BG674" i="9"/>
  <c r="BF674" i="9"/>
  <c r="T674" i="9"/>
  <c r="R674" i="9"/>
  <c r="P674" i="9"/>
  <c r="BI672" i="9"/>
  <c r="BH672" i="9"/>
  <c r="BG672" i="9"/>
  <c r="BF672" i="9"/>
  <c r="T672" i="9"/>
  <c r="R672" i="9"/>
  <c r="P672" i="9"/>
  <c r="BI670" i="9"/>
  <c r="BH670" i="9"/>
  <c r="BG670" i="9"/>
  <c r="BF670" i="9"/>
  <c r="T670" i="9"/>
  <c r="R670" i="9"/>
  <c r="P670" i="9"/>
  <c r="BI668" i="9"/>
  <c r="BH668" i="9"/>
  <c r="BG668" i="9"/>
  <c r="BF668" i="9"/>
  <c r="T668" i="9"/>
  <c r="R668" i="9"/>
  <c r="P668" i="9"/>
  <c r="BI666" i="9"/>
  <c r="BH666" i="9"/>
  <c r="BG666" i="9"/>
  <c r="BF666" i="9"/>
  <c r="T666" i="9"/>
  <c r="R666" i="9"/>
  <c r="P666" i="9"/>
  <c r="BI664" i="9"/>
  <c r="BH664" i="9"/>
  <c r="BG664" i="9"/>
  <c r="BF664" i="9"/>
  <c r="T664" i="9"/>
  <c r="R664" i="9"/>
  <c r="P664" i="9"/>
  <c r="BI662" i="9"/>
  <c r="BH662" i="9"/>
  <c r="BG662" i="9"/>
  <c r="BF662" i="9"/>
  <c r="T662" i="9"/>
  <c r="R662" i="9"/>
  <c r="P662" i="9"/>
  <c r="BI660" i="9"/>
  <c r="BH660" i="9"/>
  <c r="BG660" i="9"/>
  <c r="BF660" i="9"/>
  <c r="T660" i="9"/>
  <c r="R660" i="9"/>
  <c r="P660" i="9"/>
  <c r="BI658" i="9"/>
  <c r="BH658" i="9"/>
  <c r="BG658" i="9"/>
  <c r="BF658" i="9"/>
  <c r="T658" i="9"/>
  <c r="R658" i="9"/>
  <c r="P658" i="9"/>
  <c r="BI656" i="9"/>
  <c r="BH656" i="9"/>
  <c r="BG656" i="9"/>
  <c r="BF656" i="9"/>
  <c r="T656" i="9"/>
  <c r="R656" i="9"/>
  <c r="P656" i="9"/>
  <c r="BI654" i="9"/>
  <c r="BH654" i="9"/>
  <c r="BG654" i="9"/>
  <c r="BF654" i="9"/>
  <c r="T654" i="9"/>
  <c r="R654" i="9"/>
  <c r="P654" i="9"/>
  <c r="BI652" i="9"/>
  <c r="BH652" i="9"/>
  <c r="BG652" i="9"/>
  <c r="BF652" i="9"/>
  <c r="T652" i="9"/>
  <c r="R652" i="9"/>
  <c r="P652" i="9"/>
  <c r="BI650" i="9"/>
  <c r="BH650" i="9"/>
  <c r="BG650" i="9"/>
  <c r="BF650" i="9"/>
  <c r="T650" i="9"/>
  <c r="R650" i="9"/>
  <c r="P650" i="9"/>
  <c r="BI648" i="9"/>
  <c r="BH648" i="9"/>
  <c r="BG648" i="9"/>
  <c r="BF648" i="9"/>
  <c r="T648" i="9"/>
  <c r="R648" i="9"/>
  <c r="P648" i="9"/>
  <c r="BI646" i="9"/>
  <c r="BH646" i="9"/>
  <c r="BG646" i="9"/>
  <c r="BF646" i="9"/>
  <c r="T646" i="9"/>
  <c r="R646" i="9"/>
  <c r="P646" i="9"/>
  <c r="BI644" i="9"/>
  <c r="BH644" i="9"/>
  <c r="BG644" i="9"/>
  <c r="BF644" i="9"/>
  <c r="T644" i="9"/>
  <c r="R644" i="9"/>
  <c r="P644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3" i="9"/>
  <c r="BH593" i="9"/>
  <c r="BG593" i="9"/>
  <c r="BF593" i="9"/>
  <c r="T593" i="9"/>
  <c r="R593" i="9"/>
  <c r="P593" i="9"/>
  <c r="BI591" i="9"/>
  <c r="BH591" i="9"/>
  <c r="BG591" i="9"/>
  <c r="BF591" i="9"/>
  <c r="T591" i="9"/>
  <c r="R591" i="9"/>
  <c r="P591" i="9"/>
  <c r="BI589" i="9"/>
  <c r="BH589" i="9"/>
  <c r="BG589" i="9"/>
  <c r="BF589" i="9"/>
  <c r="T589" i="9"/>
  <c r="R589" i="9"/>
  <c r="P589" i="9"/>
  <c r="BI587" i="9"/>
  <c r="BH587" i="9"/>
  <c r="BG587" i="9"/>
  <c r="BF587" i="9"/>
  <c r="T587" i="9"/>
  <c r="R587" i="9"/>
  <c r="P587" i="9"/>
  <c r="BI585" i="9"/>
  <c r="BH585" i="9"/>
  <c r="BG585" i="9"/>
  <c r="BF585" i="9"/>
  <c r="T585" i="9"/>
  <c r="R585" i="9"/>
  <c r="P585" i="9"/>
  <c r="BI583" i="9"/>
  <c r="BH583" i="9"/>
  <c r="BG583" i="9"/>
  <c r="BF583" i="9"/>
  <c r="T583" i="9"/>
  <c r="R583" i="9"/>
  <c r="P583" i="9"/>
  <c r="BI581" i="9"/>
  <c r="BH581" i="9"/>
  <c r="BG581" i="9"/>
  <c r="BF581" i="9"/>
  <c r="T581" i="9"/>
  <c r="R581" i="9"/>
  <c r="P581" i="9"/>
  <c r="BI579" i="9"/>
  <c r="BH579" i="9"/>
  <c r="BG579" i="9"/>
  <c r="BF579" i="9"/>
  <c r="T579" i="9"/>
  <c r="R579" i="9"/>
  <c r="P579" i="9"/>
  <c r="BI577" i="9"/>
  <c r="BH577" i="9"/>
  <c r="BG577" i="9"/>
  <c r="BF577" i="9"/>
  <c r="T577" i="9"/>
  <c r="R577" i="9"/>
  <c r="P577" i="9"/>
  <c r="BI575" i="9"/>
  <c r="BH575" i="9"/>
  <c r="BG575" i="9"/>
  <c r="BF575" i="9"/>
  <c r="T575" i="9"/>
  <c r="R575" i="9"/>
  <c r="P575" i="9"/>
  <c r="BI573" i="9"/>
  <c r="BH573" i="9"/>
  <c r="BG573" i="9"/>
  <c r="BF573" i="9"/>
  <c r="T573" i="9"/>
  <c r="R573" i="9"/>
  <c r="P573" i="9"/>
  <c r="BI571" i="9"/>
  <c r="BH571" i="9"/>
  <c r="BG571" i="9"/>
  <c r="BF571" i="9"/>
  <c r="T571" i="9"/>
  <c r="R571" i="9"/>
  <c r="P571" i="9"/>
  <c r="BI569" i="9"/>
  <c r="BH569" i="9"/>
  <c r="BG569" i="9"/>
  <c r="BF569" i="9"/>
  <c r="T569" i="9"/>
  <c r="R569" i="9"/>
  <c r="P569" i="9"/>
  <c r="BI567" i="9"/>
  <c r="BH567" i="9"/>
  <c r="BG567" i="9"/>
  <c r="BF567" i="9"/>
  <c r="T567" i="9"/>
  <c r="R567" i="9"/>
  <c r="P567" i="9"/>
  <c r="BI565" i="9"/>
  <c r="BH565" i="9"/>
  <c r="BG565" i="9"/>
  <c r="BF565" i="9"/>
  <c r="T565" i="9"/>
  <c r="R565" i="9"/>
  <c r="P565" i="9"/>
  <c r="BI563" i="9"/>
  <c r="BH563" i="9"/>
  <c r="BG563" i="9"/>
  <c r="BF563" i="9"/>
  <c r="T563" i="9"/>
  <c r="R563" i="9"/>
  <c r="P563" i="9"/>
  <c r="BI561" i="9"/>
  <c r="BH561" i="9"/>
  <c r="BG561" i="9"/>
  <c r="BF561" i="9"/>
  <c r="T561" i="9"/>
  <c r="R561" i="9"/>
  <c r="P561" i="9"/>
  <c r="BI559" i="9"/>
  <c r="BH559" i="9"/>
  <c r="BG559" i="9"/>
  <c r="BF559" i="9"/>
  <c r="T559" i="9"/>
  <c r="R559" i="9"/>
  <c r="P559" i="9"/>
  <c r="BI557" i="9"/>
  <c r="BH557" i="9"/>
  <c r="BG557" i="9"/>
  <c r="BF557" i="9"/>
  <c r="T557" i="9"/>
  <c r="R557" i="9"/>
  <c r="P557" i="9"/>
  <c r="BI555" i="9"/>
  <c r="BH555" i="9"/>
  <c r="BG555" i="9"/>
  <c r="BF555" i="9"/>
  <c r="T555" i="9"/>
  <c r="R555" i="9"/>
  <c r="P555" i="9"/>
  <c r="BI553" i="9"/>
  <c r="BH553" i="9"/>
  <c r="BG553" i="9"/>
  <c r="BF553" i="9"/>
  <c r="T553" i="9"/>
  <c r="R553" i="9"/>
  <c r="P553" i="9"/>
  <c r="BI551" i="9"/>
  <c r="BH551" i="9"/>
  <c r="BG551" i="9"/>
  <c r="BF551" i="9"/>
  <c r="T551" i="9"/>
  <c r="R551" i="9"/>
  <c r="P551" i="9"/>
  <c r="BI549" i="9"/>
  <c r="BH549" i="9"/>
  <c r="BG549" i="9"/>
  <c r="BF549" i="9"/>
  <c r="T549" i="9"/>
  <c r="R549" i="9"/>
  <c r="P549" i="9"/>
  <c r="BI547" i="9"/>
  <c r="BH547" i="9"/>
  <c r="BG547" i="9"/>
  <c r="BF547" i="9"/>
  <c r="T547" i="9"/>
  <c r="R547" i="9"/>
  <c r="P547" i="9"/>
  <c r="BI545" i="9"/>
  <c r="BH545" i="9"/>
  <c r="BG545" i="9"/>
  <c r="BF545" i="9"/>
  <c r="T545" i="9"/>
  <c r="R545" i="9"/>
  <c r="P545" i="9"/>
  <c r="BI543" i="9"/>
  <c r="BH543" i="9"/>
  <c r="BG543" i="9"/>
  <c r="BF543" i="9"/>
  <c r="T543" i="9"/>
  <c r="R543" i="9"/>
  <c r="P543" i="9"/>
  <c r="BI541" i="9"/>
  <c r="BH541" i="9"/>
  <c r="BG541" i="9"/>
  <c r="BF541" i="9"/>
  <c r="T541" i="9"/>
  <c r="R541" i="9"/>
  <c r="P541" i="9"/>
  <c r="BI539" i="9"/>
  <c r="BH539" i="9"/>
  <c r="BG539" i="9"/>
  <c r="BF539" i="9"/>
  <c r="T539" i="9"/>
  <c r="R539" i="9"/>
  <c r="P539" i="9"/>
  <c r="BI537" i="9"/>
  <c r="BH537" i="9"/>
  <c r="BG537" i="9"/>
  <c r="BF537" i="9"/>
  <c r="T537" i="9"/>
  <c r="R537" i="9"/>
  <c r="P537" i="9"/>
  <c r="BI535" i="9"/>
  <c r="BH535" i="9"/>
  <c r="BG535" i="9"/>
  <c r="BF535" i="9"/>
  <c r="T535" i="9"/>
  <c r="R535" i="9"/>
  <c r="P535" i="9"/>
  <c r="BI533" i="9"/>
  <c r="BH533" i="9"/>
  <c r="BG533" i="9"/>
  <c r="BF533" i="9"/>
  <c r="T533" i="9"/>
  <c r="R533" i="9"/>
  <c r="P533" i="9"/>
  <c r="BI531" i="9"/>
  <c r="BH531" i="9"/>
  <c r="BG531" i="9"/>
  <c r="BF531" i="9"/>
  <c r="T531" i="9"/>
  <c r="R531" i="9"/>
  <c r="P531" i="9"/>
  <c r="BI529" i="9"/>
  <c r="BH529" i="9"/>
  <c r="BG529" i="9"/>
  <c r="BF529" i="9"/>
  <c r="T529" i="9"/>
  <c r="R529" i="9"/>
  <c r="P529" i="9"/>
  <c r="BI527" i="9"/>
  <c r="BH527" i="9"/>
  <c r="BG527" i="9"/>
  <c r="BF527" i="9"/>
  <c r="T527" i="9"/>
  <c r="R527" i="9"/>
  <c r="P527" i="9"/>
  <c r="BI525" i="9"/>
  <c r="BH525" i="9"/>
  <c r="BG525" i="9"/>
  <c r="BF525" i="9"/>
  <c r="T525" i="9"/>
  <c r="R525" i="9"/>
  <c r="P525" i="9"/>
  <c r="BI523" i="9"/>
  <c r="BH523" i="9"/>
  <c r="BG523" i="9"/>
  <c r="BF523" i="9"/>
  <c r="T523" i="9"/>
  <c r="R523" i="9"/>
  <c r="P523" i="9"/>
  <c r="BI521" i="9"/>
  <c r="BH521" i="9"/>
  <c r="BG521" i="9"/>
  <c r="BF521" i="9"/>
  <c r="T521" i="9"/>
  <c r="R521" i="9"/>
  <c r="P521" i="9"/>
  <c r="BI519" i="9"/>
  <c r="BH519" i="9"/>
  <c r="BG519" i="9"/>
  <c r="BF519" i="9"/>
  <c r="T519" i="9"/>
  <c r="R519" i="9"/>
  <c r="P519" i="9"/>
  <c r="BI517" i="9"/>
  <c r="BH517" i="9"/>
  <c r="BG517" i="9"/>
  <c r="BF517" i="9"/>
  <c r="T517" i="9"/>
  <c r="R517" i="9"/>
  <c r="P517" i="9"/>
  <c r="BI515" i="9"/>
  <c r="BH515" i="9"/>
  <c r="BG515" i="9"/>
  <c r="BF515" i="9"/>
  <c r="T515" i="9"/>
  <c r="R515" i="9"/>
  <c r="P515" i="9"/>
  <c r="BI513" i="9"/>
  <c r="BH513" i="9"/>
  <c r="BG513" i="9"/>
  <c r="BF513" i="9"/>
  <c r="T513" i="9"/>
  <c r="R513" i="9"/>
  <c r="P513" i="9"/>
  <c r="BI511" i="9"/>
  <c r="BH511" i="9"/>
  <c r="BG511" i="9"/>
  <c r="BF511" i="9"/>
  <c r="T511" i="9"/>
  <c r="R511" i="9"/>
  <c r="P511" i="9"/>
  <c r="BI509" i="9"/>
  <c r="BH509" i="9"/>
  <c r="BG509" i="9"/>
  <c r="BF509" i="9"/>
  <c r="T509" i="9"/>
  <c r="R509" i="9"/>
  <c r="P509" i="9"/>
  <c r="BI507" i="9"/>
  <c r="BH507" i="9"/>
  <c r="BG507" i="9"/>
  <c r="BF507" i="9"/>
  <c r="T507" i="9"/>
  <c r="R507" i="9"/>
  <c r="P507" i="9"/>
  <c r="BI505" i="9"/>
  <c r="BH505" i="9"/>
  <c r="BG505" i="9"/>
  <c r="BF505" i="9"/>
  <c r="T505" i="9"/>
  <c r="R505" i="9"/>
  <c r="P505" i="9"/>
  <c r="BI503" i="9"/>
  <c r="BH503" i="9"/>
  <c r="BG503" i="9"/>
  <c r="BF503" i="9"/>
  <c r="T503" i="9"/>
  <c r="R503" i="9"/>
  <c r="P503" i="9"/>
  <c r="BI501" i="9"/>
  <c r="BH501" i="9"/>
  <c r="BG501" i="9"/>
  <c r="BF501" i="9"/>
  <c r="T501" i="9"/>
  <c r="R501" i="9"/>
  <c r="P501" i="9"/>
  <c r="BI499" i="9"/>
  <c r="BH499" i="9"/>
  <c r="BG499" i="9"/>
  <c r="BF499" i="9"/>
  <c r="T499" i="9"/>
  <c r="R499" i="9"/>
  <c r="P499" i="9"/>
  <c r="BI497" i="9"/>
  <c r="BH497" i="9"/>
  <c r="BG497" i="9"/>
  <c r="BF497" i="9"/>
  <c r="T497" i="9"/>
  <c r="R497" i="9"/>
  <c r="P497" i="9"/>
  <c r="BI495" i="9"/>
  <c r="BH495" i="9"/>
  <c r="BG495" i="9"/>
  <c r="BF495" i="9"/>
  <c r="T495" i="9"/>
  <c r="R495" i="9"/>
  <c r="P495" i="9"/>
  <c r="BI493" i="9"/>
  <c r="BH493" i="9"/>
  <c r="BG493" i="9"/>
  <c r="BF493" i="9"/>
  <c r="T493" i="9"/>
  <c r="R493" i="9"/>
  <c r="P493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8" i="9"/>
  <c r="BH428" i="9"/>
  <c r="BG428" i="9"/>
  <c r="BF428" i="9"/>
  <c r="T428" i="9"/>
  <c r="R428" i="9"/>
  <c r="P428" i="9"/>
  <c r="BI426" i="9"/>
  <c r="BH426" i="9"/>
  <c r="BG426" i="9"/>
  <c r="BF426" i="9"/>
  <c r="T426" i="9"/>
  <c r="R426" i="9"/>
  <c r="P426" i="9"/>
  <c r="BI424" i="9"/>
  <c r="BH424" i="9"/>
  <c r="BG424" i="9"/>
  <c r="BF424" i="9"/>
  <c r="T424" i="9"/>
  <c r="R424" i="9"/>
  <c r="P424" i="9"/>
  <c r="BI422" i="9"/>
  <c r="BH422" i="9"/>
  <c r="BG422" i="9"/>
  <c r="BF422" i="9"/>
  <c r="T422" i="9"/>
  <c r="R422" i="9"/>
  <c r="P422" i="9"/>
  <c r="BI420" i="9"/>
  <c r="BH420" i="9"/>
  <c r="BG420" i="9"/>
  <c r="BF420" i="9"/>
  <c r="T420" i="9"/>
  <c r="R420" i="9"/>
  <c r="P420" i="9"/>
  <c r="BI418" i="9"/>
  <c r="BH418" i="9"/>
  <c r="BG418" i="9"/>
  <c r="BF418" i="9"/>
  <c r="T418" i="9"/>
  <c r="R418" i="9"/>
  <c r="P418" i="9"/>
  <c r="BI416" i="9"/>
  <c r="BH416" i="9"/>
  <c r="BG416" i="9"/>
  <c r="BF416" i="9"/>
  <c r="T416" i="9"/>
  <c r="R416" i="9"/>
  <c r="P416" i="9"/>
  <c r="BI414" i="9"/>
  <c r="BH414" i="9"/>
  <c r="BG414" i="9"/>
  <c r="BF414" i="9"/>
  <c r="T414" i="9"/>
  <c r="R414" i="9"/>
  <c r="P414" i="9"/>
  <c r="BI412" i="9"/>
  <c r="BH412" i="9"/>
  <c r="BG412" i="9"/>
  <c r="BF412" i="9"/>
  <c r="T412" i="9"/>
  <c r="R412" i="9"/>
  <c r="P412" i="9"/>
  <c r="BI410" i="9"/>
  <c r="BH410" i="9"/>
  <c r="BG410" i="9"/>
  <c r="BF410" i="9"/>
  <c r="T410" i="9"/>
  <c r="R410" i="9"/>
  <c r="P410" i="9"/>
  <c r="BI408" i="9"/>
  <c r="BH408" i="9"/>
  <c r="BG408" i="9"/>
  <c r="BF408" i="9"/>
  <c r="T408" i="9"/>
  <c r="R408" i="9"/>
  <c r="P408" i="9"/>
  <c r="BI406" i="9"/>
  <c r="BH406" i="9"/>
  <c r="BG406" i="9"/>
  <c r="BF406" i="9"/>
  <c r="T406" i="9"/>
  <c r="R406" i="9"/>
  <c r="P406" i="9"/>
  <c r="BI404" i="9"/>
  <c r="BH404" i="9"/>
  <c r="BG404" i="9"/>
  <c r="BF404" i="9"/>
  <c r="T404" i="9"/>
  <c r="R404" i="9"/>
  <c r="P404" i="9"/>
  <c r="BI402" i="9"/>
  <c r="BH402" i="9"/>
  <c r="BG402" i="9"/>
  <c r="BF402" i="9"/>
  <c r="T402" i="9"/>
  <c r="R402" i="9"/>
  <c r="P402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6" i="9"/>
  <c r="BH366" i="9"/>
  <c r="BG366" i="9"/>
  <c r="BF366" i="9"/>
  <c r="T366" i="9"/>
  <c r="R366" i="9"/>
  <c r="P366" i="9"/>
  <c r="BI364" i="9"/>
  <c r="BH364" i="9"/>
  <c r="BG364" i="9"/>
  <c r="BF364" i="9"/>
  <c r="T364" i="9"/>
  <c r="R364" i="9"/>
  <c r="P364" i="9"/>
  <c r="BI362" i="9"/>
  <c r="BH362" i="9"/>
  <c r="BG362" i="9"/>
  <c r="BF362" i="9"/>
  <c r="T362" i="9"/>
  <c r="R362" i="9"/>
  <c r="P362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6" i="9"/>
  <c r="BH356" i="9"/>
  <c r="BG356" i="9"/>
  <c r="BF356" i="9"/>
  <c r="T356" i="9"/>
  <c r="R356" i="9"/>
  <c r="P356" i="9"/>
  <c r="BI354" i="9"/>
  <c r="BH354" i="9"/>
  <c r="BG354" i="9"/>
  <c r="BF354" i="9"/>
  <c r="T354" i="9"/>
  <c r="R354" i="9"/>
  <c r="P354" i="9"/>
  <c r="BI352" i="9"/>
  <c r="BH352" i="9"/>
  <c r="BG352" i="9"/>
  <c r="BF352" i="9"/>
  <c r="T352" i="9"/>
  <c r="R352" i="9"/>
  <c r="P352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6" i="9"/>
  <c r="BH336" i="9"/>
  <c r="BG336" i="9"/>
  <c r="BF336" i="9"/>
  <c r="T336" i="9"/>
  <c r="R336" i="9"/>
  <c r="P336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J97" i="9"/>
  <c r="J96" i="9"/>
  <c r="F96" i="9"/>
  <c r="F94" i="9"/>
  <c r="E92" i="9"/>
  <c r="J63" i="9"/>
  <c r="J62" i="9"/>
  <c r="F62" i="9"/>
  <c r="F60" i="9"/>
  <c r="E58" i="9"/>
  <c r="J22" i="9"/>
  <c r="E22" i="9"/>
  <c r="F97" i="9" s="1"/>
  <c r="J21" i="9"/>
  <c r="J16" i="9"/>
  <c r="J94" i="9"/>
  <c r="E7" i="9"/>
  <c r="E52" i="9"/>
  <c r="J41" i="8"/>
  <c r="J40" i="8"/>
  <c r="AY65" i="1" s="1"/>
  <c r="J39" i="8"/>
  <c r="AX65" i="1" s="1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J89" i="8"/>
  <c r="J88" i="8"/>
  <c r="F88" i="8"/>
  <c r="F86" i="8"/>
  <c r="E84" i="8"/>
  <c r="J63" i="8"/>
  <c r="J62" i="8"/>
  <c r="F62" i="8"/>
  <c r="F60" i="8"/>
  <c r="E58" i="8"/>
  <c r="J22" i="8"/>
  <c r="E22" i="8"/>
  <c r="F63" i="8"/>
  <c r="J21" i="8"/>
  <c r="J16" i="8"/>
  <c r="J86" i="8" s="1"/>
  <c r="E7" i="8"/>
  <c r="E78" i="8" s="1"/>
  <c r="J41" i="7"/>
  <c r="J40" i="7"/>
  <c r="AY64" i="1"/>
  <c r="J39" i="7"/>
  <c r="AX64" i="1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1" i="7"/>
  <c r="BH361" i="7"/>
  <c r="BG361" i="7"/>
  <c r="BF361" i="7"/>
  <c r="T361" i="7"/>
  <c r="R361" i="7"/>
  <c r="P361" i="7"/>
  <c r="BI359" i="7"/>
  <c r="BH359" i="7"/>
  <c r="BG359" i="7"/>
  <c r="BF359" i="7"/>
  <c r="T359" i="7"/>
  <c r="R359" i="7"/>
  <c r="P359" i="7"/>
  <c r="BI357" i="7"/>
  <c r="BH357" i="7"/>
  <c r="BG357" i="7"/>
  <c r="BF357" i="7"/>
  <c r="T357" i="7"/>
  <c r="R357" i="7"/>
  <c r="P357" i="7"/>
  <c r="BI356" i="7"/>
  <c r="BH356" i="7"/>
  <c r="BG356" i="7"/>
  <c r="BF356" i="7"/>
  <c r="T356" i="7"/>
  <c r="R356" i="7"/>
  <c r="P356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6" i="7"/>
  <c r="BH336" i="7"/>
  <c r="BG336" i="7"/>
  <c r="BF336" i="7"/>
  <c r="T336" i="7"/>
  <c r="R336" i="7"/>
  <c r="P336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8" i="7"/>
  <c r="BH318" i="7"/>
  <c r="BG318" i="7"/>
  <c r="BF318" i="7"/>
  <c r="T318" i="7"/>
  <c r="R318" i="7"/>
  <c r="P318" i="7"/>
  <c r="BI316" i="7"/>
  <c r="BH316" i="7"/>
  <c r="BG316" i="7"/>
  <c r="BF316" i="7"/>
  <c r="T316" i="7"/>
  <c r="R316" i="7"/>
  <c r="P316" i="7"/>
  <c r="BI315" i="7"/>
  <c r="BH315" i="7"/>
  <c r="BG315" i="7"/>
  <c r="BF315" i="7"/>
  <c r="T315" i="7"/>
  <c r="R315" i="7"/>
  <c r="P315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0" i="7"/>
  <c r="BH270" i="7"/>
  <c r="BG270" i="7"/>
  <c r="BF270" i="7"/>
  <c r="T270" i="7"/>
  <c r="T269" i="7"/>
  <c r="R270" i="7"/>
  <c r="R269" i="7"/>
  <c r="P270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J96" i="7"/>
  <c r="J95" i="7"/>
  <c r="F95" i="7"/>
  <c r="F93" i="7"/>
  <c r="E91" i="7"/>
  <c r="J63" i="7"/>
  <c r="J62" i="7"/>
  <c r="F62" i="7"/>
  <c r="F60" i="7"/>
  <c r="E58" i="7"/>
  <c r="J22" i="7"/>
  <c r="E22" i="7"/>
  <c r="F63" i="7"/>
  <c r="J21" i="7"/>
  <c r="J16" i="7"/>
  <c r="J93" i="7"/>
  <c r="E7" i="7"/>
  <c r="E85" i="7"/>
  <c r="J41" i="6"/>
  <c r="J40" i="6"/>
  <c r="AY63" i="1"/>
  <c r="J39" i="6"/>
  <c r="AX63" i="1" s="1"/>
  <c r="BI150" i="6"/>
  <c r="BH150" i="6"/>
  <c r="BG150" i="6"/>
  <c r="BF150" i="6"/>
  <c r="T150" i="6"/>
  <c r="T149" i="6"/>
  <c r="T148" i="6"/>
  <c r="R150" i="6"/>
  <c r="R149" i="6"/>
  <c r="R148" i="6" s="1"/>
  <c r="P150" i="6"/>
  <c r="P149" i="6" s="1"/>
  <c r="P148" i="6" s="1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T108" i="6"/>
  <c r="R109" i="6"/>
  <c r="R108" i="6" s="1"/>
  <c r="P109" i="6"/>
  <c r="P108" i="6" s="1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J99" i="6"/>
  <c r="J98" i="6"/>
  <c r="F98" i="6"/>
  <c r="F96" i="6"/>
  <c r="E94" i="6"/>
  <c r="J63" i="6"/>
  <c r="J62" i="6"/>
  <c r="F62" i="6"/>
  <c r="F60" i="6"/>
  <c r="E58" i="6"/>
  <c r="J22" i="6"/>
  <c r="E22" i="6"/>
  <c r="F63" i="6" s="1"/>
  <c r="J21" i="6"/>
  <c r="J16" i="6"/>
  <c r="J96" i="6"/>
  <c r="E7" i="6"/>
  <c r="E52" i="6"/>
  <c r="J41" i="5"/>
  <c r="J40" i="5"/>
  <c r="AY62" i="1" s="1"/>
  <c r="J39" i="5"/>
  <c r="AX62" i="1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J94" i="5"/>
  <c r="J93" i="5"/>
  <c r="F93" i="5"/>
  <c r="F91" i="5"/>
  <c r="E89" i="5"/>
  <c r="J63" i="5"/>
  <c r="J62" i="5"/>
  <c r="F62" i="5"/>
  <c r="F60" i="5"/>
  <c r="E58" i="5"/>
  <c r="J22" i="5"/>
  <c r="E22" i="5"/>
  <c r="F63" i="5"/>
  <c r="J21" i="5"/>
  <c r="J16" i="5"/>
  <c r="J91" i="5" s="1"/>
  <c r="E7" i="5"/>
  <c r="E52" i="5"/>
  <c r="J41" i="4"/>
  <c r="J40" i="4"/>
  <c r="AY60" i="1"/>
  <c r="J39" i="4"/>
  <c r="AX60" i="1"/>
  <c r="BI1521" i="4"/>
  <c r="BH1521" i="4"/>
  <c r="BG1521" i="4"/>
  <c r="BF1521" i="4"/>
  <c r="T1521" i="4"/>
  <c r="R1521" i="4"/>
  <c r="P1521" i="4"/>
  <c r="BI1494" i="4"/>
  <c r="BH1494" i="4"/>
  <c r="BG1494" i="4"/>
  <c r="BF1494" i="4"/>
  <c r="T1494" i="4"/>
  <c r="R1494" i="4"/>
  <c r="P1494" i="4"/>
  <c r="BI1490" i="4"/>
  <c r="BH1490" i="4"/>
  <c r="BG1490" i="4"/>
  <c r="BF1490" i="4"/>
  <c r="T1490" i="4"/>
  <c r="R1490" i="4"/>
  <c r="P1490" i="4"/>
  <c r="BI1485" i="4"/>
  <c r="BH1485" i="4"/>
  <c r="BG1485" i="4"/>
  <c r="BF1485" i="4"/>
  <c r="T1485" i="4"/>
  <c r="R1485" i="4"/>
  <c r="P1485" i="4"/>
  <c r="BI1483" i="4"/>
  <c r="BH1483" i="4"/>
  <c r="BG1483" i="4"/>
  <c r="BF1483" i="4"/>
  <c r="T1483" i="4"/>
  <c r="R1483" i="4"/>
  <c r="P1483" i="4"/>
  <c r="BI1482" i="4"/>
  <c r="BH1482" i="4"/>
  <c r="BG1482" i="4"/>
  <c r="BF1482" i="4"/>
  <c r="T1482" i="4"/>
  <c r="R1482" i="4"/>
  <c r="P1482" i="4"/>
  <c r="BI1479" i="4"/>
  <c r="BH1479" i="4"/>
  <c r="BG1479" i="4"/>
  <c r="BF1479" i="4"/>
  <c r="T1479" i="4"/>
  <c r="R1479" i="4"/>
  <c r="P1479" i="4"/>
  <c r="BI1476" i="4"/>
  <c r="BH1476" i="4"/>
  <c r="BG1476" i="4"/>
  <c r="BF1476" i="4"/>
  <c r="T1476" i="4"/>
  <c r="R1476" i="4"/>
  <c r="P1476" i="4"/>
  <c r="BI1472" i="4"/>
  <c r="BH1472" i="4"/>
  <c r="BG1472" i="4"/>
  <c r="BF1472" i="4"/>
  <c r="T1472" i="4"/>
  <c r="R1472" i="4"/>
  <c r="P1472" i="4"/>
  <c r="BI1463" i="4"/>
  <c r="BH1463" i="4"/>
  <c r="BG1463" i="4"/>
  <c r="BF1463" i="4"/>
  <c r="T1463" i="4"/>
  <c r="R1463" i="4"/>
  <c r="P1463" i="4"/>
  <c r="BI1439" i="4"/>
  <c r="BH1439" i="4"/>
  <c r="BG1439" i="4"/>
  <c r="BF1439" i="4"/>
  <c r="T1439" i="4"/>
  <c r="R1439" i="4"/>
  <c r="P1439" i="4"/>
  <c r="BI1437" i="4"/>
  <c r="BH1437" i="4"/>
  <c r="BG1437" i="4"/>
  <c r="BF1437" i="4"/>
  <c r="T1437" i="4"/>
  <c r="R1437" i="4"/>
  <c r="P1437" i="4"/>
  <c r="BI1436" i="4"/>
  <c r="BH1436" i="4"/>
  <c r="BG1436" i="4"/>
  <c r="BF1436" i="4"/>
  <c r="T1436" i="4"/>
  <c r="R1436" i="4"/>
  <c r="P1436" i="4"/>
  <c r="BI1422" i="4"/>
  <c r="BH1422" i="4"/>
  <c r="BG1422" i="4"/>
  <c r="BF1422" i="4"/>
  <c r="T1422" i="4"/>
  <c r="R1422" i="4"/>
  <c r="P1422" i="4"/>
  <c r="BI1420" i="4"/>
  <c r="BH1420" i="4"/>
  <c r="BG1420" i="4"/>
  <c r="BF1420" i="4"/>
  <c r="T1420" i="4"/>
  <c r="R1420" i="4"/>
  <c r="P1420" i="4"/>
  <c r="BI1411" i="4"/>
  <c r="BH1411" i="4"/>
  <c r="BG1411" i="4"/>
  <c r="BF1411" i="4"/>
  <c r="T1411" i="4"/>
  <c r="R1411" i="4"/>
  <c r="P1411" i="4"/>
  <c r="BI1407" i="4"/>
  <c r="BH1407" i="4"/>
  <c r="BG1407" i="4"/>
  <c r="BF1407" i="4"/>
  <c r="T1407" i="4"/>
  <c r="R1407" i="4"/>
  <c r="P1407" i="4"/>
  <c r="BI1401" i="4"/>
  <c r="BH1401" i="4"/>
  <c r="BG1401" i="4"/>
  <c r="BF1401" i="4"/>
  <c r="T1401" i="4"/>
  <c r="R1401" i="4"/>
  <c r="P1401" i="4"/>
  <c r="BI1392" i="4"/>
  <c r="BH1392" i="4"/>
  <c r="BG1392" i="4"/>
  <c r="BF1392" i="4"/>
  <c r="T1392" i="4"/>
  <c r="R1392" i="4"/>
  <c r="P1392" i="4"/>
  <c r="BI1380" i="4"/>
  <c r="BH1380" i="4"/>
  <c r="BG1380" i="4"/>
  <c r="BF1380" i="4"/>
  <c r="T1380" i="4"/>
  <c r="R1380" i="4"/>
  <c r="P1380" i="4"/>
  <c r="BI1375" i="4"/>
  <c r="BH1375" i="4"/>
  <c r="BG1375" i="4"/>
  <c r="BF1375" i="4"/>
  <c r="T1375" i="4"/>
  <c r="R1375" i="4"/>
  <c r="P1375" i="4"/>
  <c r="BI1371" i="4"/>
  <c r="BH1371" i="4"/>
  <c r="BG1371" i="4"/>
  <c r="BF1371" i="4"/>
  <c r="T1371" i="4"/>
  <c r="R1371" i="4"/>
  <c r="P1371" i="4"/>
  <c r="BI1367" i="4"/>
  <c r="BH1367" i="4"/>
  <c r="BG1367" i="4"/>
  <c r="BF1367" i="4"/>
  <c r="T1367" i="4"/>
  <c r="R1367" i="4"/>
  <c r="P1367" i="4"/>
  <c r="BI1363" i="4"/>
  <c r="BH1363" i="4"/>
  <c r="BG1363" i="4"/>
  <c r="BF1363" i="4"/>
  <c r="T1363" i="4"/>
  <c r="R1363" i="4"/>
  <c r="P1363" i="4"/>
  <c r="BI1361" i="4"/>
  <c r="BH1361" i="4"/>
  <c r="BG1361" i="4"/>
  <c r="BF1361" i="4"/>
  <c r="T1361" i="4"/>
  <c r="R1361" i="4"/>
  <c r="P1361" i="4"/>
  <c r="BI1360" i="4"/>
  <c r="BH1360" i="4"/>
  <c r="BG1360" i="4"/>
  <c r="BF1360" i="4"/>
  <c r="T1360" i="4"/>
  <c r="R1360" i="4"/>
  <c r="P1360" i="4"/>
  <c r="BI1357" i="4"/>
  <c r="BH1357" i="4"/>
  <c r="BG1357" i="4"/>
  <c r="BF1357" i="4"/>
  <c r="T1357" i="4"/>
  <c r="R1357" i="4"/>
  <c r="P1357" i="4"/>
  <c r="BI1354" i="4"/>
  <c r="BH1354" i="4"/>
  <c r="BG1354" i="4"/>
  <c r="BF1354" i="4"/>
  <c r="T1354" i="4"/>
  <c r="R1354" i="4"/>
  <c r="P1354" i="4"/>
  <c r="BI1351" i="4"/>
  <c r="BH1351" i="4"/>
  <c r="BG1351" i="4"/>
  <c r="BF1351" i="4"/>
  <c r="T1351" i="4"/>
  <c r="R1351" i="4"/>
  <c r="P1351" i="4"/>
  <c r="BI1347" i="4"/>
  <c r="BH1347" i="4"/>
  <c r="BG1347" i="4"/>
  <c r="BF1347" i="4"/>
  <c r="T1347" i="4"/>
  <c r="R1347" i="4"/>
  <c r="P1347" i="4"/>
  <c r="BI1343" i="4"/>
  <c r="BH1343" i="4"/>
  <c r="BG1343" i="4"/>
  <c r="BF1343" i="4"/>
  <c r="T1343" i="4"/>
  <c r="R1343" i="4"/>
  <c r="P1343" i="4"/>
  <c r="BI1338" i="4"/>
  <c r="BH1338" i="4"/>
  <c r="BG1338" i="4"/>
  <c r="BF1338" i="4"/>
  <c r="T1338" i="4"/>
  <c r="R1338" i="4"/>
  <c r="P1338" i="4"/>
  <c r="BI1334" i="4"/>
  <c r="BH1334" i="4"/>
  <c r="BG1334" i="4"/>
  <c r="BF1334" i="4"/>
  <c r="T1334" i="4"/>
  <c r="R1334" i="4"/>
  <c r="P1334" i="4"/>
  <c r="BI1331" i="4"/>
  <c r="BH1331" i="4"/>
  <c r="BG1331" i="4"/>
  <c r="BF1331" i="4"/>
  <c r="T1331" i="4"/>
  <c r="R1331" i="4"/>
  <c r="P1331" i="4"/>
  <c r="BI1329" i="4"/>
  <c r="BH1329" i="4"/>
  <c r="BG1329" i="4"/>
  <c r="BF1329" i="4"/>
  <c r="T1329" i="4"/>
  <c r="R1329" i="4"/>
  <c r="P1329" i="4"/>
  <c r="BI1328" i="4"/>
  <c r="BH1328" i="4"/>
  <c r="BG1328" i="4"/>
  <c r="BF1328" i="4"/>
  <c r="T1328" i="4"/>
  <c r="R1328" i="4"/>
  <c r="P1328" i="4"/>
  <c r="BI1326" i="4"/>
  <c r="BH1326" i="4"/>
  <c r="BG1326" i="4"/>
  <c r="BF1326" i="4"/>
  <c r="T1326" i="4"/>
  <c r="R1326" i="4"/>
  <c r="P1326" i="4"/>
  <c r="BI1325" i="4"/>
  <c r="BH1325" i="4"/>
  <c r="BG1325" i="4"/>
  <c r="BF1325" i="4"/>
  <c r="T1325" i="4"/>
  <c r="R1325" i="4"/>
  <c r="P1325" i="4"/>
  <c r="BI1324" i="4"/>
  <c r="BH1324" i="4"/>
  <c r="BG1324" i="4"/>
  <c r="BF1324" i="4"/>
  <c r="T1324" i="4"/>
  <c r="R1324" i="4"/>
  <c r="P1324" i="4"/>
  <c r="BI1323" i="4"/>
  <c r="BH1323" i="4"/>
  <c r="BG1323" i="4"/>
  <c r="BF1323" i="4"/>
  <c r="T1323" i="4"/>
  <c r="R1323" i="4"/>
  <c r="P1323" i="4"/>
  <c r="BI1322" i="4"/>
  <c r="BH1322" i="4"/>
  <c r="BG1322" i="4"/>
  <c r="BF1322" i="4"/>
  <c r="T1322" i="4"/>
  <c r="R1322" i="4"/>
  <c r="P1322" i="4"/>
  <c r="BI1321" i="4"/>
  <c r="BH1321" i="4"/>
  <c r="BG1321" i="4"/>
  <c r="BF1321" i="4"/>
  <c r="T1321" i="4"/>
  <c r="R1321" i="4"/>
  <c r="P1321" i="4"/>
  <c r="BI1320" i="4"/>
  <c r="BH1320" i="4"/>
  <c r="BG1320" i="4"/>
  <c r="BF1320" i="4"/>
  <c r="T1320" i="4"/>
  <c r="R1320" i="4"/>
  <c r="P1320" i="4"/>
  <c r="BI1319" i="4"/>
  <c r="BH1319" i="4"/>
  <c r="BG1319" i="4"/>
  <c r="BF1319" i="4"/>
  <c r="T1319" i="4"/>
  <c r="R1319" i="4"/>
  <c r="P1319" i="4"/>
  <c r="BI1317" i="4"/>
  <c r="BH1317" i="4"/>
  <c r="BG1317" i="4"/>
  <c r="BF1317" i="4"/>
  <c r="T1317" i="4"/>
  <c r="T1316" i="4"/>
  <c r="R1317" i="4"/>
  <c r="R1316" i="4"/>
  <c r="P1317" i="4"/>
  <c r="P1316" i="4"/>
  <c r="BI1312" i="4"/>
  <c r="BH1312" i="4"/>
  <c r="BG1312" i="4"/>
  <c r="BF1312" i="4"/>
  <c r="T1312" i="4"/>
  <c r="R1312" i="4"/>
  <c r="P1312" i="4"/>
  <c r="BI1302" i="4"/>
  <c r="BH1302" i="4"/>
  <c r="BG1302" i="4"/>
  <c r="BF1302" i="4"/>
  <c r="T1302" i="4"/>
  <c r="R1302" i="4"/>
  <c r="P1302" i="4"/>
  <c r="BI1298" i="4"/>
  <c r="BH1298" i="4"/>
  <c r="BG1298" i="4"/>
  <c r="BF1298" i="4"/>
  <c r="T1298" i="4"/>
  <c r="R1298" i="4"/>
  <c r="P1298" i="4"/>
  <c r="BI1293" i="4"/>
  <c r="BH1293" i="4"/>
  <c r="BG1293" i="4"/>
  <c r="BF1293" i="4"/>
  <c r="T1293" i="4"/>
  <c r="R1293" i="4"/>
  <c r="P1293" i="4"/>
  <c r="BI1292" i="4"/>
  <c r="BH1292" i="4"/>
  <c r="BG1292" i="4"/>
  <c r="BF1292" i="4"/>
  <c r="T1292" i="4"/>
  <c r="R1292" i="4"/>
  <c r="P1292" i="4"/>
  <c r="BI1291" i="4"/>
  <c r="BH1291" i="4"/>
  <c r="BG1291" i="4"/>
  <c r="BF1291" i="4"/>
  <c r="T1291" i="4"/>
  <c r="R1291" i="4"/>
  <c r="P1291" i="4"/>
  <c r="BI1290" i="4"/>
  <c r="BH1290" i="4"/>
  <c r="BG1290" i="4"/>
  <c r="BF1290" i="4"/>
  <c r="T1290" i="4"/>
  <c r="R1290" i="4"/>
  <c r="P1290" i="4"/>
  <c r="BI1289" i="4"/>
  <c r="BH1289" i="4"/>
  <c r="BG1289" i="4"/>
  <c r="BF1289" i="4"/>
  <c r="T1289" i="4"/>
  <c r="R1289" i="4"/>
  <c r="P1289" i="4"/>
  <c r="BI1288" i="4"/>
  <c r="BH1288" i="4"/>
  <c r="BG1288" i="4"/>
  <c r="BF1288" i="4"/>
  <c r="T1288" i="4"/>
  <c r="R1288" i="4"/>
  <c r="P1288" i="4"/>
  <c r="BI1286" i="4"/>
  <c r="BH1286" i="4"/>
  <c r="BG1286" i="4"/>
  <c r="BF1286" i="4"/>
  <c r="T1286" i="4"/>
  <c r="R1286" i="4"/>
  <c r="P1286" i="4"/>
  <c r="BI1285" i="4"/>
  <c r="BH1285" i="4"/>
  <c r="BG1285" i="4"/>
  <c r="BF1285" i="4"/>
  <c r="T1285" i="4"/>
  <c r="R1285" i="4"/>
  <c r="P1285" i="4"/>
  <c r="BI1284" i="4"/>
  <c r="BH1284" i="4"/>
  <c r="BG1284" i="4"/>
  <c r="BF1284" i="4"/>
  <c r="T1284" i="4"/>
  <c r="R1284" i="4"/>
  <c r="P1284" i="4"/>
  <c r="BI1283" i="4"/>
  <c r="BH1283" i="4"/>
  <c r="BG1283" i="4"/>
  <c r="BF1283" i="4"/>
  <c r="T1283" i="4"/>
  <c r="R1283" i="4"/>
  <c r="P1283" i="4"/>
  <c r="BI1282" i="4"/>
  <c r="BH1282" i="4"/>
  <c r="BG1282" i="4"/>
  <c r="BF1282" i="4"/>
  <c r="T1282" i="4"/>
  <c r="R1282" i="4"/>
  <c r="P1282" i="4"/>
  <c r="BI1281" i="4"/>
  <c r="BH1281" i="4"/>
  <c r="BG1281" i="4"/>
  <c r="BF1281" i="4"/>
  <c r="T1281" i="4"/>
  <c r="R1281" i="4"/>
  <c r="P1281" i="4"/>
  <c r="BI1280" i="4"/>
  <c r="BH1280" i="4"/>
  <c r="BG1280" i="4"/>
  <c r="BF1280" i="4"/>
  <c r="T1280" i="4"/>
  <c r="R1280" i="4"/>
  <c r="P1280" i="4"/>
  <c r="BI1279" i="4"/>
  <c r="BH1279" i="4"/>
  <c r="BG1279" i="4"/>
  <c r="BF1279" i="4"/>
  <c r="T1279" i="4"/>
  <c r="R1279" i="4"/>
  <c r="P1279" i="4"/>
  <c r="BI1278" i="4"/>
  <c r="BH1278" i="4"/>
  <c r="BG1278" i="4"/>
  <c r="BF1278" i="4"/>
  <c r="T1278" i="4"/>
  <c r="R1278" i="4"/>
  <c r="P1278" i="4"/>
  <c r="BI1277" i="4"/>
  <c r="BH1277" i="4"/>
  <c r="BG1277" i="4"/>
  <c r="BF1277" i="4"/>
  <c r="T1277" i="4"/>
  <c r="R1277" i="4"/>
  <c r="P1277" i="4"/>
  <c r="BI1276" i="4"/>
  <c r="BH1276" i="4"/>
  <c r="BG1276" i="4"/>
  <c r="BF1276" i="4"/>
  <c r="T1276" i="4"/>
  <c r="R1276" i="4"/>
  <c r="P1276" i="4"/>
  <c r="BI1275" i="4"/>
  <c r="BH1275" i="4"/>
  <c r="BG1275" i="4"/>
  <c r="BF1275" i="4"/>
  <c r="T1275" i="4"/>
  <c r="R1275" i="4"/>
  <c r="P1275" i="4"/>
  <c r="BI1273" i="4"/>
  <c r="BH1273" i="4"/>
  <c r="BG1273" i="4"/>
  <c r="BF1273" i="4"/>
  <c r="T1273" i="4"/>
  <c r="R1273" i="4"/>
  <c r="P1273" i="4"/>
  <c r="BI1258" i="4"/>
  <c r="BH1258" i="4"/>
  <c r="BG1258" i="4"/>
  <c r="BF1258" i="4"/>
  <c r="T1258" i="4"/>
  <c r="R1258" i="4"/>
  <c r="P1258" i="4"/>
  <c r="BI1257" i="4"/>
  <c r="BH1257" i="4"/>
  <c r="BG1257" i="4"/>
  <c r="BF1257" i="4"/>
  <c r="T1257" i="4"/>
  <c r="R1257" i="4"/>
  <c r="P1257" i="4"/>
  <c r="BI1253" i="4"/>
  <c r="BH1253" i="4"/>
  <c r="BG1253" i="4"/>
  <c r="BF1253" i="4"/>
  <c r="T1253" i="4"/>
  <c r="R1253" i="4"/>
  <c r="P1253" i="4"/>
  <c r="BI1249" i="4"/>
  <c r="BH1249" i="4"/>
  <c r="BG1249" i="4"/>
  <c r="BF1249" i="4"/>
  <c r="T1249" i="4"/>
  <c r="R1249" i="4"/>
  <c r="P1249" i="4"/>
  <c r="BI1245" i="4"/>
  <c r="BH1245" i="4"/>
  <c r="BG1245" i="4"/>
  <c r="BF1245" i="4"/>
  <c r="T1245" i="4"/>
  <c r="R1245" i="4"/>
  <c r="P1245" i="4"/>
  <c r="BI1244" i="4"/>
  <c r="BH1244" i="4"/>
  <c r="BG1244" i="4"/>
  <c r="BF1244" i="4"/>
  <c r="T1244" i="4"/>
  <c r="R1244" i="4"/>
  <c r="P1244" i="4"/>
  <c r="BI1243" i="4"/>
  <c r="BH1243" i="4"/>
  <c r="BG1243" i="4"/>
  <c r="BF1243" i="4"/>
  <c r="T1243" i="4"/>
  <c r="R1243" i="4"/>
  <c r="P1243" i="4"/>
  <c r="BI1242" i="4"/>
  <c r="BH1242" i="4"/>
  <c r="BG1242" i="4"/>
  <c r="BF1242" i="4"/>
  <c r="T1242" i="4"/>
  <c r="R1242" i="4"/>
  <c r="P1242" i="4"/>
  <c r="BI1240" i="4"/>
  <c r="BH1240" i="4"/>
  <c r="BG1240" i="4"/>
  <c r="BF1240" i="4"/>
  <c r="T1240" i="4"/>
  <c r="R1240" i="4"/>
  <c r="P1240" i="4"/>
  <c r="BI1239" i="4"/>
  <c r="BH1239" i="4"/>
  <c r="BG1239" i="4"/>
  <c r="BF1239" i="4"/>
  <c r="T1239" i="4"/>
  <c r="R1239" i="4"/>
  <c r="P1239" i="4"/>
  <c r="BI1233" i="4"/>
  <c r="BH1233" i="4"/>
  <c r="BG1233" i="4"/>
  <c r="BF1233" i="4"/>
  <c r="T1233" i="4"/>
  <c r="R1233" i="4"/>
  <c r="P1233" i="4"/>
  <c r="BI1231" i="4"/>
  <c r="BH1231" i="4"/>
  <c r="BG1231" i="4"/>
  <c r="BF1231" i="4"/>
  <c r="T1231" i="4"/>
  <c r="R1231" i="4"/>
  <c r="P1231" i="4"/>
  <c r="BI1230" i="4"/>
  <c r="BH1230" i="4"/>
  <c r="BG1230" i="4"/>
  <c r="BF1230" i="4"/>
  <c r="T1230" i="4"/>
  <c r="R1230" i="4"/>
  <c r="P1230" i="4"/>
  <c r="BI1228" i="4"/>
  <c r="BH1228" i="4"/>
  <c r="BG1228" i="4"/>
  <c r="BF1228" i="4"/>
  <c r="T1228" i="4"/>
  <c r="R1228" i="4"/>
  <c r="P1228" i="4"/>
  <c r="BI1227" i="4"/>
  <c r="BH1227" i="4"/>
  <c r="BG1227" i="4"/>
  <c r="BF1227" i="4"/>
  <c r="T1227" i="4"/>
  <c r="R1227" i="4"/>
  <c r="P1227" i="4"/>
  <c r="BI1226" i="4"/>
  <c r="BH1226" i="4"/>
  <c r="BG1226" i="4"/>
  <c r="BF1226" i="4"/>
  <c r="T1226" i="4"/>
  <c r="R1226" i="4"/>
  <c r="P1226" i="4"/>
  <c r="BI1224" i="4"/>
  <c r="BH1224" i="4"/>
  <c r="BG1224" i="4"/>
  <c r="BF1224" i="4"/>
  <c r="T1224" i="4"/>
  <c r="R1224" i="4"/>
  <c r="P1224" i="4"/>
  <c r="BI1222" i="4"/>
  <c r="BH1222" i="4"/>
  <c r="BG1222" i="4"/>
  <c r="BF1222" i="4"/>
  <c r="T1222" i="4"/>
  <c r="R1222" i="4"/>
  <c r="P1222" i="4"/>
  <c r="BI1219" i="4"/>
  <c r="BH1219" i="4"/>
  <c r="BG1219" i="4"/>
  <c r="BF1219" i="4"/>
  <c r="T1219" i="4"/>
  <c r="R1219" i="4"/>
  <c r="P1219" i="4"/>
  <c r="BI1218" i="4"/>
  <c r="BH1218" i="4"/>
  <c r="BG1218" i="4"/>
  <c r="BF1218" i="4"/>
  <c r="T1218" i="4"/>
  <c r="R1218" i="4"/>
  <c r="P1218" i="4"/>
  <c r="BI1217" i="4"/>
  <c r="BH1217" i="4"/>
  <c r="BG1217" i="4"/>
  <c r="BF1217" i="4"/>
  <c r="T1217" i="4"/>
  <c r="R1217" i="4"/>
  <c r="P1217" i="4"/>
  <c r="BI1216" i="4"/>
  <c r="BH1216" i="4"/>
  <c r="BG1216" i="4"/>
  <c r="BF1216" i="4"/>
  <c r="T1216" i="4"/>
  <c r="R1216" i="4"/>
  <c r="P1216" i="4"/>
  <c r="BI1199" i="4"/>
  <c r="BH1199" i="4"/>
  <c r="BG1199" i="4"/>
  <c r="BF1199" i="4"/>
  <c r="T1199" i="4"/>
  <c r="R1199" i="4"/>
  <c r="P1199" i="4"/>
  <c r="BI1187" i="4"/>
  <c r="BH1187" i="4"/>
  <c r="BG1187" i="4"/>
  <c r="BF1187" i="4"/>
  <c r="T1187" i="4"/>
  <c r="R1187" i="4"/>
  <c r="P1187" i="4"/>
  <c r="BI1182" i="4"/>
  <c r="BH1182" i="4"/>
  <c r="BG1182" i="4"/>
  <c r="BF1182" i="4"/>
  <c r="T1182" i="4"/>
  <c r="R1182" i="4"/>
  <c r="P1182" i="4"/>
  <c r="BI1178" i="4"/>
  <c r="BH1178" i="4"/>
  <c r="BG1178" i="4"/>
  <c r="BF1178" i="4"/>
  <c r="T1178" i="4"/>
  <c r="R1178" i="4"/>
  <c r="P1178" i="4"/>
  <c r="BI1175" i="4"/>
  <c r="BH1175" i="4"/>
  <c r="BG1175" i="4"/>
  <c r="BF1175" i="4"/>
  <c r="T1175" i="4"/>
  <c r="R1175" i="4"/>
  <c r="P1175" i="4"/>
  <c r="BI1170" i="4"/>
  <c r="BH1170" i="4"/>
  <c r="BG1170" i="4"/>
  <c r="BF1170" i="4"/>
  <c r="T1170" i="4"/>
  <c r="R1170" i="4"/>
  <c r="P1170" i="4"/>
  <c r="BI1164" i="4"/>
  <c r="BH1164" i="4"/>
  <c r="BG1164" i="4"/>
  <c r="BF1164" i="4"/>
  <c r="T1164" i="4"/>
  <c r="R1164" i="4"/>
  <c r="P1164" i="4"/>
  <c r="BI1161" i="4"/>
  <c r="BH1161" i="4"/>
  <c r="BG1161" i="4"/>
  <c r="BF1161" i="4"/>
  <c r="T1161" i="4"/>
  <c r="R1161" i="4"/>
  <c r="P1161" i="4"/>
  <c r="BI1157" i="4"/>
  <c r="BH1157" i="4"/>
  <c r="BG1157" i="4"/>
  <c r="BF1157" i="4"/>
  <c r="T1157" i="4"/>
  <c r="R1157" i="4"/>
  <c r="P1157" i="4"/>
  <c r="BI1151" i="4"/>
  <c r="BH1151" i="4"/>
  <c r="BG1151" i="4"/>
  <c r="BF1151" i="4"/>
  <c r="T1151" i="4"/>
  <c r="R1151" i="4"/>
  <c r="P1151" i="4"/>
  <c r="BI1149" i="4"/>
  <c r="BH1149" i="4"/>
  <c r="BG1149" i="4"/>
  <c r="BF1149" i="4"/>
  <c r="T1149" i="4"/>
  <c r="R1149" i="4"/>
  <c r="P1149" i="4"/>
  <c r="BI1148" i="4"/>
  <c r="BH1148" i="4"/>
  <c r="BG1148" i="4"/>
  <c r="BF1148" i="4"/>
  <c r="T1148" i="4"/>
  <c r="R1148" i="4"/>
  <c r="P1148" i="4"/>
  <c r="BI1144" i="4"/>
  <c r="BH1144" i="4"/>
  <c r="BG1144" i="4"/>
  <c r="BF1144" i="4"/>
  <c r="T1144" i="4"/>
  <c r="R1144" i="4"/>
  <c r="P1144" i="4"/>
  <c r="BI1136" i="4"/>
  <c r="BH1136" i="4"/>
  <c r="BG1136" i="4"/>
  <c r="BF1136" i="4"/>
  <c r="T1136" i="4"/>
  <c r="R1136" i="4"/>
  <c r="P1136" i="4"/>
  <c r="BI1133" i="4"/>
  <c r="BH1133" i="4"/>
  <c r="BG1133" i="4"/>
  <c r="BF1133" i="4"/>
  <c r="T1133" i="4"/>
  <c r="R1133" i="4"/>
  <c r="P1133" i="4"/>
  <c r="BI1125" i="4"/>
  <c r="BH1125" i="4"/>
  <c r="BG1125" i="4"/>
  <c r="BF1125" i="4"/>
  <c r="T1125" i="4"/>
  <c r="R1125" i="4"/>
  <c r="P1125" i="4"/>
  <c r="BI1121" i="4"/>
  <c r="BH1121" i="4"/>
  <c r="BG1121" i="4"/>
  <c r="BF1121" i="4"/>
  <c r="T1121" i="4"/>
  <c r="R1121" i="4"/>
  <c r="P1121" i="4"/>
  <c r="BI1116" i="4"/>
  <c r="BH1116" i="4"/>
  <c r="BG1116" i="4"/>
  <c r="BF1116" i="4"/>
  <c r="T1116" i="4"/>
  <c r="R1116" i="4"/>
  <c r="P1116" i="4"/>
  <c r="BI1109" i="4"/>
  <c r="BH1109" i="4"/>
  <c r="BG1109" i="4"/>
  <c r="BF1109" i="4"/>
  <c r="T1109" i="4"/>
  <c r="R1109" i="4"/>
  <c r="P1109" i="4"/>
  <c r="BI1105" i="4"/>
  <c r="BH1105" i="4"/>
  <c r="BG1105" i="4"/>
  <c r="BF1105" i="4"/>
  <c r="T1105" i="4"/>
  <c r="R1105" i="4"/>
  <c r="P1105" i="4"/>
  <c r="BI1086" i="4"/>
  <c r="BH1086" i="4"/>
  <c r="BG1086" i="4"/>
  <c r="BF1086" i="4"/>
  <c r="T1086" i="4"/>
  <c r="R1086" i="4"/>
  <c r="P1086" i="4"/>
  <c r="BI1078" i="4"/>
  <c r="BH1078" i="4"/>
  <c r="BG1078" i="4"/>
  <c r="BF1078" i="4"/>
  <c r="T1078" i="4"/>
  <c r="R1078" i="4"/>
  <c r="P1078" i="4"/>
  <c r="BI1071" i="4"/>
  <c r="BH1071" i="4"/>
  <c r="BG1071" i="4"/>
  <c r="BF1071" i="4"/>
  <c r="T1071" i="4"/>
  <c r="R1071" i="4"/>
  <c r="P1071" i="4"/>
  <c r="BI1065" i="4"/>
  <c r="BH1065" i="4"/>
  <c r="BG1065" i="4"/>
  <c r="BF1065" i="4"/>
  <c r="T1065" i="4"/>
  <c r="R1065" i="4"/>
  <c r="P1065" i="4"/>
  <c r="BI1058" i="4"/>
  <c r="BH1058" i="4"/>
  <c r="BG1058" i="4"/>
  <c r="BF1058" i="4"/>
  <c r="T1058" i="4"/>
  <c r="R1058" i="4"/>
  <c r="P1058" i="4"/>
  <c r="BI1051" i="4"/>
  <c r="BH1051" i="4"/>
  <c r="BG1051" i="4"/>
  <c r="BF1051" i="4"/>
  <c r="T1051" i="4"/>
  <c r="R1051" i="4"/>
  <c r="P1051" i="4"/>
  <c r="BI1046" i="4"/>
  <c r="BH1046" i="4"/>
  <c r="BG1046" i="4"/>
  <c r="BF1046" i="4"/>
  <c r="T1046" i="4"/>
  <c r="R1046" i="4"/>
  <c r="P1046" i="4"/>
  <c r="BI1036" i="4"/>
  <c r="BH1036" i="4"/>
  <c r="BG1036" i="4"/>
  <c r="BF1036" i="4"/>
  <c r="T1036" i="4"/>
  <c r="R1036" i="4"/>
  <c r="P1036" i="4"/>
  <c r="BI1027" i="4"/>
  <c r="BH1027" i="4"/>
  <c r="BG1027" i="4"/>
  <c r="BF1027" i="4"/>
  <c r="T1027" i="4"/>
  <c r="R1027" i="4"/>
  <c r="P1027" i="4"/>
  <c r="BI1019" i="4"/>
  <c r="BH1019" i="4"/>
  <c r="BG1019" i="4"/>
  <c r="BF1019" i="4"/>
  <c r="T1019" i="4"/>
  <c r="R1019" i="4"/>
  <c r="P1019" i="4"/>
  <c r="BI1013" i="4"/>
  <c r="BH1013" i="4"/>
  <c r="BG1013" i="4"/>
  <c r="BF1013" i="4"/>
  <c r="T1013" i="4"/>
  <c r="R1013" i="4"/>
  <c r="P1013" i="4"/>
  <c r="BI1008" i="4"/>
  <c r="BH1008" i="4"/>
  <c r="BG1008" i="4"/>
  <c r="BF1008" i="4"/>
  <c r="T1008" i="4"/>
  <c r="R1008" i="4"/>
  <c r="P1008" i="4"/>
  <c r="BI1006" i="4"/>
  <c r="BH1006" i="4"/>
  <c r="BG1006" i="4"/>
  <c r="BF1006" i="4"/>
  <c r="T1006" i="4"/>
  <c r="R1006" i="4"/>
  <c r="P1006" i="4"/>
  <c r="BI1005" i="4"/>
  <c r="BH1005" i="4"/>
  <c r="BG1005" i="4"/>
  <c r="BF1005" i="4"/>
  <c r="T1005" i="4"/>
  <c r="R1005" i="4"/>
  <c r="P1005" i="4"/>
  <c r="BI1001" i="4"/>
  <c r="BH1001" i="4"/>
  <c r="BG1001" i="4"/>
  <c r="BF1001" i="4"/>
  <c r="T1001" i="4"/>
  <c r="R1001" i="4"/>
  <c r="P1001" i="4"/>
  <c r="BI997" i="4"/>
  <c r="BH997" i="4"/>
  <c r="BG997" i="4"/>
  <c r="BF997" i="4"/>
  <c r="T997" i="4"/>
  <c r="R997" i="4"/>
  <c r="P997" i="4"/>
  <c r="BI990" i="4"/>
  <c r="BH990" i="4"/>
  <c r="BG990" i="4"/>
  <c r="BF990" i="4"/>
  <c r="T990" i="4"/>
  <c r="R990" i="4"/>
  <c r="P990" i="4"/>
  <c r="BI987" i="4"/>
  <c r="BH987" i="4"/>
  <c r="BG987" i="4"/>
  <c r="BF987" i="4"/>
  <c r="T987" i="4"/>
  <c r="R987" i="4"/>
  <c r="P987" i="4"/>
  <c r="BI980" i="4"/>
  <c r="BH980" i="4"/>
  <c r="BG980" i="4"/>
  <c r="BF980" i="4"/>
  <c r="T980" i="4"/>
  <c r="R980" i="4"/>
  <c r="P980" i="4"/>
  <c r="BI970" i="4"/>
  <c r="BH970" i="4"/>
  <c r="BG970" i="4"/>
  <c r="BF970" i="4"/>
  <c r="T970" i="4"/>
  <c r="R970" i="4"/>
  <c r="P970" i="4"/>
  <c r="BI964" i="4"/>
  <c r="BH964" i="4"/>
  <c r="BG964" i="4"/>
  <c r="BF964" i="4"/>
  <c r="T964" i="4"/>
  <c r="R964" i="4"/>
  <c r="P964" i="4"/>
  <c r="BI959" i="4"/>
  <c r="BH959" i="4"/>
  <c r="BG959" i="4"/>
  <c r="BF959" i="4"/>
  <c r="T959" i="4"/>
  <c r="R959" i="4"/>
  <c r="P959" i="4"/>
  <c r="BI930" i="4"/>
  <c r="BH930" i="4"/>
  <c r="BG930" i="4"/>
  <c r="BF930" i="4"/>
  <c r="T930" i="4"/>
  <c r="R930" i="4"/>
  <c r="P930" i="4"/>
  <c r="BI909" i="4"/>
  <c r="BH909" i="4"/>
  <c r="BG909" i="4"/>
  <c r="BF909" i="4"/>
  <c r="T909" i="4"/>
  <c r="R909" i="4"/>
  <c r="P909" i="4"/>
  <c r="BI903" i="4"/>
  <c r="BH903" i="4"/>
  <c r="BG903" i="4"/>
  <c r="BF903" i="4"/>
  <c r="T903" i="4"/>
  <c r="R903" i="4"/>
  <c r="P903" i="4"/>
  <c r="BI879" i="4"/>
  <c r="BH879" i="4"/>
  <c r="BG879" i="4"/>
  <c r="BF879" i="4"/>
  <c r="T879" i="4"/>
  <c r="R879" i="4"/>
  <c r="P879" i="4"/>
  <c r="BI875" i="4"/>
  <c r="BH875" i="4"/>
  <c r="BG875" i="4"/>
  <c r="BF875" i="4"/>
  <c r="T875" i="4"/>
  <c r="R875" i="4"/>
  <c r="P875" i="4"/>
  <c r="BI871" i="4"/>
  <c r="BH871" i="4"/>
  <c r="BG871" i="4"/>
  <c r="BF871" i="4"/>
  <c r="T871" i="4"/>
  <c r="R871" i="4"/>
  <c r="P871" i="4"/>
  <c r="BI869" i="4"/>
  <c r="BH869" i="4"/>
  <c r="BG869" i="4"/>
  <c r="BF869" i="4"/>
  <c r="T869" i="4"/>
  <c r="R869" i="4"/>
  <c r="P869" i="4"/>
  <c r="BI868" i="4"/>
  <c r="BH868" i="4"/>
  <c r="BG868" i="4"/>
  <c r="BF868" i="4"/>
  <c r="T868" i="4"/>
  <c r="R868" i="4"/>
  <c r="P868" i="4"/>
  <c r="BI862" i="4"/>
  <c r="BH862" i="4"/>
  <c r="BG862" i="4"/>
  <c r="BF862" i="4"/>
  <c r="T862" i="4"/>
  <c r="R862" i="4"/>
  <c r="P862" i="4"/>
  <c r="BI858" i="4"/>
  <c r="BH858" i="4"/>
  <c r="BG858" i="4"/>
  <c r="BF858" i="4"/>
  <c r="T858" i="4"/>
  <c r="R858" i="4"/>
  <c r="P858" i="4"/>
  <c r="BI853" i="4"/>
  <c r="BH853" i="4"/>
  <c r="BG853" i="4"/>
  <c r="BF853" i="4"/>
  <c r="T853" i="4"/>
  <c r="R853" i="4"/>
  <c r="P853" i="4"/>
  <c r="BI848" i="4"/>
  <c r="BH848" i="4"/>
  <c r="BG848" i="4"/>
  <c r="BF848" i="4"/>
  <c r="T848" i="4"/>
  <c r="R848" i="4"/>
  <c r="P848" i="4"/>
  <c r="BI845" i="4"/>
  <c r="BH845" i="4"/>
  <c r="BG845" i="4"/>
  <c r="BF845" i="4"/>
  <c r="T845" i="4"/>
  <c r="R845" i="4"/>
  <c r="P845" i="4"/>
  <c r="BI835" i="4"/>
  <c r="BH835" i="4"/>
  <c r="BG835" i="4"/>
  <c r="BF835" i="4"/>
  <c r="T835" i="4"/>
  <c r="R835" i="4"/>
  <c r="P835" i="4"/>
  <c r="BI832" i="4"/>
  <c r="BH832" i="4"/>
  <c r="BG832" i="4"/>
  <c r="BF832" i="4"/>
  <c r="T832" i="4"/>
  <c r="R832" i="4"/>
  <c r="P832" i="4"/>
  <c r="BI826" i="4"/>
  <c r="BH826" i="4"/>
  <c r="BG826" i="4"/>
  <c r="BF826" i="4"/>
  <c r="T826" i="4"/>
  <c r="R826" i="4"/>
  <c r="P826" i="4"/>
  <c r="BI823" i="4"/>
  <c r="BH823" i="4"/>
  <c r="BG823" i="4"/>
  <c r="BF823" i="4"/>
  <c r="T823" i="4"/>
  <c r="R823" i="4"/>
  <c r="P823" i="4"/>
  <c r="BI817" i="4"/>
  <c r="BH817" i="4"/>
  <c r="BG817" i="4"/>
  <c r="BF817" i="4"/>
  <c r="T817" i="4"/>
  <c r="R817" i="4"/>
  <c r="P817" i="4"/>
  <c r="BI813" i="4"/>
  <c r="BH813" i="4"/>
  <c r="BG813" i="4"/>
  <c r="BF813" i="4"/>
  <c r="T813" i="4"/>
  <c r="R813" i="4"/>
  <c r="P813" i="4"/>
  <c r="BI810" i="4"/>
  <c r="BH810" i="4"/>
  <c r="BG810" i="4"/>
  <c r="BF810" i="4"/>
  <c r="T810" i="4"/>
  <c r="R810" i="4"/>
  <c r="P810" i="4"/>
  <c r="BI807" i="4"/>
  <c r="BH807" i="4"/>
  <c r="BG807" i="4"/>
  <c r="BF807" i="4"/>
  <c r="T807" i="4"/>
  <c r="R807" i="4"/>
  <c r="P807" i="4"/>
  <c r="BI795" i="4"/>
  <c r="BH795" i="4"/>
  <c r="BG795" i="4"/>
  <c r="BF795" i="4"/>
  <c r="T795" i="4"/>
  <c r="R795" i="4"/>
  <c r="P795" i="4"/>
  <c r="BI792" i="4"/>
  <c r="BH792" i="4"/>
  <c r="BG792" i="4"/>
  <c r="BF792" i="4"/>
  <c r="T792" i="4"/>
  <c r="R792" i="4"/>
  <c r="P792" i="4"/>
  <c r="BI789" i="4"/>
  <c r="BH789" i="4"/>
  <c r="BG789" i="4"/>
  <c r="BF789" i="4"/>
  <c r="T789" i="4"/>
  <c r="R789" i="4"/>
  <c r="P789" i="4"/>
  <c r="BI777" i="4"/>
  <c r="BH777" i="4"/>
  <c r="BG777" i="4"/>
  <c r="BF777" i="4"/>
  <c r="T777" i="4"/>
  <c r="R777" i="4"/>
  <c r="P777" i="4"/>
  <c r="BI772" i="4"/>
  <c r="BH772" i="4"/>
  <c r="BG772" i="4"/>
  <c r="BF772" i="4"/>
  <c r="T772" i="4"/>
  <c r="R772" i="4"/>
  <c r="P772" i="4"/>
  <c r="BI761" i="4"/>
  <c r="BH761" i="4"/>
  <c r="BG761" i="4"/>
  <c r="BF761" i="4"/>
  <c r="T761" i="4"/>
  <c r="R761" i="4"/>
  <c r="P761" i="4"/>
  <c r="BI757" i="4"/>
  <c r="BH757" i="4"/>
  <c r="BG757" i="4"/>
  <c r="BF757" i="4"/>
  <c r="T757" i="4"/>
  <c r="R757" i="4"/>
  <c r="P757" i="4"/>
  <c r="BI748" i="4"/>
  <c r="BH748" i="4"/>
  <c r="BG748" i="4"/>
  <c r="BF748" i="4"/>
  <c r="T748" i="4"/>
  <c r="R748" i="4"/>
  <c r="P748" i="4"/>
  <c r="BI745" i="4"/>
  <c r="BH745" i="4"/>
  <c r="BG745" i="4"/>
  <c r="BF745" i="4"/>
  <c r="T745" i="4"/>
  <c r="R745" i="4"/>
  <c r="P745" i="4"/>
  <c r="BI743" i="4"/>
  <c r="BH743" i="4"/>
  <c r="BG743" i="4"/>
  <c r="BF743" i="4"/>
  <c r="T743" i="4"/>
  <c r="R743" i="4"/>
  <c r="P743" i="4"/>
  <c r="BI742" i="4"/>
  <c r="BH742" i="4"/>
  <c r="BG742" i="4"/>
  <c r="BF742" i="4"/>
  <c r="T742" i="4"/>
  <c r="R742" i="4"/>
  <c r="P742" i="4"/>
  <c r="BI739" i="4"/>
  <c r="BH739" i="4"/>
  <c r="BG739" i="4"/>
  <c r="BF739" i="4"/>
  <c r="T739" i="4"/>
  <c r="R739" i="4"/>
  <c r="P739" i="4"/>
  <c r="BI733" i="4"/>
  <c r="BH733" i="4"/>
  <c r="BG733" i="4"/>
  <c r="BF733" i="4"/>
  <c r="T733" i="4"/>
  <c r="R733" i="4"/>
  <c r="P733" i="4"/>
  <c r="BI730" i="4"/>
  <c r="BH730" i="4"/>
  <c r="BG730" i="4"/>
  <c r="BF730" i="4"/>
  <c r="T730" i="4"/>
  <c r="R730" i="4"/>
  <c r="P730" i="4"/>
  <c r="BI721" i="4"/>
  <c r="BH721" i="4"/>
  <c r="BG721" i="4"/>
  <c r="BF721" i="4"/>
  <c r="T721" i="4"/>
  <c r="R721" i="4"/>
  <c r="P721" i="4"/>
  <c r="BI718" i="4"/>
  <c r="BH718" i="4"/>
  <c r="BG718" i="4"/>
  <c r="BF718" i="4"/>
  <c r="T718" i="4"/>
  <c r="R718" i="4"/>
  <c r="P718" i="4"/>
  <c r="BI710" i="4"/>
  <c r="BH710" i="4"/>
  <c r="BG710" i="4"/>
  <c r="BF710" i="4"/>
  <c r="T710" i="4"/>
  <c r="R710" i="4"/>
  <c r="P710" i="4"/>
  <c r="BI707" i="4"/>
  <c r="BH707" i="4"/>
  <c r="BG707" i="4"/>
  <c r="BF707" i="4"/>
  <c r="T707" i="4"/>
  <c r="R707" i="4"/>
  <c r="P707" i="4"/>
  <c r="BI703" i="4"/>
  <c r="BH703" i="4"/>
  <c r="BG703" i="4"/>
  <c r="BF703" i="4"/>
  <c r="T703" i="4"/>
  <c r="R703" i="4"/>
  <c r="P703" i="4"/>
  <c r="BI700" i="4"/>
  <c r="BH700" i="4"/>
  <c r="BG700" i="4"/>
  <c r="BF700" i="4"/>
  <c r="T700" i="4"/>
  <c r="R700" i="4"/>
  <c r="P700" i="4"/>
  <c r="BI692" i="4"/>
  <c r="BH692" i="4"/>
  <c r="BG692" i="4"/>
  <c r="BF692" i="4"/>
  <c r="T692" i="4"/>
  <c r="R692" i="4"/>
  <c r="P692" i="4"/>
  <c r="BI689" i="4"/>
  <c r="BH689" i="4"/>
  <c r="BG689" i="4"/>
  <c r="BF689" i="4"/>
  <c r="T689" i="4"/>
  <c r="R689" i="4"/>
  <c r="P689" i="4"/>
  <c r="BI681" i="4"/>
  <c r="BH681" i="4"/>
  <c r="BG681" i="4"/>
  <c r="BF681" i="4"/>
  <c r="T681" i="4"/>
  <c r="R681" i="4"/>
  <c r="P681" i="4"/>
  <c r="BI674" i="4"/>
  <c r="BH674" i="4"/>
  <c r="BG674" i="4"/>
  <c r="BF674" i="4"/>
  <c r="T674" i="4"/>
  <c r="R674" i="4"/>
  <c r="P674" i="4"/>
  <c r="BI670" i="4"/>
  <c r="BH670" i="4"/>
  <c r="BG670" i="4"/>
  <c r="BF670" i="4"/>
  <c r="T670" i="4"/>
  <c r="R670" i="4"/>
  <c r="P670" i="4"/>
  <c r="BI667" i="4"/>
  <c r="BH667" i="4"/>
  <c r="BG667" i="4"/>
  <c r="BF667" i="4"/>
  <c r="T667" i="4"/>
  <c r="R667" i="4"/>
  <c r="P667" i="4"/>
  <c r="BI663" i="4"/>
  <c r="BH663" i="4"/>
  <c r="BG663" i="4"/>
  <c r="BF663" i="4"/>
  <c r="T663" i="4"/>
  <c r="R663" i="4"/>
  <c r="P663" i="4"/>
  <c r="BI655" i="4"/>
  <c r="BH655" i="4"/>
  <c r="BG655" i="4"/>
  <c r="BF655" i="4"/>
  <c r="T655" i="4"/>
  <c r="R655" i="4"/>
  <c r="P655" i="4"/>
  <c r="BI652" i="4"/>
  <c r="BH652" i="4"/>
  <c r="BG652" i="4"/>
  <c r="BF652" i="4"/>
  <c r="T652" i="4"/>
  <c r="R652" i="4"/>
  <c r="P652" i="4"/>
  <c r="BI649" i="4"/>
  <c r="BH649" i="4"/>
  <c r="BG649" i="4"/>
  <c r="BF649" i="4"/>
  <c r="T649" i="4"/>
  <c r="R649" i="4"/>
  <c r="P649" i="4"/>
  <c r="BI648" i="4"/>
  <c r="BH648" i="4"/>
  <c r="BG648" i="4"/>
  <c r="BF648" i="4"/>
  <c r="T648" i="4"/>
  <c r="R648" i="4"/>
  <c r="P648" i="4"/>
  <c r="BI644" i="4"/>
  <c r="BH644" i="4"/>
  <c r="BG644" i="4"/>
  <c r="BF644" i="4"/>
  <c r="T644" i="4"/>
  <c r="R644" i="4"/>
  <c r="P644" i="4"/>
  <c r="BI641" i="4"/>
  <c r="BH641" i="4"/>
  <c r="BG641" i="4"/>
  <c r="BF641" i="4"/>
  <c r="T641" i="4"/>
  <c r="R641" i="4"/>
  <c r="P641" i="4"/>
  <c r="BI638" i="4"/>
  <c r="BH638" i="4"/>
  <c r="BG638" i="4"/>
  <c r="BF638" i="4"/>
  <c r="T638" i="4"/>
  <c r="R638" i="4"/>
  <c r="P638" i="4"/>
  <c r="BI635" i="4"/>
  <c r="BH635" i="4"/>
  <c r="BG635" i="4"/>
  <c r="BF635" i="4"/>
  <c r="T635" i="4"/>
  <c r="R635" i="4"/>
  <c r="P635" i="4"/>
  <c r="BI629" i="4"/>
  <c r="BH629" i="4"/>
  <c r="BG629" i="4"/>
  <c r="BF629" i="4"/>
  <c r="T629" i="4"/>
  <c r="R629" i="4"/>
  <c r="P629" i="4"/>
  <c r="BI625" i="4"/>
  <c r="BH625" i="4"/>
  <c r="BG625" i="4"/>
  <c r="BF625" i="4"/>
  <c r="T625" i="4"/>
  <c r="R625" i="4"/>
  <c r="P625" i="4"/>
  <c r="BI624" i="4"/>
  <c r="BH624" i="4"/>
  <c r="BG624" i="4"/>
  <c r="BF624" i="4"/>
  <c r="T624" i="4"/>
  <c r="R624" i="4"/>
  <c r="P624" i="4"/>
  <c r="BI623" i="4"/>
  <c r="BH623" i="4"/>
  <c r="BG623" i="4"/>
  <c r="BF623" i="4"/>
  <c r="T623" i="4"/>
  <c r="R623" i="4"/>
  <c r="P623" i="4"/>
  <c r="BI622" i="4"/>
  <c r="BH622" i="4"/>
  <c r="BG622" i="4"/>
  <c r="BF622" i="4"/>
  <c r="T622" i="4"/>
  <c r="R622" i="4"/>
  <c r="P622" i="4"/>
  <c r="BI621" i="4"/>
  <c r="BH621" i="4"/>
  <c r="BG621" i="4"/>
  <c r="BF621" i="4"/>
  <c r="T621" i="4"/>
  <c r="R621" i="4"/>
  <c r="P621" i="4"/>
  <c r="BI619" i="4"/>
  <c r="BH619" i="4"/>
  <c r="BG619" i="4"/>
  <c r="BF619" i="4"/>
  <c r="T619" i="4"/>
  <c r="R619" i="4"/>
  <c r="P619" i="4"/>
  <c r="BI616" i="4"/>
  <c r="BH616" i="4"/>
  <c r="BG616" i="4"/>
  <c r="BF616" i="4"/>
  <c r="T616" i="4"/>
  <c r="R616" i="4"/>
  <c r="P616" i="4"/>
  <c r="BI614" i="4"/>
  <c r="BH614" i="4"/>
  <c r="BG614" i="4"/>
  <c r="BF614" i="4"/>
  <c r="T614" i="4"/>
  <c r="R614" i="4"/>
  <c r="P614" i="4"/>
  <c r="BI611" i="4"/>
  <c r="BH611" i="4"/>
  <c r="BG611" i="4"/>
  <c r="BF611" i="4"/>
  <c r="T611" i="4"/>
  <c r="R611" i="4"/>
  <c r="P611" i="4"/>
  <c r="BI609" i="4"/>
  <c r="BH609" i="4"/>
  <c r="BG609" i="4"/>
  <c r="BF609" i="4"/>
  <c r="T609" i="4"/>
  <c r="R609" i="4"/>
  <c r="P609" i="4"/>
  <c r="BI606" i="4"/>
  <c r="BH606" i="4"/>
  <c r="BG606" i="4"/>
  <c r="BF606" i="4"/>
  <c r="T606" i="4"/>
  <c r="R606" i="4"/>
  <c r="P606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88" i="4"/>
  <c r="BH588" i="4"/>
  <c r="BG588" i="4"/>
  <c r="BF588" i="4"/>
  <c r="T588" i="4"/>
  <c r="R588" i="4"/>
  <c r="P588" i="4"/>
  <c r="BI582" i="4"/>
  <c r="BH582" i="4"/>
  <c r="BG582" i="4"/>
  <c r="BF582" i="4"/>
  <c r="T582" i="4"/>
  <c r="R582" i="4"/>
  <c r="P582" i="4"/>
  <c r="BI578" i="4"/>
  <c r="BH578" i="4"/>
  <c r="BG578" i="4"/>
  <c r="BF578" i="4"/>
  <c r="T578" i="4"/>
  <c r="R578" i="4"/>
  <c r="P578" i="4"/>
  <c r="BI571" i="4"/>
  <c r="BH571" i="4"/>
  <c r="BG571" i="4"/>
  <c r="BF571" i="4"/>
  <c r="T571" i="4"/>
  <c r="R571" i="4"/>
  <c r="P571" i="4"/>
  <c r="BI563" i="4"/>
  <c r="BH563" i="4"/>
  <c r="BG563" i="4"/>
  <c r="BF563" i="4"/>
  <c r="T563" i="4"/>
  <c r="R563" i="4"/>
  <c r="P563" i="4"/>
  <c r="BI558" i="4"/>
  <c r="BH558" i="4"/>
  <c r="BG558" i="4"/>
  <c r="BF558" i="4"/>
  <c r="T558" i="4"/>
  <c r="R558" i="4"/>
  <c r="P558" i="4"/>
  <c r="BI551" i="4"/>
  <c r="BH551" i="4"/>
  <c r="BG551" i="4"/>
  <c r="BF551" i="4"/>
  <c r="T551" i="4"/>
  <c r="R551" i="4"/>
  <c r="P551" i="4"/>
  <c r="BI547" i="4"/>
  <c r="BH547" i="4"/>
  <c r="BG547" i="4"/>
  <c r="BF547" i="4"/>
  <c r="T547" i="4"/>
  <c r="R547" i="4"/>
  <c r="P547" i="4"/>
  <c r="BI540" i="4"/>
  <c r="BH540" i="4"/>
  <c r="BG540" i="4"/>
  <c r="BF540" i="4"/>
  <c r="T540" i="4"/>
  <c r="R540" i="4"/>
  <c r="P540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8" i="4"/>
  <c r="BH528" i="4"/>
  <c r="BG528" i="4"/>
  <c r="BF528" i="4"/>
  <c r="T528" i="4"/>
  <c r="R528" i="4"/>
  <c r="P528" i="4"/>
  <c r="BI524" i="4"/>
  <c r="BH524" i="4"/>
  <c r="BG524" i="4"/>
  <c r="BF524" i="4"/>
  <c r="T524" i="4"/>
  <c r="R524" i="4"/>
  <c r="P524" i="4"/>
  <c r="BI518" i="4"/>
  <c r="BH518" i="4"/>
  <c r="BG518" i="4"/>
  <c r="BF518" i="4"/>
  <c r="T518" i="4"/>
  <c r="R518" i="4"/>
  <c r="P518" i="4"/>
  <c r="BI514" i="4"/>
  <c r="BH514" i="4"/>
  <c r="BG514" i="4"/>
  <c r="BF514" i="4"/>
  <c r="T514" i="4"/>
  <c r="R514" i="4"/>
  <c r="P514" i="4"/>
  <c r="BI505" i="4"/>
  <c r="BH505" i="4"/>
  <c r="BG505" i="4"/>
  <c r="BF505" i="4"/>
  <c r="T505" i="4"/>
  <c r="R505" i="4"/>
  <c r="P505" i="4"/>
  <c r="BI492" i="4"/>
  <c r="BH492" i="4"/>
  <c r="BG492" i="4"/>
  <c r="BF492" i="4"/>
  <c r="T492" i="4"/>
  <c r="R492" i="4"/>
  <c r="P492" i="4"/>
  <c r="BI488" i="4"/>
  <c r="BH488" i="4"/>
  <c r="BG488" i="4"/>
  <c r="BF488" i="4"/>
  <c r="T488" i="4"/>
  <c r="R488" i="4"/>
  <c r="P488" i="4"/>
  <c r="BI477" i="4"/>
  <c r="BH477" i="4"/>
  <c r="BG477" i="4"/>
  <c r="BF477" i="4"/>
  <c r="T477" i="4"/>
  <c r="R477" i="4"/>
  <c r="P477" i="4"/>
  <c r="BI472" i="4"/>
  <c r="BH472" i="4"/>
  <c r="BG472" i="4"/>
  <c r="BF472" i="4"/>
  <c r="T472" i="4"/>
  <c r="R472" i="4"/>
  <c r="P472" i="4"/>
  <c r="BI467" i="4"/>
  <c r="BH467" i="4"/>
  <c r="BG467" i="4"/>
  <c r="BF467" i="4"/>
  <c r="T467" i="4"/>
  <c r="R467" i="4"/>
  <c r="P467" i="4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2" i="4"/>
  <c r="BH452" i="4"/>
  <c r="BG452" i="4"/>
  <c r="BF452" i="4"/>
  <c r="T452" i="4"/>
  <c r="R452" i="4"/>
  <c r="P452" i="4"/>
  <c r="BI448" i="4"/>
  <c r="BH448" i="4"/>
  <c r="BG448" i="4"/>
  <c r="BF448" i="4"/>
  <c r="T448" i="4"/>
  <c r="R448" i="4"/>
  <c r="P448" i="4"/>
  <c r="BI445" i="4"/>
  <c r="BH445" i="4"/>
  <c r="BG445" i="4"/>
  <c r="BF445" i="4"/>
  <c r="T445" i="4"/>
  <c r="R445" i="4"/>
  <c r="P445" i="4"/>
  <c r="BI433" i="4"/>
  <c r="BH433" i="4"/>
  <c r="BG433" i="4"/>
  <c r="BF433" i="4"/>
  <c r="T433" i="4"/>
  <c r="R433" i="4"/>
  <c r="P433" i="4"/>
  <c r="BI430" i="4"/>
  <c r="BH430" i="4"/>
  <c r="BG430" i="4"/>
  <c r="BF430" i="4"/>
  <c r="T430" i="4"/>
  <c r="R430" i="4"/>
  <c r="P430" i="4"/>
  <c r="BI423" i="4"/>
  <c r="BH423" i="4"/>
  <c r="BG423" i="4"/>
  <c r="BF423" i="4"/>
  <c r="T423" i="4"/>
  <c r="R423" i="4"/>
  <c r="P423" i="4"/>
  <c r="BI419" i="4"/>
  <c r="BH419" i="4"/>
  <c r="BG419" i="4"/>
  <c r="BF419" i="4"/>
  <c r="T419" i="4"/>
  <c r="R419" i="4"/>
  <c r="P419" i="4"/>
  <c r="BI410" i="4"/>
  <c r="BH410" i="4"/>
  <c r="BG410" i="4"/>
  <c r="BF410" i="4"/>
  <c r="T410" i="4"/>
  <c r="R410" i="4"/>
  <c r="P410" i="4"/>
  <c r="BI402" i="4"/>
  <c r="BH402" i="4"/>
  <c r="BG402" i="4"/>
  <c r="BF402" i="4"/>
  <c r="T402" i="4"/>
  <c r="R402" i="4"/>
  <c r="P402" i="4"/>
  <c r="BI397" i="4"/>
  <c r="BH397" i="4"/>
  <c r="BG397" i="4"/>
  <c r="BF397" i="4"/>
  <c r="T397" i="4"/>
  <c r="R397" i="4"/>
  <c r="P397" i="4"/>
  <c r="BI393" i="4"/>
  <c r="BH393" i="4"/>
  <c r="BG393" i="4"/>
  <c r="BF393" i="4"/>
  <c r="T393" i="4"/>
  <c r="R393" i="4"/>
  <c r="P393" i="4"/>
  <c r="BI381" i="4"/>
  <c r="BH381" i="4"/>
  <c r="BG381" i="4"/>
  <c r="BF381" i="4"/>
  <c r="T381" i="4"/>
  <c r="R381" i="4"/>
  <c r="P381" i="4"/>
  <c r="BI375" i="4"/>
  <c r="BH375" i="4"/>
  <c r="BG375" i="4"/>
  <c r="BF375" i="4"/>
  <c r="T375" i="4"/>
  <c r="R375" i="4"/>
  <c r="P375" i="4"/>
  <c r="BI370" i="4"/>
  <c r="BH370" i="4"/>
  <c r="BG370" i="4"/>
  <c r="BF370" i="4"/>
  <c r="T370" i="4"/>
  <c r="R370" i="4"/>
  <c r="P370" i="4"/>
  <c r="BI365" i="4"/>
  <c r="BH365" i="4"/>
  <c r="BG365" i="4"/>
  <c r="BF365" i="4"/>
  <c r="T365" i="4"/>
  <c r="R365" i="4"/>
  <c r="P365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298" i="4"/>
  <c r="BH298" i="4"/>
  <c r="BG298" i="4"/>
  <c r="BF298" i="4"/>
  <c r="T298" i="4"/>
  <c r="R298" i="4"/>
  <c r="P298" i="4"/>
  <c r="BI289" i="4"/>
  <c r="BH289" i="4"/>
  <c r="BG289" i="4"/>
  <c r="BF289" i="4"/>
  <c r="T289" i="4"/>
  <c r="R289" i="4"/>
  <c r="P289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65" i="4"/>
  <c r="BH265" i="4"/>
  <c r="BG265" i="4"/>
  <c r="BF265" i="4"/>
  <c r="T265" i="4"/>
  <c r="R265" i="4"/>
  <c r="P265" i="4"/>
  <c r="BI252" i="4"/>
  <c r="BH252" i="4"/>
  <c r="BG252" i="4"/>
  <c r="BF252" i="4"/>
  <c r="T252" i="4"/>
  <c r="R252" i="4"/>
  <c r="P252" i="4"/>
  <c r="BI236" i="4"/>
  <c r="BH236" i="4"/>
  <c r="BG236" i="4"/>
  <c r="BF236" i="4"/>
  <c r="T236" i="4"/>
  <c r="R236" i="4"/>
  <c r="P236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5" i="4"/>
  <c r="BH165" i="4"/>
  <c r="BG165" i="4"/>
  <c r="BF165" i="4"/>
  <c r="T165" i="4"/>
  <c r="R165" i="4"/>
  <c r="P165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3" i="4"/>
  <c r="BH133" i="4"/>
  <c r="BG133" i="4"/>
  <c r="BF133" i="4"/>
  <c r="T133" i="4"/>
  <c r="R133" i="4"/>
  <c r="P133" i="4"/>
  <c r="BI127" i="4"/>
  <c r="BH127" i="4"/>
  <c r="BG127" i="4"/>
  <c r="BF127" i="4"/>
  <c r="T127" i="4"/>
  <c r="R127" i="4"/>
  <c r="P127" i="4"/>
  <c r="BI119" i="4"/>
  <c r="BH119" i="4"/>
  <c r="BG119" i="4"/>
  <c r="BF119" i="4"/>
  <c r="T119" i="4"/>
  <c r="R119" i="4"/>
  <c r="P119" i="4"/>
  <c r="J113" i="4"/>
  <c r="J112" i="4"/>
  <c r="F112" i="4"/>
  <c r="F110" i="4"/>
  <c r="E108" i="4"/>
  <c r="J63" i="4"/>
  <c r="J62" i="4"/>
  <c r="F62" i="4"/>
  <c r="F60" i="4"/>
  <c r="E58" i="4"/>
  <c r="J22" i="4"/>
  <c r="E22" i="4"/>
  <c r="F113" i="4"/>
  <c r="J21" i="4"/>
  <c r="J16" i="4"/>
  <c r="J60" i="4"/>
  <c r="E7" i="4"/>
  <c r="E102" i="4"/>
  <c r="J41" i="3"/>
  <c r="J40" i="3"/>
  <c r="AY58" i="1"/>
  <c r="J39" i="3"/>
  <c r="AX58" i="1" s="1"/>
  <c r="BI94" i="3"/>
  <c r="F41" i="3" s="1"/>
  <c r="BD58" i="1" s="1"/>
  <c r="BH94" i="3"/>
  <c r="BG94" i="3"/>
  <c r="BF94" i="3"/>
  <c r="T94" i="3"/>
  <c r="T93" i="3"/>
  <c r="T92" i="3"/>
  <c r="R94" i="3"/>
  <c r="R93" i="3"/>
  <c r="R92" i="3" s="1"/>
  <c r="P94" i="3"/>
  <c r="P93" i="3" s="1"/>
  <c r="P92" i="3" s="1"/>
  <c r="AU58" i="1" s="1"/>
  <c r="J89" i="3"/>
  <c r="J88" i="3"/>
  <c r="F88" i="3"/>
  <c r="F86" i="3"/>
  <c r="E84" i="3"/>
  <c r="J63" i="3"/>
  <c r="J62" i="3"/>
  <c r="F62" i="3"/>
  <c r="F60" i="3"/>
  <c r="E58" i="3"/>
  <c r="J22" i="3"/>
  <c r="E22" i="3"/>
  <c r="F89" i="3"/>
  <c r="J21" i="3"/>
  <c r="J16" i="3"/>
  <c r="J86" i="3"/>
  <c r="E7" i="3"/>
  <c r="E78" i="3" s="1"/>
  <c r="J41" i="2"/>
  <c r="J40" i="2"/>
  <c r="AY57" i="1"/>
  <c r="J39" i="2"/>
  <c r="AX57" i="1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T651" i="2" s="1"/>
  <c r="R652" i="2"/>
  <c r="R651" i="2" s="1"/>
  <c r="P652" i="2"/>
  <c r="P651" i="2" s="1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0" i="2"/>
  <c r="BH640" i="2"/>
  <c r="BG640" i="2"/>
  <c r="BF640" i="2"/>
  <c r="T640" i="2"/>
  <c r="R640" i="2"/>
  <c r="P640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6" i="2"/>
  <c r="BH626" i="2"/>
  <c r="BG626" i="2"/>
  <c r="BF626" i="2"/>
  <c r="T626" i="2"/>
  <c r="R626" i="2"/>
  <c r="P626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0" i="2"/>
  <c r="BH610" i="2"/>
  <c r="BG610" i="2"/>
  <c r="BF610" i="2"/>
  <c r="T610" i="2"/>
  <c r="R610" i="2"/>
  <c r="P610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07" i="2"/>
  <c r="BH507" i="2"/>
  <c r="BG507" i="2"/>
  <c r="BF507" i="2"/>
  <c r="T507" i="2"/>
  <c r="R507" i="2"/>
  <c r="P507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58" i="2"/>
  <c r="BH458" i="2"/>
  <c r="BG458" i="2"/>
  <c r="BF458" i="2"/>
  <c r="T458" i="2"/>
  <c r="R458" i="2"/>
  <c r="P458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T279" i="2"/>
  <c r="R280" i="2"/>
  <c r="R279" i="2"/>
  <c r="P280" i="2"/>
  <c r="P279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4" i="2"/>
  <c r="BH114" i="2"/>
  <c r="BG114" i="2"/>
  <c r="BF114" i="2"/>
  <c r="T114" i="2"/>
  <c r="R114" i="2"/>
  <c r="P114" i="2"/>
  <c r="J108" i="2"/>
  <c r="J107" i="2"/>
  <c r="F107" i="2"/>
  <c r="F105" i="2"/>
  <c r="E103" i="2"/>
  <c r="J63" i="2"/>
  <c r="J62" i="2"/>
  <c r="F62" i="2"/>
  <c r="F60" i="2"/>
  <c r="E58" i="2"/>
  <c r="J22" i="2"/>
  <c r="E22" i="2"/>
  <c r="F108" i="2"/>
  <c r="J21" i="2"/>
  <c r="J16" i="2"/>
  <c r="J105" i="2" s="1"/>
  <c r="E7" i="2"/>
  <c r="E97" i="2" s="1"/>
  <c r="L50" i="1"/>
  <c r="AM50" i="1"/>
  <c r="AM49" i="1"/>
  <c r="L49" i="1"/>
  <c r="AM47" i="1"/>
  <c r="L47" i="1"/>
  <c r="L45" i="1"/>
  <c r="L44" i="1"/>
  <c r="BK94" i="15"/>
  <c r="BK430" i="14"/>
  <c r="BK373" i="14"/>
  <c r="J301" i="14"/>
  <c r="J274" i="14"/>
  <c r="BK234" i="14"/>
  <c r="BK171" i="14"/>
  <c r="BK158" i="14"/>
  <c r="BK119" i="14"/>
  <c r="BK479" i="12"/>
  <c r="BK465" i="12"/>
  <c r="J453" i="12"/>
  <c r="BK427" i="12"/>
  <c r="J417" i="12"/>
  <c r="J394" i="12"/>
  <c r="BK370" i="12"/>
  <c r="J361" i="12"/>
  <c r="BK337" i="12"/>
  <c r="BK306" i="12"/>
  <c r="J296" i="12"/>
  <c r="BK286" i="12"/>
  <c r="J276" i="12"/>
  <c r="BK264" i="12"/>
  <c r="BK248" i="12"/>
  <c r="J234" i="12"/>
  <c r="BK218" i="12"/>
  <c r="J210" i="12"/>
  <c r="J200" i="12"/>
  <c r="BK188" i="12"/>
  <c r="BK182" i="12"/>
  <c r="J172" i="12"/>
  <c r="J141" i="12"/>
  <c r="BK129" i="12"/>
  <c r="J118" i="12"/>
  <c r="BK106" i="12"/>
  <c r="J382" i="11"/>
  <c r="BK360" i="11"/>
  <c r="BK345" i="11"/>
  <c r="BK337" i="11"/>
  <c r="BK285" i="11"/>
  <c r="BK257" i="11"/>
  <c r="J204" i="11"/>
  <c r="J155" i="11"/>
  <c r="BK116" i="11"/>
  <c r="BK1019" i="9"/>
  <c r="BK1016" i="9"/>
  <c r="J1012" i="9"/>
  <c r="J1007" i="9"/>
  <c r="J1003" i="9"/>
  <c r="BK985" i="9"/>
  <c r="J967" i="9"/>
  <c r="BK948" i="9"/>
  <c r="J938" i="9"/>
  <c r="BK924" i="9"/>
  <c r="J899" i="9"/>
  <c r="J889" i="9"/>
  <c r="BK883" i="9"/>
  <c r="J853" i="9"/>
  <c r="BK837" i="9"/>
  <c r="J827" i="9"/>
  <c r="BK803" i="9"/>
  <c r="BK791" i="9"/>
  <c r="BK777" i="9"/>
  <c r="J769" i="9"/>
  <c r="J755" i="9"/>
  <c r="BK740" i="9"/>
  <c r="BK730" i="9"/>
  <c r="J716" i="9"/>
  <c r="J690" i="9"/>
  <c r="BK662" i="9"/>
  <c r="BK654" i="9"/>
  <c r="J633" i="9"/>
  <c r="BK621" i="9"/>
  <c r="J615" i="9"/>
  <c r="BK603" i="9"/>
  <c r="J589" i="9"/>
  <c r="BK561" i="9"/>
  <c r="J551" i="9"/>
  <c r="BK543" i="9"/>
  <c r="J531" i="9"/>
  <c r="BK521" i="9"/>
  <c r="J505" i="9"/>
  <c r="BK495" i="9"/>
  <c r="BK477" i="9"/>
  <c r="J467" i="9"/>
  <c r="BK461" i="9"/>
  <c r="J449" i="9"/>
  <c r="J428" i="9"/>
  <c r="BK402" i="9"/>
  <c r="J382" i="9"/>
  <c r="BK374" i="9"/>
  <c r="BK362" i="9"/>
  <c r="BK352" i="9"/>
  <c r="J338" i="9"/>
  <c r="J326" i="9"/>
  <c r="BK308" i="9"/>
  <c r="BK293" i="9"/>
  <c r="BK277" i="9"/>
  <c r="BK259" i="9"/>
  <c r="BK243" i="9"/>
  <c r="J229" i="9"/>
  <c r="BK214" i="9"/>
  <c r="BK182" i="9"/>
  <c r="J172" i="9"/>
  <c r="J160" i="9"/>
  <c r="BK148" i="9"/>
  <c r="J124" i="9"/>
  <c r="J110" i="9"/>
  <c r="BK100" i="8"/>
  <c r="BK359" i="7"/>
  <c r="J351" i="7"/>
  <c r="J340" i="7"/>
  <c r="J327" i="7"/>
  <c r="BK316" i="7"/>
  <c r="BK308" i="7"/>
  <c r="BK296" i="7"/>
  <c r="BK268" i="7"/>
  <c r="J259" i="7"/>
  <c r="BK250" i="7"/>
  <c r="J240" i="7"/>
  <c r="BK234" i="7"/>
  <c r="J216" i="7"/>
  <c r="J210" i="7"/>
  <c r="BK192" i="7"/>
  <c r="J176" i="7"/>
  <c r="BK162" i="7"/>
  <c r="BK153" i="7"/>
  <c r="J146" i="7"/>
  <c r="BK131" i="7"/>
  <c r="J120" i="7"/>
  <c r="BK111" i="7"/>
  <c r="J104" i="7"/>
  <c r="BK134" i="6"/>
  <c r="J126" i="6"/>
  <c r="BK120" i="6"/>
  <c r="BK165" i="5"/>
  <c r="BK153" i="5"/>
  <c r="BK146" i="5"/>
  <c r="J142" i="5"/>
  <c r="J134" i="5"/>
  <c r="BK119" i="5"/>
  <c r="J105" i="5"/>
  <c r="J1367" i="4"/>
  <c r="J1324" i="4"/>
  <c r="J1317" i="4"/>
  <c r="BK1298" i="4"/>
  <c r="BK1285" i="4"/>
  <c r="J1279" i="4"/>
  <c r="J1244" i="4"/>
  <c r="J1228" i="4"/>
  <c r="BK1216" i="4"/>
  <c r="J1175" i="4"/>
  <c r="BK1116" i="4"/>
  <c r="BK1065" i="4"/>
  <c r="BK1008" i="4"/>
  <c r="BK980" i="4"/>
  <c r="J909" i="4"/>
  <c r="J832" i="4"/>
  <c r="J792" i="4"/>
  <c r="J718" i="4"/>
  <c r="BK670" i="4"/>
  <c r="J652" i="4"/>
  <c r="J635" i="4"/>
  <c r="J619" i="4"/>
  <c r="J598" i="4"/>
  <c r="BK571" i="4"/>
  <c r="BK528" i="4"/>
  <c r="BK477" i="4"/>
  <c r="BK445" i="4"/>
  <c r="J397" i="4"/>
  <c r="J370" i="4"/>
  <c r="BK298" i="4"/>
  <c r="BK189" i="4"/>
  <c r="J150" i="4"/>
  <c r="BK646" i="2"/>
  <c r="J595" i="2"/>
  <c r="BK586" i="2"/>
  <c r="BK564" i="2"/>
  <c r="BK529" i="2"/>
  <c r="J507" i="2"/>
  <c r="BK486" i="2"/>
  <c r="J464" i="2"/>
  <c r="J420" i="2"/>
  <c r="J388" i="2"/>
  <c r="J366" i="2"/>
  <c r="J341" i="2"/>
  <c r="BK297" i="2"/>
  <c r="BK289" i="2"/>
  <c r="J472" i="14"/>
  <c r="BK355" i="14"/>
  <c r="BK310" i="14"/>
  <c r="BK280" i="14"/>
  <c r="BK242" i="14"/>
  <c r="BK164" i="14"/>
  <c r="BK128" i="14"/>
  <c r="BK94" i="13"/>
  <c r="BK451" i="12"/>
  <c r="J443" i="12"/>
  <c r="J419" i="12"/>
  <c r="J388" i="12"/>
  <c r="BK376" i="12"/>
  <c r="J365" i="12"/>
  <c r="BK351" i="12"/>
  <c r="BK333" i="12"/>
  <c r="BK317" i="12"/>
  <c r="BK300" i="12"/>
  <c r="J290" i="12"/>
  <c r="BK266" i="12"/>
  <c r="J248" i="12"/>
  <c r="J226" i="12"/>
  <c r="J204" i="12"/>
  <c r="J194" i="12"/>
  <c r="BK166" i="12"/>
  <c r="BK153" i="12"/>
  <c r="BK141" i="12"/>
  <c r="BK120" i="12"/>
  <c r="BK402" i="11"/>
  <c r="J337" i="11"/>
  <c r="J322" i="11"/>
  <c r="J309" i="11"/>
  <c r="J260" i="11"/>
  <c r="J129" i="11"/>
  <c r="J107" i="10"/>
  <c r="J991" i="9"/>
  <c r="BK973" i="9"/>
  <c r="BK957" i="9"/>
  <c r="J916" i="9"/>
  <c r="BK908" i="9"/>
  <c r="BK895" i="9"/>
  <c r="BK861" i="9"/>
  <c r="J843" i="9"/>
  <c r="BK833" i="9"/>
  <c r="BK821" i="9"/>
  <c r="BK799" i="9"/>
  <c r="BK785" i="9"/>
  <c r="J777" i="9"/>
  <c r="J759" i="9"/>
  <c r="J736" i="9"/>
  <c r="BK726" i="9"/>
  <c r="BK714" i="9"/>
  <c r="J700" i="9"/>
  <c r="BK680" i="9"/>
  <c r="J664" i="9"/>
  <c r="J652" i="9"/>
  <c r="BK641" i="9"/>
  <c r="J619" i="9"/>
  <c r="J593" i="9"/>
  <c r="BK579" i="9"/>
  <c r="J559" i="9"/>
  <c r="BK549" i="9"/>
  <c r="BK515" i="9"/>
  <c r="J503" i="9"/>
  <c r="BK483" i="9"/>
  <c r="J459" i="9"/>
  <c r="J439" i="9"/>
  <c r="J424" i="9"/>
  <c r="J408" i="9"/>
  <c r="BK396" i="9"/>
  <c r="BK382" i="9"/>
  <c r="BK378" i="9"/>
  <c r="J366" i="9"/>
  <c r="BK340" i="9"/>
  <c r="J322" i="9"/>
  <c r="BK312" i="9"/>
  <c r="J304" i="9"/>
  <c r="BK285" i="9"/>
  <c r="BK279" i="9"/>
  <c r="BK271" i="9"/>
  <c r="J259" i="9"/>
  <c r="BK249" i="9"/>
  <c r="J235" i="9"/>
  <c r="J222" i="9"/>
  <c r="J214" i="9"/>
  <c r="BK206" i="9"/>
  <c r="J194" i="9"/>
  <c r="J182" i="9"/>
  <c r="J152" i="9"/>
  <c r="J140" i="9"/>
  <c r="BK134" i="9"/>
  <c r="J118" i="9"/>
  <c r="BK108" i="8"/>
  <c r="J103" i="8"/>
  <c r="BK97" i="8"/>
  <c r="BK372" i="7"/>
  <c r="BK369" i="7"/>
  <c r="BK354" i="7"/>
  <c r="BK345" i="7"/>
  <c r="BK331" i="7"/>
  <c r="BK327" i="7"/>
  <c r="BK311" i="7"/>
  <c r="BK297" i="7"/>
  <c r="BK291" i="7"/>
  <c r="BK273" i="7"/>
  <c r="J253" i="7"/>
  <c r="J234" i="7"/>
  <c r="BK218" i="7"/>
  <c r="J203" i="7"/>
  <c r="BK195" i="7"/>
  <c r="J186" i="7"/>
  <c r="J174" i="7"/>
  <c r="BK164" i="7"/>
  <c r="J156" i="7"/>
  <c r="BK147" i="7"/>
  <c r="BK138" i="7"/>
  <c r="J131" i="7"/>
  <c r="J125" i="7"/>
  <c r="J111" i="7"/>
  <c r="J101" i="7"/>
  <c r="BK129" i="6"/>
  <c r="J119" i="6"/>
  <c r="J106" i="6"/>
  <c r="BK157" i="5"/>
  <c r="J147" i="5"/>
  <c r="J138" i="5"/>
  <c r="BK131" i="5"/>
  <c r="BK129" i="5"/>
  <c r="BK127" i="5"/>
  <c r="J125" i="5"/>
  <c r="J121" i="5"/>
  <c r="BK104" i="5"/>
  <c r="J1521" i="4"/>
  <c r="J1490" i="4"/>
  <c r="BK1483" i="4"/>
  <c r="BK1482" i="4"/>
  <c r="J1476" i="4"/>
  <c r="BK1439" i="4"/>
  <c r="J1422" i="4"/>
  <c r="J1407" i="4"/>
  <c r="BK1357" i="4"/>
  <c r="J1331" i="4"/>
  <c r="BK1324" i="4"/>
  <c r="BK1320" i="4"/>
  <c r="J1281" i="4"/>
  <c r="J1257" i="4"/>
  <c r="BK1242" i="4"/>
  <c r="J1222" i="4"/>
  <c r="BK1199" i="4"/>
  <c r="BK1175" i="4"/>
  <c r="BK1136" i="4"/>
  <c r="BK1086" i="4"/>
  <c r="J1019" i="4"/>
  <c r="J980" i="4"/>
  <c r="BK871" i="4"/>
  <c r="BK848" i="4"/>
  <c r="J807" i="4"/>
  <c r="BK772" i="4"/>
  <c r="BK739" i="4"/>
  <c r="BK718" i="4"/>
  <c r="BK700" i="4"/>
  <c r="J667" i="4"/>
  <c r="BK624" i="4"/>
  <c r="J614" i="4"/>
  <c r="BK558" i="4"/>
  <c r="J518" i="4"/>
  <c r="BK433" i="4"/>
  <c r="BK402" i="4"/>
  <c r="J356" i="4"/>
  <c r="BK280" i="4"/>
  <c r="J165" i="4"/>
  <c r="J133" i="4"/>
  <c r="J662" i="2"/>
  <c r="BK652" i="2"/>
  <c r="J646" i="2"/>
  <c r="J615" i="2"/>
  <c r="BK579" i="2"/>
  <c r="J564" i="2"/>
  <c r="BK526" i="2"/>
  <c r="J496" i="2"/>
  <c r="BK450" i="2"/>
  <c r="J409" i="2"/>
  <c r="J362" i="2"/>
  <c r="J315" i="2"/>
  <c r="J276" i="2"/>
  <c r="J252" i="2"/>
  <c r="BK223" i="2"/>
  <c r="J191" i="2"/>
  <c r="BK125" i="2"/>
  <c r="J492" i="14"/>
  <c r="BK486" i="14"/>
  <c r="J483" i="14"/>
  <c r="J434" i="14"/>
  <c r="BK399" i="14"/>
  <c r="BK314" i="14"/>
  <c r="BK294" i="14"/>
  <c r="BK267" i="14"/>
  <c r="J164" i="14"/>
  <c r="J119" i="14"/>
  <c r="J94" i="13"/>
  <c r="J467" i="12"/>
  <c r="J431" i="12"/>
  <c r="BK417" i="12"/>
  <c r="BK406" i="12"/>
  <c r="J392" i="12"/>
  <c r="BK372" i="12"/>
  <c r="BK363" i="12"/>
  <c r="J335" i="12"/>
  <c r="J317" i="12"/>
  <c r="BK308" i="12"/>
  <c r="BK296" i="12"/>
  <c r="BK278" i="12"/>
  <c r="J270" i="12"/>
  <c r="J264" i="12"/>
  <c r="BK250" i="12"/>
  <c r="BK238" i="12"/>
  <c r="BK220" i="12"/>
  <c r="BK212" i="12"/>
  <c r="BK198" i="12"/>
  <c r="BK184" i="12"/>
  <c r="J161" i="12"/>
  <c r="J147" i="12"/>
  <c r="J137" i="12"/>
  <c r="J393" i="11"/>
  <c r="J351" i="11"/>
  <c r="J329" i="11"/>
  <c r="BK311" i="11"/>
  <c r="BK298" i="11"/>
  <c r="BK214" i="11"/>
  <c r="J175" i="11"/>
  <c r="BK165" i="11"/>
  <c r="BK125" i="11"/>
  <c r="J100" i="10"/>
  <c r="J989" i="9"/>
  <c r="J971" i="9"/>
  <c r="J959" i="9"/>
  <c r="J942" i="9"/>
  <c r="BK930" i="9"/>
  <c r="J922" i="9"/>
  <c r="BK899" i="9"/>
  <c r="BK873" i="9"/>
  <c r="J861" i="9"/>
  <c r="BK851" i="9"/>
  <c r="J829" i="9"/>
  <c r="BK807" i="9"/>
  <c r="J791" i="9"/>
  <c r="BK773" i="9"/>
  <c r="J771" i="9"/>
  <c r="BK755" i="9"/>
  <c r="J732" i="9"/>
  <c r="J724" i="9"/>
  <c r="J704" i="9"/>
  <c r="J694" i="9"/>
  <c r="BK678" i="9"/>
  <c r="J668" i="9"/>
  <c r="J646" i="9"/>
  <c r="BK635" i="9"/>
  <c r="BK613" i="9"/>
  <c r="J605" i="9"/>
  <c r="BK589" i="9"/>
  <c r="BK577" i="9"/>
  <c r="BK567" i="9"/>
  <c r="J553" i="9"/>
  <c r="BK533" i="9"/>
  <c r="BK523" i="9"/>
  <c r="J511" i="9"/>
  <c r="J479" i="9"/>
  <c r="J465" i="9"/>
  <c r="J443" i="9"/>
  <c r="BK422" i="9"/>
  <c r="BK386" i="9"/>
  <c r="BK372" i="9"/>
  <c r="BK354" i="9"/>
  <c r="J342" i="9"/>
  <c r="BK306" i="9"/>
  <c r="J279" i="9"/>
  <c r="J261" i="9"/>
  <c r="J239" i="9"/>
  <c r="BK218" i="9"/>
  <c r="BK200" i="9"/>
  <c r="J192" i="9"/>
  <c r="J184" i="9"/>
  <c r="J170" i="9"/>
  <c r="BK146" i="9"/>
  <c r="J138" i="9"/>
  <c r="BK118" i="9"/>
  <c r="BK104" i="9"/>
  <c r="J108" i="8"/>
  <c r="BK365" i="7"/>
  <c r="BK343" i="7"/>
  <c r="J331" i="7"/>
  <c r="J322" i="7"/>
  <c r="J318" i="7"/>
  <c r="J294" i="7"/>
  <c r="J285" i="7"/>
  <c r="BK279" i="7"/>
  <c r="J268" i="7"/>
  <c r="J263" i="7"/>
  <c r="BK253" i="7"/>
  <c r="J233" i="7"/>
  <c r="BK228" i="7"/>
  <c r="J222" i="7"/>
  <c r="J215" i="7"/>
  <c r="J206" i="7"/>
  <c r="J185" i="7"/>
  <c r="BK174" i="7"/>
  <c r="BK156" i="7"/>
  <c r="J134" i="7"/>
  <c r="BK123" i="7"/>
  <c r="BK110" i="7"/>
  <c r="J103" i="7"/>
  <c r="BK142" i="6"/>
  <c r="J129" i="6"/>
  <c r="BK119" i="6"/>
  <c r="J113" i="6"/>
  <c r="J169" i="5"/>
  <c r="J161" i="5"/>
  <c r="J151" i="5"/>
  <c r="BK144" i="5"/>
  <c r="BK135" i="5"/>
  <c r="J123" i="5"/>
  <c r="BK116" i="5"/>
  <c r="BK110" i="5"/>
  <c r="BK105" i="5"/>
  <c r="BK1411" i="4"/>
  <c r="BK1392" i="4"/>
  <c r="J1363" i="4"/>
  <c r="J1334" i="4"/>
  <c r="BK1326" i="4"/>
  <c r="BK1302" i="4"/>
  <c r="BK1282" i="4"/>
  <c r="BK1258" i="4"/>
  <c r="BK1243" i="4"/>
  <c r="BK1228" i="4"/>
  <c r="BK1217" i="4"/>
  <c r="J1149" i="4"/>
  <c r="BK1133" i="4"/>
  <c r="BK1071" i="4"/>
  <c r="J1027" i="4"/>
  <c r="BK1001" i="4"/>
  <c r="J970" i="4"/>
  <c r="BK869" i="4"/>
  <c r="BK845" i="4"/>
  <c r="BK792" i="4"/>
  <c r="J739" i="4"/>
  <c r="BK710" i="4"/>
  <c r="BK674" i="4"/>
  <c r="BK629" i="4"/>
  <c r="BK622" i="4"/>
  <c r="J563" i="4"/>
  <c r="J547" i="4"/>
  <c r="BK472" i="4"/>
  <c r="J452" i="4"/>
  <c r="BK393" i="4"/>
  <c r="J325" i="4"/>
  <c r="J236" i="4"/>
  <c r="BK155" i="4"/>
  <c r="BK133" i="4"/>
  <c r="BK640" i="2"/>
  <c r="J610" i="2"/>
  <c r="BK591" i="2"/>
  <c r="BK573" i="2"/>
  <c r="BK554" i="2"/>
  <c r="J534" i="2"/>
  <c r="BK490" i="2"/>
  <c r="BK470" i="2"/>
  <c r="J421" i="2"/>
  <c r="J393" i="2"/>
  <c r="J369" i="2"/>
  <c r="J337" i="2"/>
  <c r="J307" i="2"/>
  <c r="BK276" i="2"/>
  <c r="BK227" i="2"/>
  <c r="J171" i="2"/>
  <c r="BK154" i="2"/>
  <c r="AS61" i="1"/>
  <c r="J308" i="14"/>
  <c r="BK281" i="14"/>
  <c r="BK249" i="14"/>
  <c r="BK208" i="14"/>
  <c r="J489" i="12"/>
  <c r="J486" i="12"/>
  <c r="J475" i="12"/>
  <c r="J457" i="12"/>
  <c r="BK435" i="12"/>
  <c r="J423" i="12"/>
  <c r="J408" i="12"/>
  <c r="BK402" i="12"/>
  <c r="BK386" i="12"/>
  <c r="BK359" i="12"/>
  <c r="J351" i="12"/>
  <c r="J337" i="12"/>
  <c r="BK323" i="12"/>
  <c r="J306" i="12"/>
  <c r="J288" i="12"/>
  <c r="J262" i="12"/>
  <c r="J246" i="12"/>
  <c r="J240" i="12"/>
  <c r="J222" i="12"/>
  <c r="BK204" i="12"/>
  <c r="J170" i="12"/>
  <c r="J151" i="12"/>
  <c r="BK143" i="12"/>
  <c r="J127" i="12"/>
  <c r="BK116" i="12"/>
  <c r="J104" i="12"/>
  <c r="BK396" i="11"/>
  <c r="J345" i="11"/>
  <c r="J340" i="11"/>
  <c r="J312" i="11"/>
  <c r="BK295" i="11"/>
  <c r="J257" i="11"/>
  <c r="BK175" i="11"/>
  <c r="BK109" i="10"/>
  <c r="J1001" i="9"/>
  <c r="J987" i="9"/>
  <c r="BK979" i="9"/>
  <c r="J963" i="9"/>
  <c r="BK940" i="9"/>
  <c r="J932" i="9"/>
  <c r="J918" i="9"/>
  <c r="J902" i="9"/>
  <c r="BK881" i="9"/>
  <c r="BK871" i="9"/>
  <c r="BK863" i="9"/>
  <c r="J847" i="9"/>
  <c r="J833" i="9"/>
  <c r="BK811" i="9"/>
  <c r="BK787" i="9"/>
  <c r="J757" i="9"/>
  <c r="J742" i="9"/>
  <c r="J720" i="9"/>
  <c r="BK706" i="9"/>
  <c r="J688" i="9"/>
  <c r="J678" i="9"/>
  <c r="J654" i="9"/>
  <c r="BK633" i="9"/>
  <c r="J607" i="9"/>
  <c r="BK593" i="9"/>
  <c r="BK571" i="9"/>
  <c r="J565" i="9"/>
  <c r="J549" i="9"/>
  <c r="J533" i="9"/>
  <c r="BK509" i="9"/>
  <c r="J491" i="9"/>
  <c r="J471" i="9"/>
  <c r="J447" i="9"/>
  <c r="J433" i="9"/>
  <c r="J418" i="9"/>
  <c r="BK400" i="9"/>
  <c r="BK392" i="9"/>
  <c r="BK364" i="9"/>
  <c r="BK348" i="9"/>
  <c r="J332" i="9"/>
  <c r="BK326" i="9"/>
  <c r="BK310" i="9"/>
  <c r="J295" i="9"/>
  <c r="BK289" i="9"/>
  <c r="BK265" i="9"/>
  <c r="J249" i="9"/>
  <c r="BK235" i="9"/>
  <c r="J202" i="9"/>
  <c r="BK174" i="9"/>
  <c r="BK160" i="9"/>
  <c r="BK142" i="9"/>
  <c r="J122" i="9"/>
  <c r="BK110" i="9"/>
  <c r="J113" i="8"/>
  <c r="J107" i="8"/>
  <c r="BK103" i="8"/>
  <c r="J97" i="8"/>
  <c r="J367" i="7"/>
  <c r="BK356" i="7"/>
  <c r="J345" i="7"/>
  <c r="BK334" i="7"/>
  <c r="J308" i="7"/>
  <c r="J299" i="7"/>
  <c r="BK285" i="7"/>
  <c r="J278" i="7"/>
  <c r="BK265" i="7"/>
  <c r="BK251" i="7"/>
  <c r="BK244" i="7"/>
  <c r="J239" i="7"/>
  <c r="J218" i="7"/>
  <c r="J200" i="7"/>
  <c r="BK186" i="7"/>
  <c r="BK180" i="7"/>
  <c r="BK173" i="7"/>
  <c r="J164" i="7"/>
  <c r="BK146" i="7"/>
  <c r="J138" i="7"/>
  <c r="J110" i="7"/>
  <c r="J150" i="6"/>
  <c r="BK132" i="6"/>
  <c r="BK127" i="6"/>
  <c r="BK121" i="6"/>
  <c r="J111" i="6"/>
  <c r="J105" i="6"/>
  <c r="BK161" i="5"/>
  <c r="BK152" i="5"/>
  <c r="J141" i="5"/>
  <c r="J133" i="5"/>
  <c r="J115" i="5"/>
  <c r="J108" i="5"/>
  <c r="J103" i="5"/>
  <c r="BK1401" i="4"/>
  <c r="BK1361" i="4"/>
  <c r="J1347" i="4"/>
  <c r="BK1325" i="4"/>
  <c r="J1298" i="4"/>
  <c r="J1288" i="4"/>
  <c r="J1282" i="4"/>
  <c r="BK1273" i="4"/>
  <c r="J1239" i="4"/>
  <c r="J1170" i="4"/>
  <c r="BK1148" i="4"/>
  <c r="J1109" i="4"/>
  <c r="J1036" i="4"/>
  <c r="BK903" i="4"/>
  <c r="J869" i="4"/>
  <c r="BK823" i="4"/>
  <c r="BK789" i="4"/>
  <c r="BK743" i="4"/>
  <c r="J703" i="4"/>
  <c r="BK667" i="4"/>
  <c r="BK635" i="4"/>
  <c r="BK582" i="4"/>
  <c r="J540" i="4"/>
  <c r="BK518" i="4"/>
  <c r="J472" i="4"/>
  <c r="J410" i="4"/>
  <c r="BK353" i="4"/>
  <c r="J329" i="4"/>
  <c r="J252" i="4"/>
  <c r="J172" i="4"/>
  <c r="J119" i="4"/>
  <c r="J640" i="2"/>
  <c r="BK590" i="2"/>
  <c r="J573" i="2"/>
  <c r="J552" i="2"/>
  <c r="BK524" i="2"/>
  <c r="J514" i="2"/>
  <c r="BK493" i="2"/>
  <c r="J481" i="2"/>
  <c r="BK464" i="2"/>
  <c r="BK421" i="2"/>
  <c r="BK393" i="2"/>
  <c r="BK366" i="2"/>
  <c r="BK325" i="2"/>
  <c r="BK311" i="2"/>
  <c r="J265" i="2"/>
  <c r="BK199" i="2"/>
  <c r="BK114" i="2"/>
  <c r="F40" i="13"/>
  <c r="BC72" i="1"/>
  <c r="BK472" i="14"/>
  <c r="J422" i="14"/>
  <c r="J370" i="14"/>
  <c r="BK325" i="14"/>
  <c r="J275" i="14"/>
  <c r="J255" i="14"/>
  <c r="BK173" i="14"/>
  <c r="J128" i="14"/>
  <c r="BK484" i="12"/>
  <c r="BK467" i="12"/>
  <c r="J455" i="12"/>
  <c r="BK441" i="12"/>
  <c r="BK419" i="12"/>
  <c r="J398" i="12"/>
  <c r="BK377" i="12"/>
  <c r="BK367" i="12"/>
  <c r="BK343" i="12"/>
  <c r="J327" i="12"/>
  <c r="J298" i="12"/>
  <c r="J282" i="12"/>
  <c r="BK270" i="12"/>
  <c r="J252" i="12"/>
  <c r="J238" i="12"/>
  <c r="BK226" i="12"/>
  <c r="BK208" i="12"/>
  <c r="J196" i="12"/>
  <c r="J192" i="12"/>
  <c r="J180" i="12"/>
  <c r="J166" i="12"/>
  <c r="BK133" i="12"/>
  <c r="BK114" i="12"/>
  <c r="J110" i="12"/>
  <c r="J102" i="12"/>
  <c r="J376" i="11"/>
  <c r="BK348" i="11"/>
  <c r="J338" i="11"/>
  <c r="J308" i="11"/>
  <c r="J240" i="11"/>
  <c r="J186" i="11"/>
  <c r="BK129" i="11"/>
  <c r="J109" i="10"/>
  <c r="BK1017" i="9"/>
  <c r="BK1014" i="9"/>
  <c r="BK1010" i="9"/>
  <c r="BK1005" i="9"/>
  <c r="BK1001" i="9"/>
  <c r="J981" i="9"/>
  <c r="BK951" i="9"/>
  <c r="BK942" i="9"/>
  <c r="BK926" i="9"/>
  <c r="J897" i="9"/>
  <c r="BK887" i="9"/>
  <c r="J879" i="9"/>
  <c r="J855" i="9"/>
  <c r="BK845" i="9"/>
  <c r="BK829" i="9"/>
  <c r="BK809" i="9"/>
  <c r="BK795" i="9"/>
  <c r="BK789" i="9"/>
  <c r="BK775" i="9"/>
  <c r="BK767" i="9"/>
  <c r="BK753" i="9"/>
  <c r="BK738" i="9"/>
  <c r="BK724" i="9"/>
  <c r="BK700" i="9"/>
  <c r="BK686" i="9"/>
  <c r="BK668" i="9"/>
  <c r="BK658" i="9"/>
  <c r="J650" i="9"/>
  <c r="J631" i="9"/>
  <c r="J625" i="9"/>
  <c r="BK619" i="9"/>
  <c r="BK607" i="9"/>
  <c r="BK583" i="9"/>
  <c r="BK559" i="9"/>
  <c r="BK547" i="9"/>
  <c r="J537" i="9"/>
  <c r="BK527" i="9"/>
  <c r="BK513" i="9"/>
  <c r="J509" i="9"/>
  <c r="BK501" i="9"/>
  <c r="J487" i="9"/>
  <c r="BK475" i="9"/>
  <c r="BK465" i="9"/>
  <c r="BK459" i="9"/>
  <c r="BK451" i="9"/>
  <c r="BK433" i="9"/>
  <c r="J422" i="9"/>
  <c r="BK414" i="9"/>
  <c r="J392" i="9"/>
  <c r="BK376" i="9"/>
  <c r="J364" i="9"/>
  <c r="J354" i="9"/>
  <c r="BK338" i="9"/>
  <c r="J328" i="9"/>
  <c r="J316" i="9"/>
  <c r="BK295" i="9"/>
  <c r="J285" i="9"/>
  <c r="J265" i="9"/>
  <c r="J245" i="9"/>
  <c r="BK231" i="9"/>
  <c r="BK204" i="9"/>
  <c r="J178" i="9"/>
  <c r="J166" i="9"/>
  <c r="BK154" i="9"/>
  <c r="BK150" i="9"/>
  <c r="J130" i="9"/>
  <c r="BK120" i="9"/>
  <c r="BK107" i="8"/>
  <c r="BK361" i="7"/>
  <c r="J353" i="7"/>
  <c r="BK342" i="7"/>
  <c r="BK336" i="7"/>
  <c r="BK318" i="7"/>
  <c r="BK299" i="7"/>
  <c r="J290" i="7"/>
  <c r="J260" i="7"/>
  <c r="BK254" i="7"/>
  <c r="J242" i="7"/>
  <c r="BK236" i="7"/>
  <c r="BK231" i="7"/>
  <c r="BK215" i="7"/>
  <c r="BK207" i="7"/>
  <c r="J198" i="7"/>
  <c r="BK188" i="7"/>
  <c r="J159" i="7"/>
  <c r="J149" i="7"/>
  <c r="BK134" i="7"/>
  <c r="BK122" i="7"/>
  <c r="J116" i="7"/>
  <c r="BK105" i="7"/>
  <c r="BK135" i="6"/>
  <c r="J132" i="6"/>
  <c r="J116" i="6"/>
  <c r="J162" i="5"/>
  <c r="J148" i="5"/>
  <c r="J144" i="5"/>
  <c r="J135" i="5"/>
  <c r="BK121" i="5"/>
  <c r="BK108" i="5"/>
  <c r="BK1422" i="4"/>
  <c r="J1351" i="4"/>
  <c r="J1320" i="4"/>
  <c r="J1302" i="4"/>
  <c r="BK1288" i="4"/>
  <c r="BK1278" i="4"/>
  <c r="J1242" i="4"/>
  <c r="J1230" i="4"/>
  <c r="BK1219" i="4"/>
  <c r="BK1178" i="4"/>
  <c r="BK1121" i="4"/>
  <c r="J1071" i="4"/>
  <c r="BK1013" i="4"/>
  <c r="J990" i="4"/>
  <c r="J959" i="4"/>
  <c r="BK868" i="4"/>
  <c r="J823" i="4"/>
  <c r="J757" i="4"/>
  <c r="BK681" i="4"/>
  <c r="J649" i="4"/>
  <c r="BK638" i="4"/>
  <c r="J622" i="4"/>
  <c r="J611" i="4"/>
  <c r="J582" i="4"/>
  <c r="J536" i="4"/>
  <c r="J505" i="4"/>
  <c r="BK467" i="4"/>
  <c r="J433" i="4"/>
  <c r="J381" i="4"/>
  <c r="J353" i="4"/>
  <c r="J322" i="4"/>
  <c r="BK185" i="4"/>
  <c r="J143" i="4"/>
  <c r="BK635" i="2"/>
  <c r="J601" i="2"/>
  <c r="J589" i="2"/>
  <c r="J577" i="2"/>
  <c r="BK540" i="2"/>
  <c r="BK514" i="2"/>
  <c r="BK495" i="2"/>
  <c r="J475" i="2"/>
  <c r="J458" i="2"/>
  <c r="J400" i="2"/>
  <c r="J375" i="2"/>
  <c r="J358" i="2"/>
  <c r="J311" i="2"/>
  <c r="BK293" i="2"/>
  <c r="BK256" i="2"/>
  <c r="J227" i="2"/>
  <c r="J223" i="2"/>
  <c r="J211" i="2"/>
  <c r="BK186" i="2"/>
  <c r="BK171" i="2"/>
  <c r="J162" i="2"/>
  <c r="BK133" i="2"/>
  <c r="J125" i="2"/>
  <c r="J114" i="2"/>
  <c r="F41" i="15"/>
  <c r="BK346" i="14"/>
  <c r="BK333" i="14"/>
  <c r="BK308" i="14"/>
  <c r="BK278" i="14"/>
  <c r="J249" i="14"/>
  <c r="J206" i="14"/>
  <c r="J158" i="14"/>
  <c r="BK132" i="14"/>
  <c r="BK112" i="14"/>
  <c r="BK471" i="12"/>
  <c r="BK449" i="12"/>
  <c r="J441" i="12"/>
  <c r="J435" i="12"/>
  <c r="J413" i="12"/>
  <c r="J396" i="12"/>
  <c r="J382" i="12"/>
  <c r="BK374" i="12"/>
  <c r="BK357" i="12"/>
  <c r="J345" i="12"/>
  <c r="J329" i="12"/>
  <c r="BK312" i="12"/>
  <c r="J308" i="12"/>
  <c r="BK280" i="12"/>
  <c r="J254" i="12"/>
  <c r="BK234" i="12"/>
  <c r="BK224" i="12"/>
  <c r="BK200" i="12"/>
  <c r="BK178" i="12"/>
  <c r="BK168" i="12"/>
  <c r="BK157" i="12"/>
  <c r="J143" i="12"/>
  <c r="J131" i="12"/>
  <c r="BK405" i="11"/>
  <c r="BK393" i="11"/>
  <c r="J330" i="11"/>
  <c r="BK316" i="11"/>
  <c r="BK304" i="11"/>
  <c r="J151" i="11"/>
  <c r="J116" i="11"/>
  <c r="BK100" i="10"/>
  <c r="BK977" i="9"/>
  <c r="BK963" i="9"/>
  <c r="J955" i="9"/>
  <c r="BK918" i="9"/>
  <c r="BK910" i="9"/>
  <c r="BK891" i="9"/>
  <c r="J877" i="9"/>
  <c r="BK855" i="9"/>
  <c r="J837" i="9"/>
  <c r="J823" i="9"/>
  <c r="BK813" i="9"/>
  <c r="J793" i="9"/>
  <c r="BK765" i="9"/>
  <c r="J753" i="9"/>
  <c r="J738" i="9"/>
  <c r="BK720" i="9"/>
  <c r="J706" i="9"/>
  <c r="BK698" i="9"/>
  <c r="BK674" i="9"/>
  <c r="BK660" i="9"/>
  <c r="BK646" i="9"/>
  <c r="J629" i="9"/>
  <c r="J595" i="9"/>
  <c r="BK581" i="9"/>
  <c r="J575" i="9"/>
  <c r="J539" i="9"/>
  <c r="J521" i="9"/>
  <c r="J507" i="9"/>
  <c r="BK487" i="9"/>
  <c r="BK479" i="9"/>
  <c r="J457" i="9"/>
  <c r="BK447" i="9"/>
  <c r="BK428" i="9"/>
  <c r="J414" i="9"/>
  <c r="BK404" i="9"/>
  <c r="J388" i="9"/>
  <c r="BK380" i="9"/>
  <c r="BK368" i="9"/>
  <c r="J350" i="9"/>
  <c r="J324" i="9"/>
  <c r="BK314" i="9"/>
  <c r="J306" i="9"/>
  <c r="J289" i="9"/>
  <c r="J281" i="9"/>
  <c r="J269" i="9"/>
  <c r="BK257" i="9"/>
  <c r="BK247" i="9"/>
  <c r="J226" i="9"/>
  <c r="J218" i="9"/>
  <c r="J208" i="9"/>
  <c r="BK196" i="9"/>
  <c r="BK184" i="9"/>
  <c r="BK168" i="9"/>
  <c r="J156" i="9"/>
  <c r="J150" i="9"/>
  <c r="BK136" i="9"/>
  <c r="J120" i="9"/>
  <c r="BK109" i="8"/>
  <c r="J105" i="8"/>
  <c r="BK101" i="8"/>
  <c r="BK95" i="8"/>
  <c r="BK371" i="7"/>
  <c r="BK367" i="7"/>
  <c r="BK353" i="7"/>
  <c r="BK333" i="7"/>
  <c r="J325" i="7"/>
  <c r="J306" i="7"/>
  <c r="J302" i="7"/>
  <c r="BK294" i="7"/>
  <c r="J281" i="7"/>
  <c r="BK263" i="7"/>
  <c r="BK245" i="7"/>
  <c r="J230" i="7"/>
  <c r="BK225" i="7"/>
  <c r="J209" i="7"/>
  <c r="BK200" i="7"/>
  <c r="J191" i="7"/>
  <c r="J179" i="7"/>
  <c r="BK172" i="7"/>
  <c r="J162" i="7"/>
  <c r="BK149" i="7"/>
  <c r="BK140" i="7"/>
  <c r="BK132" i="7"/>
  <c r="BK126" i="7"/>
  <c r="BK116" i="7"/>
  <c r="J105" i="7"/>
  <c r="BK150" i="6"/>
  <c r="BK128" i="6"/>
  <c r="BK114" i="6"/>
  <c r="J168" i="5"/>
  <c r="J155" i="5"/>
  <c r="J153" i="5"/>
  <c r="BK143" i="5"/>
  <c r="J131" i="5"/>
  <c r="J129" i="5"/>
  <c r="J127" i="5"/>
  <c r="BK123" i="5"/>
  <c r="BK111" i="5"/>
  <c r="BK1521" i="4"/>
  <c r="J1494" i="4"/>
  <c r="BK1485" i="4"/>
  <c r="J1483" i="4"/>
  <c r="BK1479" i="4"/>
  <c r="J1472" i="4"/>
  <c r="J1439" i="4"/>
  <c r="BK1420" i="4"/>
  <c r="BK1371" i="4"/>
  <c r="BK1351" i="4"/>
  <c r="J1325" i="4"/>
  <c r="BK1321" i="4"/>
  <c r="BK1291" i="4"/>
  <c r="J1258" i="4"/>
  <c r="BK1249" i="4"/>
  <c r="J1227" i="4"/>
  <c r="BK1218" i="4"/>
  <c r="J1182" i="4"/>
  <c r="BK1164" i="4"/>
  <c r="J1125" i="4"/>
  <c r="J1058" i="4"/>
  <c r="J997" i="4"/>
  <c r="J879" i="4"/>
  <c r="BK858" i="4"/>
  <c r="J817" i="4"/>
  <c r="J777" i="4"/>
  <c r="J745" i="4"/>
  <c r="BK730" i="4"/>
  <c r="J692" i="4"/>
  <c r="J663" i="4"/>
  <c r="J621" i="4"/>
  <c r="BK609" i="4"/>
  <c r="BK540" i="4"/>
  <c r="J461" i="4"/>
  <c r="J419" i="4"/>
  <c r="J365" i="4"/>
  <c r="BK329" i="4"/>
  <c r="BK236" i="4"/>
  <c r="J139" i="4"/>
  <c r="BK119" i="4"/>
  <c r="BK659" i="2"/>
  <c r="BK650" i="2"/>
  <c r="J630" i="2"/>
  <c r="J591" i="2"/>
  <c r="BK566" i="2"/>
  <c r="BK552" i="2"/>
  <c r="J494" i="2"/>
  <c r="BK448" i="2"/>
  <c r="BK375" i="2"/>
  <c r="BK341" i="2"/>
  <c r="J280" i="2"/>
  <c r="J256" i="2"/>
  <c r="BK236" i="2"/>
  <c r="BK193" i="2"/>
  <c r="J150" i="2"/>
  <c r="BK492" i="14"/>
  <c r="J489" i="14"/>
  <c r="BK484" i="14"/>
  <c r="J448" i="14"/>
  <c r="BK419" i="14"/>
  <c r="J346" i="14"/>
  <c r="BK305" i="14"/>
  <c r="BK279" i="14"/>
  <c r="BK211" i="14"/>
  <c r="BK166" i="14"/>
  <c r="BK152" i="14"/>
  <c r="J112" i="14"/>
  <c r="BK475" i="12"/>
  <c r="BK463" i="12"/>
  <c r="J451" i="12"/>
  <c r="BK423" i="12"/>
  <c r="BK413" i="12"/>
  <c r="BK394" i="12"/>
  <c r="J377" i="12"/>
  <c r="J367" i="12"/>
  <c r="J349" i="12"/>
  <c r="BK327" i="12"/>
  <c r="J312" i="12"/>
  <c r="BK302" i="12"/>
  <c r="J284" i="12"/>
  <c r="BK272" i="12"/>
  <c r="J258" i="12"/>
  <c r="BK246" i="12"/>
  <c r="BK236" i="12"/>
  <c r="J218" i="12"/>
  <c r="BK202" i="12"/>
  <c r="J186" i="12"/>
  <c r="J164" i="12"/>
  <c r="J153" i="12"/>
  <c r="J133" i="12"/>
  <c r="J112" i="12"/>
  <c r="BK354" i="11"/>
  <c r="BK333" i="11"/>
  <c r="J310" i="11"/>
  <c r="J295" i="11"/>
  <c r="J197" i="11"/>
  <c r="J145" i="11"/>
  <c r="BK103" i="10"/>
  <c r="J979" i="9"/>
  <c r="BK965" i="9"/>
  <c r="J953" i="9"/>
  <c r="J940" i="9"/>
  <c r="BK928" i="9"/>
  <c r="BK920" i="9"/>
  <c r="J906" i="9"/>
  <c r="J881" i="9"/>
  <c r="J867" i="9"/>
  <c r="J857" i="9"/>
  <c r="J841" i="9"/>
  <c r="J819" i="9"/>
  <c r="J809" i="9"/>
  <c r="J799" i="9"/>
  <c r="J779" i="9"/>
  <c r="BK759" i="9"/>
  <c r="BK750" i="9"/>
  <c r="J730" i="9"/>
  <c r="J714" i="9"/>
  <c r="J708" i="9"/>
  <c r="J696" i="9"/>
  <c r="BK688" i="9"/>
  <c r="J674" i="9"/>
  <c r="BK664" i="9"/>
  <c r="J644" i="9"/>
  <c r="J621" i="9"/>
  <c r="J609" i="9"/>
  <c r="BK591" i="9"/>
  <c r="J581" i="9"/>
  <c r="J571" i="9"/>
  <c r="J563" i="9"/>
  <c r="BK551" i="9"/>
  <c r="BK531" i="9"/>
  <c r="J517" i="9"/>
  <c r="BK491" i="9"/>
  <c r="J473" i="9"/>
  <c r="BK445" i="9"/>
  <c r="J435" i="9"/>
  <c r="J402" i="9"/>
  <c r="J376" i="9"/>
  <c r="J358" i="9"/>
  <c r="BK344" i="9"/>
  <c r="BK322" i="9"/>
  <c r="BK281" i="9"/>
  <c r="BK275" i="9"/>
  <c r="J251" i="9"/>
  <c r="J220" i="9"/>
  <c r="J204" i="9"/>
  <c r="BK198" i="9"/>
  <c r="J188" i="9"/>
  <c r="BK178" i="9"/>
  <c r="BK156" i="9"/>
  <c r="J142" i="9"/>
  <c r="BK128" i="9"/>
  <c r="J112" i="9"/>
  <c r="BK112" i="8"/>
  <c r="J99" i="8"/>
  <c r="BK357" i="7"/>
  <c r="BK339" i="7"/>
  <c r="J330" i="7"/>
  <c r="J324" i="7"/>
  <c r="J316" i="7"/>
  <c r="BK288" i="7"/>
  <c r="J282" i="7"/>
  <c r="BK275" i="7"/>
  <c r="J265" i="7"/>
  <c r="J256" i="7"/>
  <c r="J248" i="7"/>
  <c r="BK230" i="7"/>
  <c r="J224" i="7"/>
  <c r="BK216" i="7"/>
  <c r="BK209" i="7"/>
  <c r="BK189" i="7"/>
  <c r="J180" i="7"/>
  <c r="BK152" i="7"/>
  <c r="J126" i="7"/>
  <c r="J114" i="7"/>
  <c r="BK146" i="6"/>
  <c r="J135" i="6"/>
  <c r="BK130" i="6"/>
  <c r="J120" i="6"/>
  <c r="BK116" i="6"/>
  <c r="BK169" i="5"/>
  <c r="J165" i="5"/>
  <c r="J163" i="5"/>
  <c r="J154" i="5"/>
  <c r="BK148" i="5"/>
  <c r="J136" i="5"/>
  <c r="BK125" i="5"/>
  <c r="BK117" i="5"/>
  <c r="BK113" i="5"/>
  <c r="J106" i="5"/>
  <c r="BK101" i="5"/>
  <c r="BK1380" i="4"/>
  <c r="J1343" i="4"/>
  <c r="J1329" i="4"/>
  <c r="J1323" i="4"/>
  <c r="BK1286" i="4"/>
  <c r="BK1279" i="4"/>
  <c r="BK1275" i="4"/>
  <c r="BK1244" i="4"/>
  <c r="BK1239" i="4"/>
  <c r="J1218" i="4"/>
  <c r="J1151" i="4"/>
  <c r="BK1125" i="4"/>
  <c r="J1086" i="4"/>
  <c r="BK1036" i="4"/>
  <c r="J1005" i="4"/>
  <c r="J987" i="4"/>
  <c r="BK909" i="4"/>
  <c r="J858" i="4"/>
  <c r="BK817" i="4"/>
  <c r="BK807" i="4"/>
  <c r="J730" i="4"/>
  <c r="J681" i="4"/>
  <c r="BK648" i="4"/>
  <c r="J623" i="4"/>
  <c r="BK614" i="4"/>
  <c r="J595" i="4"/>
  <c r="BK536" i="4"/>
  <c r="J477" i="4"/>
  <c r="BK461" i="4"/>
  <c r="BK423" i="4"/>
  <c r="J375" i="4"/>
  <c r="J284" i="4"/>
  <c r="J189" i="4"/>
  <c r="BK147" i="4"/>
  <c r="BK127" i="4"/>
  <c r="J635" i="2"/>
  <c r="J626" i="2"/>
  <c r="J593" i="2"/>
  <c r="BK585" i="2"/>
  <c r="BK569" i="2"/>
  <c r="J542" i="2"/>
  <c r="J529" i="2"/>
  <c r="BK481" i="2"/>
  <c r="J423" i="2"/>
  <c r="J413" i="2"/>
  <c r="BK373" i="2"/>
  <c r="BK353" i="2"/>
  <c r="J319" i="2"/>
  <c r="BK283" i="2"/>
  <c r="BK247" i="2"/>
  <c r="J197" i="2"/>
  <c r="BK162" i="2"/>
  <c r="J133" i="2"/>
  <c r="BK434" i="14"/>
  <c r="J420" i="14"/>
  <c r="J342" i="14"/>
  <c r="J314" i="14"/>
  <c r="J302" i="14"/>
  <c r="BK272" i="14"/>
  <c r="BK226" i="14"/>
  <c r="BK489" i="12"/>
  <c r="BK486" i="12"/>
  <c r="J477" i="12"/>
  <c r="J459" i="12"/>
  <c r="J447" i="12"/>
  <c r="BK437" i="12"/>
  <c r="J425" i="12"/>
  <c r="J411" i="12"/>
  <c r="J404" i="12"/>
  <c r="BK392" i="12"/>
  <c r="BK382" i="12"/>
  <c r="J357" i="12"/>
  <c r="J347" i="12"/>
  <c r="BK335" i="12"/>
  <c r="J321" i="12"/>
  <c r="J304" i="12"/>
  <c r="J286" i="12"/>
  <c r="BK244" i="12"/>
  <c r="J236" i="12"/>
  <c r="J208" i="12"/>
  <c r="BK180" i="12"/>
  <c r="BK172" i="12"/>
  <c r="J155" i="12"/>
  <c r="BK145" i="12"/>
  <c r="J125" i="12"/>
  <c r="J114" i="12"/>
  <c r="BK102" i="12"/>
  <c r="BK382" i="11"/>
  <c r="J348" i="11"/>
  <c r="BK338" i="11"/>
  <c r="J304" i="11"/>
  <c r="BK290" i="11"/>
  <c r="BK251" i="11"/>
  <c r="J189" i="11"/>
  <c r="BK145" i="11"/>
  <c r="J102" i="10"/>
  <c r="BK997" i="9"/>
  <c r="J985" i="9"/>
  <c r="J977" i="9"/>
  <c r="J965" i="9"/>
  <c r="J944" i="9"/>
  <c r="BK934" i="9"/>
  <c r="BK922" i="9"/>
  <c r="J912" i="9"/>
  <c r="BK889" i="9"/>
  <c r="J875" i="9"/>
  <c r="BK867" i="9"/>
  <c r="J859" i="9"/>
  <c r="J835" i="9"/>
  <c r="BK815" i="9"/>
  <c r="BK805" i="9"/>
  <c r="J785" i="9"/>
  <c r="J767" i="9"/>
  <c r="J746" i="9"/>
  <c r="J728" i="9"/>
  <c r="BK708" i="9"/>
  <c r="J698" i="9"/>
  <c r="J682" i="9"/>
  <c r="J666" i="9"/>
  <c r="J635" i="9"/>
  <c r="BK625" i="9"/>
  <c r="BK597" i="9"/>
  <c r="BK585" i="9"/>
  <c r="J567" i="9"/>
  <c r="J557" i="9"/>
  <c r="BK539" i="9"/>
  <c r="BK529" i="9"/>
  <c r="J499" i="9"/>
  <c r="J475" i="9"/>
  <c r="J455" i="9"/>
  <c r="BK443" i="9"/>
  <c r="J426" i="9"/>
  <c r="BK408" i="9"/>
  <c r="J398" i="9"/>
  <c r="BK390" i="9"/>
  <c r="BK360" i="9"/>
  <c r="BK342" i="9"/>
  <c r="BK328" i="9"/>
  <c r="J314" i="9"/>
  <c r="BK302" i="9"/>
  <c r="J287" i="9"/>
  <c r="BK263" i="9"/>
  <c r="J243" i="9"/>
  <c r="BK233" i="9"/>
  <c r="BK186" i="9"/>
  <c r="BK164" i="9"/>
  <c r="BK144" i="9"/>
  <c r="BK116" i="9"/>
  <c r="BK108" i="9"/>
  <c r="BK102" i="9"/>
  <c r="J109" i="8"/>
  <c r="BK105" i="8"/>
  <c r="J98" i="8"/>
  <c r="J365" i="7"/>
  <c r="J354" i="7"/>
  <c r="J339" i="7"/>
  <c r="BK322" i="7"/>
  <c r="BK309" i="7"/>
  <c r="J300" i="7"/>
  <c r="J284" i="7"/>
  <c r="J276" i="7"/>
  <c r="BK259" i="7"/>
  <c r="J247" i="7"/>
  <c r="BK240" i="7"/>
  <c r="J221" i="7"/>
  <c r="J201" i="7"/>
  <c r="J195" i="7"/>
  <c r="BK182" i="7"/>
  <c r="BK176" i="7"/>
  <c r="BK168" i="7"/>
  <c r="BK159" i="7"/>
  <c r="J141" i="7"/>
  <c r="BK135" i="7"/>
  <c r="BK104" i="7"/>
  <c r="J140" i="6"/>
  <c r="J130" i="6"/>
  <c r="BK122" i="6"/>
  <c r="J114" i="6"/>
  <c r="BK109" i="6"/>
  <c r="BK163" i="5"/>
  <c r="J157" i="5"/>
  <c r="BK150" i="5"/>
  <c r="BK142" i="5"/>
  <c r="BK118" i="5"/>
  <c r="J111" i="5"/>
  <c r="J107" i="5"/>
  <c r="J101" i="5"/>
  <c r="J1380" i="4"/>
  <c r="BK1367" i="4"/>
  <c r="J1357" i="4"/>
  <c r="BK1319" i="4"/>
  <c r="J1293" i="4"/>
  <c r="J1290" i="4"/>
  <c r="J1283" i="4"/>
  <c r="BK1277" i="4"/>
  <c r="J1243" i="4"/>
  <c r="BK1226" i="4"/>
  <c r="BK1151" i="4"/>
  <c r="J1136" i="4"/>
  <c r="J1046" i="4"/>
  <c r="BK1005" i="4"/>
  <c r="BK879" i="4"/>
  <c r="J862" i="4"/>
  <c r="J810" i="4"/>
  <c r="BK777" i="4"/>
  <c r="J707" i="4"/>
  <c r="BK644" i="4"/>
  <c r="BK623" i="4"/>
  <c r="BK588" i="4"/>
  <c r="BK547" i="4"/>
  <c r="J514" i="4"/>
  <c r="J467" i="4"/>
  <c r="BK370" i="4"/>
  <c r="BK339" i="4"/>
  <c r="J298" i="4"/>
  <c r="J185" i="4"/>
  <c r="BK158" i="4"/>
  <c r="J650" i="2"/>
  <c r="BK626" i="2"/>
  <c r="BK610" i="2"/>
  <c r="BK575" i="2"/>
  <c r="J566" i="2"/>
  <c r="BK534" i="2"/>
  <c r="BK518" i="2"/>
  <c r="J495" i="2"/>
  <c r="J486" i="2"/>
  <c r="BK475" i="2"/>
  <c r="J448" i="2"/>
  <c r="BK413" i="2"/>
  <c r="J385" i="2"/>
  <c r="J322" i="2"/>
  <c r="BK305" i="2"/>
  <c r="BK280" i="2"/>
  <c r="J221" i="2"/>
  <c r="BK132" i="2"/>
  <c r="F40" i="3"/>
  <c r="BC58" i="1"/>
  <c r="J484" i="14"/>
  <c r="J426" i="14"/>
  <c r="BK342" i="14"/>
  <c r="J278" i="14"/>
  <c r="J272" i="14"/>
  <c r="J211" i="14"/>
  <c r="J166" i="14"/>
  <c r="J132" i="14"/>
  <c r="BK115" i="14"/>
  <c r="J471" i="12"/>
  <c r="BK459" i="12"/>
  <c r="BK443" i="12"/>
  <c r="BK429" i="12"/>
  <c r="BK408" i="12"/>
  <c r="BK390" i="12"/>
  <c r="J374" i="12"/>
  <c r="BK349" i="12"/>
  <c r="BK329" i="12"/>
  <c r="BK304" i="12"/>
  <c r="BK290" i="12"/>
  <c r="J278" i="12"/>
  <c r="BK262" i="12"/>
  <c r="BK242" i="12"/>
  <c r="J228" i="12"/>
  <c r="J212" i="12"/>
  <c r="J198" i="12"/>
  <c r="BK186" i="12"/>
  <c r="BK174" i="12"/>
  <c r="BK155" i="12"/>
  <c r="J135" i="12"/>
  <c r="BK123" i="12"/>
  <c r="J108" i="12"/>
  <c r="J402" i="11"/>
  <c r="J373" i="11"/>
  <c r="J342" i="11"/>
  <c r="BK322" i="11"/>
  <c r="BK301" i="11"/>
  <c r="J251" i="11"/>
  <c r="BK189" i="11"/>
  <c r="J120" i="11"/>
  <c r="BK102" i="10"/>
  <c r="J1017" i="9"/>
  <c r="J1014" i="9"/>
  <c r="J1010" i="9"/>
  <c r="J1005" i="9"/>
  <c r="BK999" i="9"/>
  <c r="BK983" i="9"/>
  <c r="BK955" i="9"/>
  <c r="BK944" i="9"/>
  <c r="J928" i="9"/>
  <c r="BK904" i="9"/>
  <c r="J895" i="9"/>
  <c r="J885" i="9"/>
  <c r="J871" i="9"/>
  <c r="J849" i="9"/>
  <c r="J831" i="9"/>
  <c r="J815" i="9"/>
  <c r="J801" i="9"/>
  <c r="BK793" i="9"/>
  <c r="J787" i="9"/>
  <c r="J773" i="9"/>
  <c r="J765" i="9"/>
  <c r="J750" i="9"/>
  <c r="BK736" i="9"/>
  <c r="BK722" i="9"/>
  <c r="BK694" i="9"/>
  <c r="BK682" i="9"/>
  <c r="BK666" i="9"/>
  <c r="J656" i="9"/>
  <c r="J641" i="9"/>
  <c r="BK629" i="9"/>
  <c r="BK623" i="9"/>
  <c r="J613" i="9"/>
  <c r="J601" i="9"/>
  <c r="BK575" i="9"/>
  <c r="BK557" i="9"/>
  <c r="BK545" i="9"/>
  <c r="BK525" i="9"/>
  <c r="BK511" i="9"/>
  <c r="BK507" i="9"/>
  <c r="BK499" i="9"/>
  <c r="J485" i="9"/>
  <c r="BK473" i="9"/>
  <c r="J463" i="9"/>
  <c r="BK457" i="9"/>
  <c r="BK435" i="9"/>
  <c r="BK424" i="9"/>
  <c r="BK412" i="9"/>
  <c r="J394" i="9"/>
  <c r="J380" i="9"/>
  <c r="J368" i="9"/>
  <c r="J356" i="9"/>
  <c r="J344" i="9"/>
  <c r="J330" i="9"/>
  <c r="J318" i="9"/>
  <c r="BK297" i="9"/>
  <c r="BK287" i="9"/>
  <c r="BK269" i="9"/>
  <c r="J257" i="9"/>
  <c r="J241" i="9"/>
  <c r="BK226" i="9"/>
  <c r="BK212" i="9"/>
  <c r="BK180" i="9"/>
  <c r="J168" i="9"/>
  <c r="BK152" i="9"/>
  <c r="J134" i="9"/>
  <c r="BK126" i="9"/>
  <c r="J111" i="8"/>
  <c r="J363" i="7"/>
  <c r="J356" i="7"/>
  <c r="J343" i="7"/>
  <c r="BK324" i="7"/>
  <c r="J311" i="7"/>
  <c r="J303" i="7"/>
  <c r="J291" i="7"/>
  <c r="BK266" i="7"/>
  <c r="J257" i="7"/>
  <c r="BK247" i="7"/>
  <c r="BK237" i="7"/>
  <c r="J228" i="7"/>
  <c r="BK213" i="7"/>
  <c r="BK204" i="7"/>
  <c r="BK191" i="7"/>
  <c r="J161" i="7"/>
  <c r="J152" i="7"/>
  <c r="BK143" i="7"/>
  <c r="J123" i="7"/>
  <c r="J117" i="7"/>
  <c r="BK113" i="7"/>
  <c r="J146" i="6"/>
  <c r="J133" i="6"/>
  <c r="J125" i="6"/>
  <c r="J107" i="6"/>
  <c r="J156" i="5"/>
  <c r="BK151" i="5"/>
  <c r="BK147" i="5"/>
  <c r="BK138" i="5"/>
  <c r="BK124" i="5"/>
  <c r="J114" i="5"/>
  <c r="BK1437" i="4"/>
  <c r="BK1363" i="4"/>
  <c r="J1326" i="4"/>
  <c r="J1319" i="4"/>
  <c r="BK1290" i="4"/>
  <c r="J1284" i="4"/>
  <c r="J1277" i="4"/>
  <c r="J1231" i="4"/>
  <c r="BK1222" i="4"/>
  <c r="BK1182" i="4"/>
  <c r="J1157" i="4"/>
  <c r="J1078" i="4"/>
  <c r="BK1046" i="4"/>
  <c r="J1006" i="4"/>
  <c r="BK970" i="4"/>
  <c r="J903" i="4"/>
  <c r="J826" i="4"/>
  <c r="J772" i="4"/>
  <c r="BK692" i="4"/>
  <c r="BK663" i="4"/>
  <c r="J644" i="4"/>
  <c r="J625" i="4"/>
  <c r="J609" i="4"/>
  <c r="J578" i="4"/>
  <c r="J532" i="4"/>
  <c r="J488" i="4"/>
  <c r="BK448" i="4"/>
  <c r="BK410" i="4"/>
  <c r="BK342" i="4"/>
  <c r="BK289" i="4"/>
  <c r="J155" i="4"/>
  <c r="J652" i="2"/>
  <c r="J618" i="2"/>
  <c r="J590" i="2"/>
  <c r="J583" i="2"/>
  <c r="BK542" i="2"/>
  <c r="J497" i="2"/>
  <c r="BK494" i="2"/>
  <c r="J473" i="2"/>
  <c r="BK438" i="2"/>
  <c r="J391" i="2"/>
  <c r="J373" i="2"/>
  <c r="BK337" i="2"/>
  <c r="BK252" i="2"/>
  <c r="J249" i="2"/>
  <c r="J238" i="2"/>
  <c r="J225" i="2"/>
  <c r="BK217" i="2"/>
  <c r="BK191" i="2"/>
  <c r="J175" i="2"/>
  <c r="BK168" i="2"/>
  <c r="BK158" i="2"/>
  <c r="J132" i="2"/>
  <c r="J121" i="2"/>
  <c r="J94" i="15"/>
  <c r="J480" i="14"/>
  <c r="J457" i="14"/>
  <c r="J430" i="14"/>
  <c r="BK339" i="14"/>
  <c r="J325" i="14"/>
  <c r="BK277" i="14"/>
  <c r="J226" i="14"/>
  <c r="BK203" i="14"/>
  <c r="BK154" i="14"/>
  <c r="J115" i="14"/>
  <c r="BK477" i="12"/>
  <c r="BK461" i="12"/>
  <c r="J439" i="12"/>
  <c r="BK433" i="12"/>
  <c r="BK404" i="12"/>
  <c r="BK384" i="12"/>
  <c r="J372" i="12"/>
  <c r="J355" i="12"/>
  <c r="J341" i="12"/>
  <c r="BK325" i="12"/>
  <c r="BK310" i="12"/>
  <c r="J292" i="12"/>
  <c r="BK276" i="12"/>
  <c r="BK252" i="12"/>
  <c r="BK232" i="12"/>
  <c r="J220" i="12"/>
  <c r="BK196" i="12"/>
  <c r="J176" i="12"/>
  <c r="BK164" i="12"/>
  <c r="BK151" i="12"/>
  <c r="BK139" i="12"/>
  <c r="J106" i="12"/>
  <c r="BK395" i="11"/>
  <c r="BK329" i="11"/>
  <c r="BK310" i="11"/>
  <c r="J290" i="11"/>
  <c r="BK229" i="11"/>
  <c r="BK120" i="11"/>
  <c r="BK105" i="10"/>
  <c r="BK989" i="9"/>
  <c r="J975" i="9"/>
  <c r="BK959" i="9"/>
  <c r="BK946" i="9"/>
  <c r="BK914" i="9"/>
  <c r="BK902" i="9"/>
  <c r="J883" i="9"/>
  <c r="BK875" i="9"/>
  <c r="BK839" i="9"/>
  <c r="BK827" i="9"/>
  <c r="BK819" i="9"/>
  <c r="BK797" i="9"/>
  <c r="BK783" i="9"/>
  <c r="BK763" i="9"/>
  <c r="BK742" i="9"/>
  <c r="BK734" i="9"/>
  <c r="BK716" i="9"/>
  <c r="J702" i="9"/>
  <c r="J684" i="9"/>
  <c r="J670" i="9"/>
  <c r="J658" i="9"/>
  <c r="BK644" i="9"/>
  <c r="J623" i="9"/>
  <c r="J591" i="9"/>
  <c r="J577" i="9"/>
  <c r="BK553" i="9"/>
  <c r="J523" i="9"/>
  <c r="J513" i="9"/>
  <c r="J497" i="9"/>
  <c r="BK485" i="9"/>
  <c r="J477" i="9"/>
  <c r="J453" i="9"/>
  <c r="J431" i="9"/>
  <c r="BK418" i="9"/>
  <c r="J412" i="9"/>
  <c r="BK406" i="9"/>
  <c r="J386" i="9"/>
  <c r="BK370" i="9"/>
  <c r="J360" i="9"/>
  <c r="BK336" i="9"/>
  <c r="J320" i="9"/>
  <c r="J310" i="9"/>
  <c r="J299" i="9"/>
  <c r="BK283" i="9"/>
  <c r="J275" i="9"/>
  <c r="BK267" i="9"/>
  <c r="BK253" i="9"/>
  <c r="J237" i="9"/>
  <c r="J224" i="9"/>
  <c r="J216" i="9"/>
  <c r="BK210" i="9"/>
  <c r="J200" i="9"/>
  <c r="BK192" i="9"/>
  <c r="J180" i="9"/>
  <c r="J162" i="9"/>
  <c r="BK138" i="9"/>
  <c r="J132" i="9"/>
  <c r="BK114" i="9"/>
  <c r="J106" i="8"/>
  <c r="BK102" i="8"/>
  <c r="BK98" i="8"/>
  <c r="J372" i="7"/>
  <c r="J369" i="7"/>
  <c r="BK346" i="7"/>
  <c r="J334" i="7"/>
  <c r="BK328" i="7"/>
  <c r="BK313" i="7"/>
  <c r="BK300" i="7"/>
  <c r="J293" i="7"/>
  <c r="BK278" i="7"/>
  <c r="BK262" i="7"/>
  <c r="J244" i="7"/>
  <c r="BK227" i="7"/>
  <c r="BK210" i="7"/>
  <c r="BK201" i="7"/>
  <c r="BK194" i="7"/>
  <c r="J188" i="7"/>
  <c r="J177" i="7"/>
  <c r="J168" i="7"/>
  <c r="J158" i="7"/>
  <c r="J153" i="7"/>
  <c r="BK141" i="7"/>
  <c r="J135" i="7"/>
  <c r="BK128" i="7"/>
  <c r="BK119" i="7"/>
  <c r="J107" i="7"/>
  <c r="J142" i="6"/>
  <c r="BK126" i="6"/>
  <c r="J122" i="6"/>
  <c r="BK107" i="6"/>
  <c r="J160" i="5"/>
  <c r="BK154" i="5"/>
  <c r="J145" i="5"/>
  <c r="BK134" i="5"/>
  <c r="J130" i="5"/>
  <c r="BK128" i="5"/>
  <c r="J126" i="5"/>
  <c r="BK122" i="5"/>
  <c r="J112" i="5"/>
  <c r="BK100" i="5"/>
  <c r="BK1494" i="4"/>
  <c r="J1479" i="4"/>
  <c r="BK1472" i="4"/>
  <c r="J1463" i="4"/>
  <c r="J1436" i="4"/>
  <c r="BK1360" i="4"/>
  <c r="BK1334" i="4"/>
  <c r="BK1328" i="4"/>
  <c r="J1322" i="4"/>
  <c r="J1292" i="4"/>
  <c r="J1273" i="4"/>
  <c r="J1245" i="4"/>
  <c r="J1224" i="4"/>
  <c r="J1216" i="4"/>
  <c r="J1178" i="4"/>
  <c r="BK1161" i="4"/>
  <c r="J1121" i="4"/>
  <c r="BK1027" i="4"/>
  <c r="BK990" i="4"/>
  <c r="BK875" i="4"/>
  <c r="J853" i="4"/>
  <c r="BK826" i="4"/>
  <c r="J761" i="4"/>
  <c r="BK733" i="4"/>
  <c r="BK703" i="4"/>
  <c r="J670" i="4"/>
  <c r="J648" i="4"/>
  <c r="J616" i="4"/>
  <c r="J571" i="4"/>
  <c r="BK514" i="4"/>
  <c r="BK430" i="4"/>
  <c r="J393" i="4"/>
  <c r="J331" i="4"/>
  <c r="BK252" i="4"/>
  <c r="J158" i="4"/>
  <c r="BK94" i="3"/>
  <c r="J659" i="2"/>
  <c r="J649" i="2"/>
  <c r="BK618" i="2"/>
  <c r="J594" i="2"/>
  <c r="BK583" i="2"/>
  <c r="J575" i="2"/>
  <c r="J554" i="2"/>
  <c r="J518" i="2"/>
  <c r="J488" i="2"/>
  <c r="J417" i="2"/>
  <c r="J364" i="2"/>
  <c r="J325" i="2"/>
  <c r="J289" i="2"/>
  <c r="J258" i="2"/>
  <c r="BK238" i="2"/>
  <c r="J199" i="2"/>
  <c r="BK175" i="2"/>
  <c r="AS56" i="1"/>
  <c r="BK420" i="14"/>
  <c r="J373" i="14"/>
  <c r="J333" i="14"/>
  <c r="BK302" i="14"/>
  <c r="BK274" i="14"/>
  <c r="J203" i="14"/>
  <c r="J161" i="14"/>
  <c r="J482" i="12"/>
  <c r="J469" i="12"/>
  <c r="BK457" i="12"/>
  <c r="J429" i="12"/>
  <c r="BK415" i="12"/>
  <c r="BK396" i="12"/>
  <c r="BK379" i="12"/>
  <c r="J370" i="12"/>
  <c r="J353" i="12"/>
  <c r="J339" i="12"/>
  <c r="J319" i="12"/>
  <c r="J310" i="12"/>
  <c r="BK298" i="12"/>
  <c r="J280" i="12"/>
  <c r="J268" i="12"/>
  <c r="BK260" i="12"/>
  <c r="BK254" i="12"/>
  <c r="J242" i="12"/>
  <c r="BK222" i="12"/>
  <c r="BK210" i="12"/>
  <c r="J188" i="12"/>
  <c r="BK176" i="12"/>
  <c r="J157" i="12"/>
  <c r="J139" i="12"/>
  <c r="BK125" i="12"/>
  <c r="BK376" i="11"/>
  <c r="BK340" i="11"/>
  <c r="J325" i="11"/>
  <c r="BK309" i="11"/>
  <c r="J229" i="11"/>
  <c r="BK186" i="11"/>
  <c r="J170" i="11"/>
  <c r="J160" i="11"/>
  <c r="J105" i="10"/>
  <c r="BK995" i="9"/>
  <c r="BK975" i="9"/>
  <c r="J969" i="9"/>
  <c r="J957" i="9"/>
  <c r="J926" i="9"/>
  <c r="BK916" i="9"/>
  <c r="J904" i="9"/>
  <c r="J887" i="9"/>
  <c r="J863" i="9"/>
  <c r="BK853" i="9"/>
  <c r="J839" i="9"/>
  <c r="J821" i="9"/>
  <c r="J811" i="9"/>
  <c r="J805" i="9"/>
  <c r="J783" i="9"/>
  <c r="BK769" i="9"/>
  <c r="BK757" i="9"/>
  <c r="J740" i="9"/>
  <c r="J726" i="9"/>
  <c r="J710" i="9"/>
  <c r="BK702" i="9"/>
  <c r="J692" i="9"/>
  <c r="J676" i="9"/>
  <c r="BK656" i="9"/>
  <c r="BK637" i="9"/>
  <c r="BK615" i="9"/>
  <c r="J603" i="9"/>
  <c r="BK587" i="9"/>
  <c r="J579" i="9"/>
  <c r="BK565" i="9"/>
  <c r="J541" i="9"/>
  <c r="J525" i="9"/>
  <c r="J501" i="9"/>
  <c r="BK489" i="9"/>
  <c r="BK467" i="9"/>
  <c r="J461" i="9"/>
  <c r="BK437" i="9"/>
  <c r="J404" i="9"/>
  <c r="BK384" i="9"/>
  <c r="J362" i="9"/>
  <c r="J348" i="9"/>
  <c r="BK332" i="9"/>
  <c r="BK299" i="9"/>
  <c r="J277" i="9"/>
  <c r="J255" i="9"/>
  <c r="BK224" i="9"/>
  <c r="BK208" i="9"/>
  <c r="BK202" i="9"/>
  <c r="BK194" i="9"/>
  <c r="J186" i="9"/>
  <c r="BK172" i="9"/>
  <c r="J158" i="9"/>
  <c r="BK140" i="9"/>
  <c r="J126" i="9"/>
  <c r="BK106" i="9"/>
  <c r="BK111" i="8"/>
  <c r="J95" i="8"/>
  <c r="BK349" i="7"/>
  <c r="J333" i="7"/>
  <c r="BK325" i="7"/>
  <c r="BK319" i="7"/>
  <c r="BK303" i="7"/>
  <c r="BK287" i="7"/>
  <c r="BK281" i="7"/>
  <c r="J273" i="7"/>
  <c r="BK260" i="7"/>
  <c r="J237" i="7"/>
  <c r="J227" i="7"/>
  <c r="BK219" i="7"/>
  <c r="BK212" i="7"/>
  <c r="J194" i="7"/>
  <c r="J182" i="7"/>
  <c r="BK161" i="7"/>
  <c r="J147" i="7"/>
  <c r="J132" i="7"/>
  <c r="BK117" i="7"/>
  <c r="BK107" i="7"/>
  <c r="J139" i="6"/>
  <c r="BK133" i="6"/>
  <c r="J121" i="6"/>
  <c r="BK117" i="6"/>
  <c r="BK111" i="6"/>
  <c r="J166" i="5"/>
  <c r="BK164" i="5"/>
  <c r="BK155" i="5"/>
  <c r="J149" i="5"/>
  <c r="J139" i="5"/>
  <c r="BK126" i="5"/>
  <c r="J119" i="5"/>
  <c r="BK114" i="5"/>
  <c r="BK107" i="5"/>
  <c r="J1420" i="4"/>
  <c r="J1401" i="4"/>
  <c r="BK1347" i="4"/>
  <c r="BK1331" i="4"/>
  <c r="J1321" i="4"/>
  <c r="J1280" i="4"/>
  <c r="BK1257" i="4"/>
  <c r="J1240" i="4"/>
  <c r="BK1231" i="4"/>
  <c r="J1199" i="4"/>
  <c r="BK1144" i="4"/>
  <c r="J1105" i="4"/>
  <c r="J1065" i="4"/>
  <c r="BK1019" i="4"/>
  <c r="BK997" i="4"/>
  <c r="BK930" i="4"/>
  <c r="BK862" i="4"/>
  <c r="BK832" i="4"/>
  <c r="BK810" i="4"/>
  <c r="J743" i="4"/>
  <c r="J721" i="4"/>
  <c r="BK655" i="4"/>
  <c r="J624" i="4"/>
  <c r="J606" i="4"/>
  <c r="J558" i="4"/>
  <c r="J492" i="4"/>
  <c r="J448" i="4"/>
  <c r="BK381" i="4"/>
  <c r="BK322" i="4"/>
  <c r="BK165" i="4"/>
  <c r="BK143" i="4"/>
  <c r="J94" i="3"/>
  <c r="BK633" i="2"/>
  <c r="BK594" i="2"/>
  <c r="J586" i="2"/>
  <c r="BK572" i="2"/>
  <c r="J545" i="2"/>
  <c r="J531" i="2"/>
  <c r="BK497" i="2"/>
  <c r="BK473" i="2"/>
  <c r="J442" i="2"/>
  <c r="BK409" i="2"/>
  <c r="BK358" i="2"/>
  <c r="BK322" i="2"/>
  <c r="J293" i="2"/>
  <c r="BK249" i="2"/>
  <c r="J217" i="2"/>
  <c r="J168" i="2"/>
  <c r="BK150" i="2"/>
  <c r="BK448" i="14"/>
  <c r="BK422" i="14"/>
  <c r="BK414" i="14"/>
  <c r="J316" i="14"/>
  <c r="J310" i="14"/>
  <c r="BK301" i="14"/>
  <c r="J279" i="14"/>
  <c r="J234" i="14"/>
  <c r="J491" i="12"/>
  <c r="J488" i="12"/>
  <c r="BK482" i="12"/>
  <c r="J461" i="12"/>
  <c r="BK455" i="12"/>
  <c r="BK445" i="12"/>
  <c r="J433" i="12"/>
  <c r="J421" i="12"/>
  <c r="J406" i="12"/>
  <c r="BK398" i="12"/>
  <c r="BK388" i="12"/>
  <c r="BK361" i="12"/>
  <c r="BK353" i="12"/>
  <c r="BK339" i="12"/>
  <c r="BK331" i="12"/>
  <c r="J314" i="12"/>
  <c r="BK292" i="12"/>
  <c r="BK268" i="12"/>
  <c r="J256" i="12"/>
  <c r="BK230" i="12"/>
  <c r="J216" i="12"/>
  <c r="J206" i="12"/>
  <c r="J168" i="12"/>
  <c r="BK147" i="12"/>
  <c r="J129" i="12"/>
  <c r="J120" i="12"/>
  <c r="BK108" i="12"/>
  <c r="BK398" i="11"/>
  <c r="BK373" i="11"/>
  <c r="BK342" i="11"/>
  <c r="J316" i="11"/>
  <c r="J298" i="11"/>
  <c r="BK279" i="11"/>
  <c r="BK244" i="11"/>
  <c r="BK197" i="11"/>
  <c r="J125" i="11"/>
  <c r="BK107" i="10"/>
  <c r="J999" i="9"/>
  <c r="BK991" i="9"/>
  <c r="BK981" i="9"/>
  <c r="BK969" i="9"/>
  <c r="J948" i="9"/>
  <c r="BK936" i="9"/>
  <c r="J930" i="9"/>
  <c r="J914" i="9"/>
  <c r="J891" i="9"/>
  <c r="BK877" i="9"/>
  <c r="BK869" i="9"/>
  <c r="J851" i="9"/>
  <c r="J845" i="9"/>
  <c r="BK831" i="9"/>
  <c r="J807" i="9"/>
  <c r="J781" i="9"/>
  <c r="BK748" i="9"/>
  <c r="J722" i="9"/>
  <c r="BK710" i="9"/>
  <c r="BK704" i="9"/>
  <c r="J686" i="9"/>
  <c r="BK676" i="9"/>
  <c r="J637" i="9"/>
  <c r="BK609" i="9"/>
  <c r="BK599" i="9"/>
  <c r="J587" i="9"/>
  <c r="J569" i="9"/>
  <c r="J547" i="9"/>
  <c r="BK537" i="9"/>
  <c r="J527" i="9"/>
  <c r="J495" i="9"/>
  <c r="J481" i="9"/>
  <c r="J451" i="9"/>
  <c r="J445" i="9"/>
  <c r="BK431" i="9"/>
  <c r="BK410" i="9"/>
  <c r="J396" i="9"/>
  <c r="BK388" i="9"/>
  <c r="BK358" i="9"/>
  <c r="J340" i="9"/>
  <c r="BK330" i="9"/>
  <c r="J312" i="9"/>
  <c r="BK291" i="9"/>
  <c r="J271" i="9"/>
  <c r="J253" i="9"/>
  <c r="BK237" i="9"/>
  <c r="J231" i="9"/>
  <c r="J176" i="9"/>
  <c r="BK158" i="9"/>
  <c r="J136" i="9"/>
  <c r="J114" i="9"/>
  <c r="J104" i="9"/>
  <c r="J112" i="8"/>
  <c r="BK106" i="8"/>
  <c r="J102" i="8"/>
  <c r="BK96" i="8"/>
  <c r="J359" i="7"/>
  <c r="J346" i="7"/>
  <c r="BK340" i="7"/>
  <c r="J321" i="7"/>
  <c r="BK305" i="7"/>
  <c r="BK290" i="7"/>
  <c r="J279" i="7"/>
  <c r="BK270" i="7"/>
  <c r="J254" i="7"/>
  <c r="J245" i="7"/>
  <c r="BK222" i="7"/>
  <c r="J207" i="7"/>
  <c r="BK198" i="7"/>
  <c r="BK185" i="7"/>
  <c r="BK177" i="7"/>
  <c r="J170" i="7"/>
  <c r="J165" i="7"/>
  <c r="J150" i="7"/>
  <c r="J140" i="7"/>
  <c r="J113" i="7"/>
  <c r="BK101" i="7"/>
  <c r="BK139" i="6"/>
  <c r="J131" i="6"/>
  <c r="J123" i="6"/>
  <c r="J117" i="6"/>
  <c r="J112" i="6"/>
  <c r="BK106" i="6"/>
  <c r="BK162" i="5"/>
  <c r="BK156" i="5"/>
  <c r="BK149" i="5"/>
  <c r="J140" i="5"/>
  <c r="J132" i="5"/>
  <c r="BK112" i="5"/>
  <c r="BK109" i="5"/>
  <c r="J104" i="5"/>
  <c r="J100" i="5"/>
  <c r="J1375" i="4"/>
  <c r="J1360" i="4"/>
  <c r="BK1343" i="4"/>
  <c r="BK1322" i="4"/>
  <c r="BK1292" i="4"/>
  <c r="BK1289" i="4"/>
  <c r="BK1284" i="4"/>
  <c r="BK1280" i="4"/>
  <c r="BK1253" i="4"/>
  <c r="BK1230" i="4"/>
  <c r="J1217" i="4"/>
  <c r="BK1149" i="4"/>
  <c r="J1116" i="4"/>
  <c r="BK1006" i="4"/>
  <c r="J964" i="4"/>
  <c r="J871" i="4"/>
  <c r="BK835" i="4"/>
  <c r="BK795" i="4"/>
  <c r="BK761" i="4"/>
  <c r="J742" i="4"/>
  <c r="J700" i="4"/>
  <c r="J641" i="4"/>
  <c r="BK611" i="4"/>
  <c r="BK578" i="4"/>
  <c r="J528" i="4"/>
  <c r="BK492" i="4"/>
  <c r="BK419" i="4"/>
  <c r="J402" i="4"/>
  <c r="J342" i="4"/>
  <c r="J289" i="4"/>
  <c r="J181" i="4"/>
  <c r="BK150" i="4"/>
  <c r="BK615" i="2"/>
  <c r="J588" i="2"/>
  <c r="J569" i="2"/>
  <c r="BK545" i="2"/>
  <c r="J515" i="2"/>
  <c r="J490" i="2"/>
  <c r="BK479" i="2"/>
  <c r="J467" i="2"/>
  <c r="J438" i="2"/>
  <c r="BK402" i="2"/>
  <c r="BK369" i="2"/>
  <c r="BK362" i="2"/>
  <c r="J297" i="2"/>
  <c r="J269" i="2"/>
  <c r="BK211" i="2"/>
  <c r="F39" i="15"/>
  <c r="BB76" i="1"/>
  <c r="F39" i="3"/>
  <c r="BB58" i="1"/>
  <c r="F38" i="3"/>
  <c r="BA58" i="1"/>
  <c r="F40" i="15"/>
  <c r="BK457" i="14"/>
  <c r="J399" i="14"/>
  <c r="BK336" i="14"/>
  <c r="J277" i="14"/>
  <c r="J267" i="14"/>
  <c r="J208" i="14"/>
  <c r="BK161" i="14"/>
  <c r="J123" i="14"/>
  <c r="BK109" i="14"/>
  <c r="BK473" i="12"/>
  <c r="J463" i="12"/>
  <c r="J445" i="12"/>
  <c r="BK431" i="12"/>
  <c r="BK421" i="12"/>
  <c r="J402" i="12"/>
  <c r="J379" i="12"/>
  <c r="J363" i="12"/>
  <c r="BK341" i="12"/>
  <c r="BK321" i="12"/>
  <c r="J294" i="12"/>
  <c r="BK284" i="12"/>
  <c r="J272" i="12"/>
  <c r="BK258" i="12"/>
  <c r="BK240" i="12"/>
  <c r="J230" i="12"/>
  <c r="BK214" i="12"/>
  <c r="BK206" i="12"/>
  <c r="BK194" i="12"/>
  <c r="J184" i="12"/>
  <c r="BK170" i="12"/>
  <c r="BK137" i="12"/>
  <c r="BK127" i="12"/>
  <c r="BK112" i="12"/>
  <c r="BK104" i="12"/>
  <c r="J398" i="11"/>
  <c r="J354" i="11"/>
  <c r="BK339" i="11"/>
  <c r="J311" i="11"/>
  <c r="J279" i="11"/>
  <c r="J214" i="11"/>
  <c r="BK151" i="11"/>
  <c r="J111" i="11"/>
  <c r="J1019" i="9"/>
  <c r="J1016" i="9"/>
  <c r="BK1012" i="9"/>
  <c r="BK1007" i="9"/>
  <c r="BK1003" i="9"/>
  <c r="J997" i="9"/>
  <c r="J961" i="9"/>
  <c r="J946" i="9"/>
  <c r="J936" i="9"/>
  <c r="J910" i="9"/>
  <c r="J893" i="9"/>
  <c r="J865" i="9"/>
  <c r="BK847" i="9"/>
  <c r="BK835" i="9"/>
  <c r="J825" i="9"/>
  <c r="J797" i="9"/>
  <c r="BK781" i="9"/>
  <c r="BK771" i="9"/>
  <c r="J763" i="9"/>
  <c r="J748" i="9"/>
  <c r="J734" i="9"/>
  <c r="BK718" i="9"/>
  <c r="BK692" i="9"/>
  <c r="BK670" i="9"/>
  <c r="J660" i="9"/>
  <c r="BK652" i="9"/>
  <c r="J639" i="9"/>
  <c r="J627" i="9"/>
  <c r="BK617" i="9"/>
  <c r="BK605" i="9"/>
  <c r="J599" i="9"/>
  <c r="BK573" i="9"/>
  <c r="J555" i="9"/>
  <c r="BK541" i="9"/>
  <c r="BK519" i="9"/>
  <c r="BK503" i="9"/>
  <c r="BK493" i="9"/>
  <c r="J483" i="9"/>
  <c r="BK471" i="9"/>
  <c r="BK453" i="9"/>
  <c r="BK441" i="9"/>
  <c r="BK426" i="9"/>
  <c r="J416" i="9"/>
  <c r="J400" i="9"/>
  <c r="J390" i="9"/>
  <c r="J378" i="9"/>
  <c r="BK366" i="9"/>
  <c r="J346" i="9"/>
  <c r="J336" i="9"/>
  <c r="BK320" i="9"/>
  <c r="J302" i="9"/>
  <c r="J291" i="9"/>
  <c r="J267" i="9"/>
  <c r="J247" i="9"/>
  <c r="J233" i="9"/>
  <c r="BK216" i="9"/>
  <c r="BK188" i="9"/>
  <c r="J174" i="9"/>
  <c r="J164" i="9"/>
  <c r="BK132" i="9"/>
  <c r="BK122" i="9"/>
  <c r="J108" i="9"/>
  <c r="BK99" i="8"/>
  <c r="J357" i="7"/>
  <c r="J349" i="7"/>
  <c r="J337" i="7"/>
  <c r="J319" i="7"/>
  <c r="J309" i="7"/>
  <c r="BK302" i="7"/>
  <c r="J288" i="7"/>
  <c r="BK256" i="7"/>
  <c r="BK248" i="7"/>
  <c r="BK239" i="7"/>
  <c r="BK233" i="7"/>
  <c r="J219" i="7"/>
  <c r="J212" i="7"/>
  <c r="BK203" i="7"/>
  <c r="J189" i="7"/>
  <c r="BK170" i="7"/>
  <c r="J155" i="7"/>
  <c r="BK150" i="7"/>
  <c r="J137" i="7"/>
  <c r="BK125" i="7"/>
  <c r="J119" i="7"/>
  <c r="BK114" i="7"/>
  <c r="J138" i="6"/>
  <c r="BK131" i="6"/>
  <c r="BK123" i="6"/>
  <c r="BK166" i="5"/>
  <c r="J152" i="5"/>
  <c r="BK145" i="5"/>
  <c r="BK141" i="5"/>
  <c r="BK133" i="5"/>
  <c r="J118" i="5"/>
  <c r="J113" i="5"/>
  <c r="J1392" i="4"/>
  <c r="J1338" i="4"/>
  <c r="J1312" i="4"/>
  <c r="J1289" i="4"/>
  <c r="BK1283" i="4"/>
  <c r="J1275" i="4"/>
  <c r="BK1240" i="4"/>
  <c r="J1226" i="4"/>
  <c r="J1187" i="4"/>
  <c r="J1161" i="4"/>
  <c r="BK1105" i="4"/>
  <c r="BK1051" i="4"/>
  <c r="J1001" i="4"/>
  <c r="J930" i="4"/>
  <c r="J845" i="4"/>
  <c r="J795" i="4"/>
  <c r="J748" i="4"/>
  <c r="BK689" i="4"/>
  <c r="J655" i="4"/>
  <c r="BK641" i="4"/>
  <c r="J629" i="4"/>
  <c r="BK616" i="4"/>
  <c r="J588" i="4"/>
  <c r="BK563" i="4"/>
  <c r="BK524" i="4"/>
  <c r="J464" i="4"/>
  <c r="J423" i="4"/>
  <c r="BK375" i="4"/>
  <c r="BK325" i="4"/>
  <c r="BK284" i="4"/>
  <c r="J175" i="4"/>
  <c r="BK656" i="2"/>
  <c r="J632" i="2"/>
  <c r="BK593" i="2"/>
  <c r="J585" i="2"/>
  <c r="J556" i="2"/>
  <c r="J526" i="2"/>
  <c r="BK496" i="2"/>
  <c r="J493" i="2"/>
  <c r="J450" i="2"/>
  <c r="J402" i="2"/>
  <c r="BK385" i="2"/>
  <c r="J353" i="2"/>
  <c r="BK307" i="2"/>
  <c r="BK258" i="2"/>
  <c r="J154" i="2"/>
  <c r="AS74" i="1"/>
  <c r="BK370" i="14"/>
  <c r="J336" i="14"/>
  <c r="BK316" i="14"/>
  <c r="J294" i="14"/>
  <c r="BK275" i="14"/>
  <c r="BK206" i="14"/>
  <c r="J171" i="14"/>
  <c r="J152" i="14"/>
  <c r="BK123" i="14"/>
  <c r="J479" i="12"/>
  <c r="BK469" i="12"/>
  <c r="BK447" i="12"/>
  <c r="J437" i="12"/>
  <c r="BK411" i="12"/>
  <c r="J386" i="12"/>
  <c r="J359" i="12"/>
  <c r="BK347" i="12"/>
  <c r="J331" i="12"/>
  <c r="J323" i="12"/>
  <c r="BK294" i="12"/>
  <c r="BK274" i="12"/>
  <c r="J250" i="12"/>
  <c r="BK228" i="12"/>
  <c r="J202" i="12"/>
  <c r="BK190" i="12"/>
  <c r="J174" i="12"/>
  <c r="J159" i="12"/>
  <c r="BK149" i="12"/>
  <c r="BK135" i="12"/>
  <c r="J116" i="12"/>
  <c r="J396" i="11"/>
  <c r="J333" i="11"/>
  <c r="BK325" i="11"/>
  <c r="J285" i="11"/>
  <c r="BK155" i="11"/>
  <c r="BK105" i="11"/>
  <c r="J995" i="9"/>
  <c r="BK987" i="9"/>
  <c r="BK961" i="9"/>
  <c r="BK932" i="9"/>
  <c r="BK912" i="9"/>
  <c r="BK897" i="9"/>
  <c r="BK879" i="9"/>
  <c r="BK857" i="9"/>
  <c r="BK825" i="9"/>
  <c r="BK817" i="9"/>
  <c r="J795" i="9"/>
  <c r="BK779" i="9"/>
  <c r="J761" i="9"/>
  <c r="J744" i="9"/>
  <c r="BK732" i="9"/>
  <c r="BK712" i="9"/>
  <c r="BK684" i="9"/>
  <c r="BK672" i="9"/>
  <c r="J662" i="9"/>
  <c r="J648" i="9"/>
  <c r="BK631" i="9"/>
  <c r="J611" i="9"/>
  <c r="J585" i="9"/>
  <c r="BK555" i="9"/>
  <c r="J535" i="9"/>
  <c r="BK517" i="9"/>
  <c r="BK505" i="9"/>
  <c r="J489" i="9"/>
  <c r="BK481" i="9"/>
  <c r="BK455" i="9"/>
  <c r="J437" i="9"/>
  <c r="BK416" i="9"/>
  <c r="J410" i="9"/>
  <c r="BK398" i="9"/>
  <c r="J384" i="9"/>
  <c r="J372" i="9"/>
  <c r="J352" i="9"/>
  <c r="J334" i="9"/>
  <c r="BK316" i="9"/>
  <c r="J308" i="9"/>
  <c r="J297" i="9"/>
  <c r="J273" i="9"/>
  <c r="BK261" i="9"/>
  <c r="BK251" i="9"/>
  <c r="BK241" i="9"/>
  <c r="BK229" i="9"/>
  <c r="BK220" i="9"/>
  <c r="J212" i="9"/>
  <c r="J198" i="9"/>
  <c r="J190" i="9"/>
  <c r="BK170" i="9"/>
  <c r="J154" i="9"/>
  <c r="J148" i="9"/>
  <c r="BK124" i="9"/>
  <c r="J102" i="9"/>
  <c r="J104" i="8"/>
  <c r="J100" i="8"/>
  <c r="J96" i="8"/>
  <c r="J371" i="7"/>
  <c r="J361" i="7"/>
  <c r="BK351" i="7"/>
  <c r="J336" i="7"/>
  <c r="BK330" i="7"/>
  <c r="BK315" i="7"/>
  <c r="J305" i="7"/>
  <c r="J296" i="7"/>
  <c r="J287" i="7"/>
  <c r="J270" i="7"/>
  <c r="J250" i="7"/>
  <c r="J236" i="7"/>
  <c r="BK221" i="7"/>
  <c r="BK206" i="7"/>
  <c r="J192" i="7"/>
  <c r="J183" i="7"/>
  <c r="J173" i="7"/>
  <c r="J167" i="7"/>
  <c r="BK155" i="7"/>
  <c r="J144" i="7"/>
  <c r="BK137" i="7"/>
  <c r="BK129" i="7"/>
  <c r="BK120" i="7"/>
  <c r="J108" i="7"/>
  <c r="BK140" i="6"/>
  <c r="BK125" i="6"/>
  <c r="J109" i="6"/>
  <c r="BK105" i="6"/>
  <c r="J158" i="5"/>
  <c r="J146" i="5"/>
  <c r="BK136" i="5"/>
  <c r="BK130" i="5"/>
  <c r="J128" i="5"/>
  <c r="J124" i="5"/>
  <c r="J116" i="5"/>
  <c r="BK103" i="5"/>
  <c r="BK1490" i="4"/>
  <c r="J1485" i="4"/>
  <c r="J1482" i="4"/>
  <c r="BK1476" i="4"/>
  <c r="BK1463" i="4"/>
  <c r="J1437" i="4"/>
  <c r="J1411" i="4"/>
  <c r="J1361" i="4"/>
  <c r="BK1354" i="4"/>
  <c r="BK1329" i="4"/>
  <c r="BK1323" i="4"/>
  <c r="BK1293" i="4"/>
  <c r="BK1276" i="4"/>
  <c r="J1253" i="4"/>
  <c r="J1233" i="4"/>
  <c r="J1219" i="4"/>
  <c r="BK1187" i="4"/>
  <c r="BK1170" i="4"/>
  <c r="J1133" i="4"/>
  <c r="J1051" i="4"/>
  <c r="J1008" i="4"/>
  <c r="BK964" i="4"/>
  <c r="J835" i="4"/>
  <c r="J789" i="4"/>
  <c r="BK748" i="4"/>
  <c r="BK742" i="4"/>
  <c r="J710" i="4"/>
  <c r="J689" i="4"/>
  <c r="BK652" i="4"/>
  <c r="BK619" i="4"/>
  <c r="BK595" i="4"/>
  <c r="BK532" i="4"/>
  <c r="BK452" i="4"/>
  <c r="BK397" i="4"/>
  <c r="J339" i="4"/>
  <c r="J265" i="4"/>
  <c r="BK181" i="4"/>
  <c r="J127" i="4"/>
  <c r="BK662" i="2"/>
  <c r="J656" i="2"/>
  <c r="BK632" i="2"/>
  <c r="BK601" i="2"/>
  <c r="BK588" i="2"/>
  <c r="BK577" i="2"/>
  <c r="J558" i="2"/>
  <c r="J524" i="2"/>
  <c r="BK458" i="2"/>
  <c r="BK423" i="2"/>
  <c r="BK400" i="2"/>
  <c r="BK350" i="2"/>
  <c r="J305" i="2"/>
  <c r="BK265" i="2"/>
  <c r="J247" i="2"/>
  <c r="BK221" i="2"/>
  <c r="J186" i="2"/>
  <c r="BK121" i="2"/>
  <c r="BK489" i="14"/>
  <c r="J486" i="14"/>
  <c r="BK480" i="14"/>
  <c r="J414" i="14"/>
  <c r="J355" i="14"/>
  <c r="BK313" i="14"/>
  <c r="J281" i="14"/>
  <c r="BK255" i="14"/>
  <c r="J173" i="14"/>
  <c r="J154" i="14"/>
  <c r="J109" i="14"/>
  <c r="J473" i="12"/>
  <c r="BK453" i="12"/>
  <c r="BK425" i="12"/>
  <c r="J400" i="12"/>
  <c r="J384" i="12"/>
  <c r="BK365" i="12"/>
  <c r="BK345" i="12"/>
  <c r="J325" i="12"/>
  <c r="BK314" i="12"/>
  <c r="J300" i="12"/>
  <c r="BK288" i="12"/>
  <c r="J274" i="12"/>
  <c r="J266" i="12"/>
  <c r="BK256" i="12"/>
  <c r="J244" i="12"/>
  <c r="J232" i="12"/>
  <c r="BK216" i="12"/>
  <c r="BK192" i="12"/>
  <c r="J182" i="12"/>
  <c r="BK159" i="12"/>
  <c r="J145" i="12"/>
  <c r="BK118" i="12"/>
  <c r="J360" i="11"/>
  <c r="J339" i="11"/>
  <c r="BK312" i="11"/>
  <c r="BK308" i="11"/>
  <c r="J244" i="11"/>
  <c r="BK204" i="11"/>
  <c r="BK170" i="11"/>
  <c r="J165" i="11"/>
  <c r="J105" i="11"/>
  <c r="BK993" i="9"/>
  <c r="J973" i="9"/>
  <c r="BK967" i="9"/>
  <c r="J951" i="9"/>
  <c r="J934" i="9"/>
  <c r="J924" i="9"/>
  <c r="J908" i="9"/>
  <c r="BK893" i="9"/>
  <c r="J869" i="9"/>
  <c r="BK859" i="9"/>
  <c r="BK841" i="9"/>
  <c r="BK823" i="9"/>
  <c r="J817" i="9"/>
  <c r="BK801" i="9"/>
  <c r="J789" i="9"/>
  <c r="BK761" i="9"/>
  <c r="BK746" i="9"/>
  <c r="BK728" i="9"/>
  <c r="J712" i="9"/>
  <c r="BK690" i="9"/>
  <c r="J672" i="9"/>
  <c r="BK650" i="9"/>
  <c r="BK639" i="9"/>
  <c r="J617" i="9"/>
  <c r="BK611" i="9"/>
  <c r="J597" i="9"/>
  <c r="J583" i="9"/>
  <c r="BK569" i="9"/>
  <c r="J561" i="9"/>
  <c r="J545" i="9"/>
  <c r="J529" i="9"/>
  <c r="J519" i="9"/>
  <c r="BK497" i="9"/>
  <c r="J469" i="9"/>
  <c r="BK463" i="9"/>
  <c r="J441" i="9"/>
  <c r="J420" i="9"/>
  <c r="J374" i="9"/>
  <c r="BK356" i="9"/>
  <c r="BK346" i="9"/>
  <c r="BK324" i="9"/>
  <c r="J283" i="9"/>
  <c r="J263" i="9"/>
  <c r="BK245" i="9"/>
  <c r="BK222" i="9"/>
  <c r="J206" i="9"/>
  <c r="J196" i="9"/>
  <c r="BK190" i="9"/>
  <c r="BK176" i="9"/>
  <c r="BK166" i="9"/>
  <c r="J144" i="9"/>
  <c r="BK130" i="9"/>
  <c r="J116" i="9"/>
  <c r="BK113" i="8"/>
  <c r="J110" i="8"/>
  <c r="J94" i="8"/>
  <c r="J348" i="7"/>
  <c r="BK337" i="7"/>
  <c r="J328" i="7"/>
  <c r="BK321" i="7"/>
  <c r="J315" i="7"/>
  <c r="BK293" i="7"/>
  <c r="BK284" i="7"/>
  <c r="BK276" i="7"/>
  <c r="J266" i="7"/>
  <c r="J262" i="7"/>
  <c r="J251" i="7"/>
  <c r="J231" i="7"/>
  <c r="J225" i="7"/>
  <c r="J213" i="7"/>
  <c r="BK197" i="7"/>
  <c r="BK183" i="7"/>
  <c r="BK165" i="7"/>
  <c r="BK144" i="7"/>
  <c r="J128" i="7"/>
  <c r="J122" i="7"/>
  <c r="BK108" i="7"/>
  <c r="BK144" i="6"/>
  <c r="J134" i="6"/>
  <c r="J127" i="6"/>
  <c r="BK118" i="6"/>
  <c r="BK112" i="6"/>
  <c r="BK168" i="5"/>
  <c r="BK158" i="5"/>
  <c r="J150" i="5"/>
  <c r="BK140" i="5"/>
  <c r="BK132" i="5"/>
  <c r="J122" i="5"/>
  <c r="BK115" i="5"/>
  <c r="J109" i="5"/>
  <c r="BK102" i="5"/>
  <c r="BK1407" i="4"/>
  <c r="BK1375" i="4"/>
  <c r="J1328" i="4"/>
  <c r="BK1312" i="4"/>
  <c r="J1285" i="4"/>
  <c r="J1278" i="4"/>
  <c r="BK1245" i="4"/>
  <c r="BK1233" i="4"/>
  <c r="BK1224" i="4"/>
  <c r="BK1157" i="4"/>
  <c r="J1148" i="4"/>
  <c r="BK1109" i="4"/>
  <c r="BK1058" i="4"/>
  <c r="J1013" i="4"/>
  <c r="BK959" i="4"/>
  <c r="J868" i="4"/>
  <c r="BK853" i="4"/>
  <c r="BK813" i="4"/>
  <c r="BK757" i="4"/>
  <c r="J733" i="4"/>
  <c r="BK707" i="4"/>
  <c r="BK649" i="4"/>
  <c r="BK625" i="4"/>
  <c r="BK621" i="4"/>
  <c r="BK598" i="4"/>
  <c r="BK551" i="4"/>
  <c r="BK488" i="4"/>
  <c r="BK464" i="4"/>
  <c r="J430" i="4"/>
  <c r="BK365" i="4"/>
  <c r="J280" i="4"/>
  <c r="BK172" i="4"/>
  <c r="BK139" i="4"/>
  <c r="BK649" i="2"/>
  <c r="BK630" i="2"/>
  <c r="BK595" i="2"/>
  <c r="J579" i="2"/>
  <c r="BK558" i="2"/>
  <c r="J540" i="2"/>
  <c r="BK515" i="2"/>
  <c r="J479" i="2"/>
  <c r="BK467" i="2"/>
  <c r="BK420" i="2"/>
  <c r="BK388" i="2"/>
  <c r="J350" i="2"/>
  <c r="BK315" i="2"/>
  <c r="BK269" i="2"/>
  <c r="J236" i="2"/>
  <c r="J193" i="2"/>
  <c r="J158" i="2"/>
  <c r="BK483" i="14"/>
  <c r="BK426" i="14"/>
  <c r="J419" i="14"/>
  <c r="J339" i="14"/>
  <c r="J313" i="14"/>
  <c r="J305" i="14"/>
  <c r="J280" i="14"/>
  <c r="J242" i="14"/>
  <c r="BK491" i="12"/>
  <c r="BK488" i="12"/>
  <c r="J484" i="12"/>
  <c r="J465" i="12"/>
  <c r="J449" i="12"/>
  <c r="BK439" i="12"/>
  <c r="J427" i="12"/>
  <c r="J415" i="12"/>
  <c r="BK400" i="12"/>
  <c r="J390" i="12"/>
  <c r="J376" i="12"/>
  <c r="BK355" i="12"/>
  <c r="J343" i="12"/>
  <c r="J333" i="12"/>
  <c r="BK319" i="12"/>
  <c r="J302" i="12"/>
  <c r="BK282" i="12"/>
  <c r="J260" i="12"/>
  <c r="J224" i="12"/>
  <c r="J214" i="12"/>
  <c r="J190" i="12"/>
  <c r="J178" i="12"/>
  <c r="BK161" i="12"/>
  <c r="J149" i="12"/>
  <c r="BK131" i="12"/>
  <c r="J123" i="12"/>
  <c r="BK110" i="12"/>
  <c r="J405" i="11"/>
  <c r="J395" i="11"/>
  <c r="BK351" i="11"/>
  <c r="BK330" i="11"/>
  <c r="J301" i="11"/>
  <c r="BK260" i="11"/>
  <c r="BK240" i="11"/>
  <c r="BK160" i="11"/>
  <c r="BK111" i="11"/>
  <c r="J103" i="10"/>
  <c r="J993" i="9"/>
  <c r="J983" i="9"/>
  <c r="BK971" i="9"/>
  <c r="BK953" i="9"/>
  <c r="BK938" i="9"/>
  <c r="J920" i="9"/>
  <c r="BK906" i="9"/>
  <c r="BK885" i="9"/>
  <c r="J873" i="9"/>
  <c r="BK865" i="9"/>
  <c r="BK849" i="9"/>
  <c r="BK843" i="9"/>
  <c r="J813" i="9"/>
  <c r="J803" i="9"/>
  <c r="J775" i="9"/>
  <c r="BK744" i="9"/>
  <c r="J718" i="9"/>
  <c r="BK696" i="9"/>
  <c r="J680" i="9"/>
  <c r="BK648" i="9"/>
  <c r="BK627" i="9"/>
  <c r="BK601" i="9"/>
  <c r="BK595" i="9"/>
  <c r="J573" i="9"/>
  <c r="BK563" i="9"/>
  <c r="J543" i="9"/>
  <c r="BK535" i="9"/>
  <c r="J515" i="9"/>
  <c r="J493" i="9"/>
  <c r="BK469" i="9"/>
  <c r="BK449" i="9"/>
  <c r="BK439" i="9"/>
  <c r="BK420" i="9"/>
  <c r="J406" i="9"/>
  <c r="BK394" i="9"/>
  <c r="J370" i="9"/>
  <c r="BK350" i="9"/>
  <c r="BK334" i="9"/>
  <c r="BK318" i="9"/>
  <c r="BK304" i="9"/>
  <c r="J293" i="9"/>
  <c r="BK273" i="9"/>
  <c r="BK255" i="9"/>
  <c r="BK239" i="9"/>
  <c r="J210" i="9"/>
  <c r="BK162" i="9"/>
  <c r="J146" i="9"/>
  <c r="J128" i="9"/>
  <c r="BK112" i="9"/>
  <c r="J106" i="9"/>
  <c r="BK110" i="8"/>
  <c r="BK104" i="8"/>
  <c r="J101" i="8"/>
  <c r="BK94" i="8"/>
  <c r="BK363" i="7"/>
  <c r="BK348" i="7"/>
  <c r="J342" i="7"/>
  <c r="J313" i="7"/>
  <c r="BK306" i="7"/>
  <c r="J297" i="7"/>
  <c r="BK282" i="7"/>
  <c r="J275" i="7"/>
  <c r="BK257" i="7"/>
  <c r="BK242" i="7"/>
  <c r="BK224" i="7"/>
  <c r="J204" i="7"/>
  <c r="J197" i="7"/>
  <c r="BK179" i="7"/>
  <c r="J172" i="7"/>
  <c r="BK167" i="7"/>
  <c r="BK158" i="7"/>
  <c r="J143" i="7"/>
  <c r="J129" i="7"/>
  <c r="BK103" i="7"/>
  <c r="J144" i="6"/>
  <c r="BK138" i="6"/>
  <c r="J128" i="6"/>
  <c r="J118" i="6"/>
  <c r="BK113" i="6"/>
  <c r="J164" i="5"/>
  <c r="BK160" i="5"/>
  <c r="J143" i="5"/>
  <c r="BK139" i="5"/>
  <c r="J117" i="5"/>
  <c r="J110" i="5"/>
  <c r="BK106" i="5"/>
  <c r="J102" i="5"/>
  <c r="BK1436" i="4"/>
  <c r="J1371" i="4"/>
  <c r="J1354" i="4"/>
  <c r="BK1338" i="4"/>
  <c r="BK1317" i="4"/>
  <c r="J1291" i="4"/>
  <c r="J1286" i="4"/>
  <c r="BK1281" i="4"/>
  <c r="J1276" i="4"/>
  <c r="J1249" i="4"/>
  <c r="BK1227" i="4"/>
  <c r="J1164" i="4"/>
  <c r="J1144" i="4"/>
  <c r="BK1078" i="4"/>
  <c r="BK987" i="4"/>
  <c r="J875" i="4"/>
  <c r="J848" i="4"/>
  <c r="J813" i="4"/>
  <c r="BK745" i="4"/>
  <c r="BK721" i="4"/>
  <c r="J674" i="4"/>
  <c r="J638" i="4"/>
  <c r="BK606" i="4"/>
  <c r="J551" i="4"/>
  <c r="J524" i="4"/>
  <c r="BK505" i="4"/>
  <c r="J445" i="4"/>
  <c r="BK356" i="4"/>
  <c r="BK331" i="4"/>
  <c r="BK265" i="4"/>
  <c r="BK175" i="4"/>
  <c r="J147" i="4"/>
  <c r="J633" i="2"/>
  <c r="BK589" i="2"/>
  <c r="J572" i="2"/>
  <c r="BK556" i="2"/>
  <c r="BK531" i="2"/>
  <c r="BK507" i="2"/>
  <c r="BK488" i="2"/>
  <c r="J470" i="2"/>
  <c r="BK442" i="2"/>
  <c r="BK417" i="2"/>
  <c r="BK391" i="2"/>
  <c r="BK364" i="2"/>
  <c r="BK319" i="2"/>
  <c r="J283" i="2"/>
  <c r="BK225" i="2"/>
  <c r="BK197" i="2"/>
  <c r="AS70" i="1"/>
  <c r="F39" i="13"/>
  <c r="BB72" i="1" s="1"/>
  <c r="F38" i="13"/>
  <c r="BA72" i="1" s="1"/>
  <c r="R113" i="2" l="1"/>
  <c r="P268" i="2"/>
  <c r="T282" i="2"/>
  <c r="BK318" i="2"/>
  <c r="J318" i="2" s="1"/>
  <c r="J74" i="2" s="1"/>
  <c r="BK422" i="2"/>
  <c r="J422" i="2"/>
  <c r="J76" i="2" s="1"/>
  <c r="T422" i="2"/>
  <c r="P489" i="2"/>
  <c r="BK513" i="2"/>
  <c r="J513" i="2" s="1"/>
  <c r="J78" i="2" s="1"/>
  <c r="R513" i="2"/>
  <c r="BK517" i="2"/>
  <c r="BK574" i="2"/>
  <c r="J574" i="2" s="1"/>
  <c r="J81" i="2" s="1"/>
  <c r="BK587" i="2"/>
  <c r="J587" i="2" s="1"/>
  <c r="J82" i="2" s="1"/>
  <c r="R587" i="2"/>
  <c r="T592" i="2"/>
  <c r="R600" i="2"/>
  <c r="P118" i="4"/>
  <c r="P157" i="4"/>
  <c r="R180" i="4"/>
  <c r="BK429" i="4"/>
  <c r="J429" i="4" s="1"/>
  <c r="J72" i="4" s="1"/>
  <c r="BK620" i="4"/>
  <c r="J620" i="4" s="1"/>
  <c r="J73" i="4" s="1"/>
  <c r="BK647" i="4"/>
  <c r="J647" i="4"/>
  <c r="J74" i="4" s="1"/>
  <c r="T647" i="4"/>
  <c r="P651" i="4"/>
  <c r="R680" i="4"/>
  <c r="P744" i="4"/>
  <c r="R870" i="4"/>
  <c r="BK1007" i="4"/>
  <c r="J1007" i="4" s="1"/>
  <c r="J80" i="4" s="1"/>
  <c r="R1150" i="4"/>
  <c r="R1241" i="4"/>
  <c r="R1256" i="4"/>
  <c r="P1274" i="4"/>
  <c r="T1287" i="4"/>
  <c r="T1318" i="4"/>
  <c r="R1327" i="4"/>
  <c r="T1330" i="4"/>
  <c r="P1362" i="4"/>
  <c r="T1438" i="4"/>
  <c r="T1484" i="4"/>
  <c r="R99" i="5"/>
  <c r="T120" i="5"/>
  <c r="T137" i="5"/>
  <c r="T159" i="5"/>
  <c r="R167" i="5"/>
  <c r="BK104" i="6"/>
  <c r="BK110" i="6"/>
  <c r="J110" i="6"/>
  <c r="J71" i="6" s="1"/>
  <c r="P110" i="6"/>
  <c r="BK124" i="6"/>
  <c r="J124" i="6" s="1"/>
  <c r="J73" i="6" s="1"/>
  <c r="R137" i="6"/>
  <c r="R136" i="6" s="1"/>
  <c r="T141" i="6"/>
  <c r="T100" i="7"/>
  <c r="P169" i="7"/>
  <c r="T241" i="7"/>
  <c r="T272" i="7"/>
  <c r="P312" i="7"/>
  <c r="T350" i="7"/>
  <c r="T360" i="7"/>
  <c r="R93" i="8"/>
  <c r="R92" i="8" s="1"/>
  <c r="T101" i="9"/>
  <c r="P228" i="9"/>
  <c r="P301" i="9"/>
  <c r="BK430" i="9"/>
  <c r="J430" i="9" s="1"/>
  <c r="J71" i="9" s="1"/>
  <c r="P643" i="9"/>
  <c r="R752" i="9"/>
  <c r="BK901" i="9"/>
  <c r="J901" i="9"/>
  <c r="J74" i="9" s="1"/>
  <c r="P950" i="9"/>
  <c r="P1009" i="9"/>
  <c r="R101" i="10"/>
  <c r="R98" i="10"/>
  <c r="R97" i="10" s="1"/>
  <c r="T104" i="11"/>
  <c r="BK115" i="11"/>
  <c r="J115" i="11" s="1"/>
  <c r="J70" i="11" s="1"/>
  <c r="BK213" i="11"/>
  <c r="J213" i="11" s="1"/>
  <c r="J71" i="11" s="1"/>
  <c r="BK307" i="11"/>
  <c r="J307" i="11"/>
  <c r="J72" i="11"/>
  <c r="T307" i="11"/>
  <c r="T328" i="11"/>
  <c r="BK336" i="11"/>
  <c r="J336" i="11" s="1"/>
  <c r="J76" i="11" s="1"/>
  <c r="P341" i="11"/>
  <c r="R397" i="11"/>
  <c r="T101" i="12"/>
  <c r="P122" i="12"/>
  <c r="T163" i="12"/>
  <c r="BK316" i="12"/>
  <c r="J316" i="12" s="1"/>
  <c r="J71" i="12" s="1"/>
  <c r="BK369" i="12"/>
  <c r="J369" i="12" s="1"/>
  <c r="J72" i="12" s="1"/>
  <c r="T381" i="12"/>
  <c r="P410" i="12"/>
  <c r="P481" i="12"/>
  <c r="T108" i="14"/>
  <c r="P114" i="14"/>
  <c r="R332" i="14"/>
  <c r="BK113" i="2"/>
  <c r="BK268" i="2"/>
  <c r="J268" i="2" s="1"/>
  <c r="J70" i="2" s="1"/>
  <c r="T268" i="2"/>
  <c r="P282" i="2"/>
  <c r="T310" i="2"/>
  <c r="T318" i="2"/>
  <c r="R412" i="2"/>
  <c r="P422" i="2"/>
  <c r="BK489" i="2"/>
  <c r="J489" i="2"/>
  <c r="J77" i="2" s="1"/>
  <c r="R489" i="2"/>
  <c r="T513" i="2"/>
  <c r="R517" i="2"/>
  <c r="R574" i="2"/>
  <c r="T587" i="2"/>
  <c r="P592" i="2"/>
  <c r="T600" i="2"/>
  <c r="P634" i="2"/>
  <c r="T634" i="2"/>
  <c r="R655" i="2"/>
  <c r="T118" i="4"/>
  <c r="T157" i="4"/>
  <c r="T180" i="4"/>
  <c r="P429" i="4"/>
  <c r="R620" i="4"/>
  <c r="R647" i="4"/>
  <c r="R651" i="4"/>
  <c r="P680" i="4"/>
  <c r="R744" i="4"/>
  <c r="BK870" i="4"/>
  <c r="J870" i="4"/>
  <c r="J79" i="4" s="1"/>
  <c r="P1007" i="4"/>
  <c r="P1150" i="4"/>
  <c r="T1241" i="4"/>
  <c r="P1256" i="4"/>
  <c r="R1274" i="4"/>
  <c r="P1287" i="4"/>
  <c r="R1318" i="4"/>
  <c r="P1327" i="4"/>
  <c r="P1330" i="4"/>
  <c r="R1362" i="4"/>
  <c r="R1438" i="4"/>
  <c r="P1484" i="4"/>
  <c r="BK99" i="5"/>
  <c r="J99" i="5" s="1"/>
  <c r="J69" i="5" s="1"/>
  <c r="BK120" i="5"/>
  <c r="J120" i="5"/>
  <c r="J70" i="5" s="1"/>
  <c r="BK137" i="5"/>
  <c r="J137" i="5"/>
  <c r="J71" i="5" s="1"/>
  <c r="BK159" i="5"/>
  <c r="J159" i="5"/>
  <c r="J72" i="5" s="1"/>
  <c r="BK167" i="5"/>
  <c r="J167" i="5" s="1"/>
  <c r="J73" i="5" s="1"/>
  <c r="R104" i="6"/>
  <c r="T110" i="6"/>
  <c r="R115" i="6"/>
  <c r="T124" i="6"/>
  <c r="P137" i="6"/>
  <c r="P136" i="6"/>
  <c r="P141" i="6"/>
  <c r="R100" i="7"/>
  <c r="T169" i="7"/>
  <c r="P241" i="7"/>
  <c r="R272" i="7"/>
  <c r="R312" i="7"/>
  <c r="P350" i="7"/>
  <c r="R360" i="7"/>
  <c r="BK93" i="8"/>
  <c r="J93" i="8" s="1"/>
  <c r="J68" i="8" s="1"/>
  <c r="R101" i="9"/>
  <c r="R228" i="9"/>
  <c r="T301" i="9"/>
  <c r="P430" i="9"/>
  <c r="R643" i="9"/>
  <c r="T752" i="9"/>
  <c r="T901" i="9"/>
  <c r="T950" i="9"/>
  <c r="T1009" i="9"/>
  <c r="P101" i="10"/>
  <c r="P98" i="10"/>
  <c r="P97" i="10" s="1"/>
  <c r="AU67" i="1" s="1"/>
  <c r="BK104" i="11"/>
  <c r="J104" i="11" s="1"/>
  <c r="J69" i="11" s="1"/>
  <c r="T115" i="11"/>
  <c r="T213" i="11"/>
  <c r="P307" i="11"/>
  <c r="P328" i="11"/>
  <c r="P336" i="11"/>
  <c r="T341" i="11"/>
  <c r="T397" i="11"/>
  <c r="R101" i="12"/>
  <c r="T122" i="12"/>
  <c r="R163" i="12"/>
  <c r="P316" i="12"/>
  <c r="R369" i="12"/>
  <c r="P381" i="12"/>
  <c r="T410" i="12"/>
  <c r="R481" i="12"/>
  <c r="P108" i="14"/>
  <c r="T114" i="14"/>
  <c r="R122" i="14"/>
  <c r="P131" i="14"/>
  <c r="T421" i="14"/>
  <c r="P485" i="14"/>
  <c r="P113" i="2"/>
  <c r="R282" i="2"/>
  <c r="P310" i="2"/>
  <c r="R318" i="2"/>
  <c r="T412" i="2"/>
  <c r="R422" i="2"/>
  <c r="T489" i="2"/>
  <c r="P513" i="2"/>
  <c r="T517" i="2"/>
  <c r="T574" i="2"/>
  <c r="BK600" i="2"/>
  <c r="J600" i="2" s="1"/>
  <c r="J84" i="2" s="1"/>
  <c r="P655" i="2"/>
  <c r="BK118" i="4"/>
  <c r="BK157" i="4"/>
  <c r="J157" i="4" s="1"/>
  <c r="J70" i="4" s="1"/>
  <c r="P180" i="4"/>
  <c r="R429" i="4"/>
  <c r="P620" i="4"/>
  <c r="P647" i="4"/>
  <c r="BK651" i="4"/>
  <c r="T680" i="4"/>
  <c r="BK744" i="4"/>
  <c r="J744" i="4" s="1"/>
  <c r="J78" i="4" s="1"/>
  <c r="T870" i="4"/>
  <c r="R1007" i="4"/>
  <c r="BK1150" i="4"/>
  <c r="J1150" i="4" s="1"/>
  <c r="J81" i="4" s="1"/>
  <c r="BK1241" i="4"/>
  <c r="J1241" i="4" s="1"/>
  <c r="J82" i="4" s="1"/>
  <c r="BK1256" i="4"/>
  <c r="J1256" i="4" s="1"/>
  <c r="J83" i="4" s="1"/>
  <c r="BK1274" i="4"/>
  <c r="J1274" i="4"/>
  <c r="J84" i="4" s="1"/>
  <c r="BK1287" i="4"/>
  <c r="J1287" i="4"/>
  <c r="J85" i="4" s="1"/>
  <c r="BK1318" i="4"/>
  <c r="J1318" i="4"/>
  <c r="J87" i="4" s="1"/>
  <c r="BK1327" i="4"/>
  <c r="J1327" i="4" s="1"/>
  <c r="J88" i="4" s="1"/>
  <c r="T1327" i="4"/>
  <c r="R1330" i="4"/>
  <c r="T1362" i="4"/>
  <c r="BK1438" i="4"/>
  <c r="J1438" i="4" s="1"/>
  <c r="J91" i="4" s="1"/>
  <c r="BK1484" i="4"/>
  <c r="J1484" i="4" s="1"/>
  <c r="J92" i="4" s="1"/>
  <c r="P99" i="5"/>
  <c r="R120" i="5"/>
  <c r="R137" i="5"/>
  <c r="P159" i="5"/>
  <c r="T167" i="5"/>
  <c r="T104" i="6"/>
  <c r="R110" i="6"/>
  <c r="P115" i="6"/>
  <c r="P124" i="6"/>
  <c r="T137" i="6"/>
  <c r="T136" i="6"/>
  <c r="R141" i="6"/>
  <c r="P100" i="7"/>
  <c r="R169" i="7"/>
  <c r="R241" i="7"/>
  <c r="P272" i="7"/>
  <c r="T312" i="7"/>
  <c r="R350" i="7"/>
  <c r="P360" i="7"/>
  <c r="T93" i="8"/>
  <c r="T92" i="8"/>
  <c r="P101" i="9"/>
  <c r="BK228" i="9"/>
  <c r="J228" i="9"/>
  <c r="J69" i="9" s="1"/>
  <c r="R301" i="9"/>
  <c r="T430" i="9"/>
  <c r="T643" i="9"/>
  <c r="P752" i="9"/>
  <c r="P901" i="9"/>
  <c r="R950" i="9"/>
  <c r="R1009" i="9"/>
  <c r="BK101" i="10"/>
  <c r="J101" i="10" s="1"/>
  <c r="J70" i="10" s="1"/>
  <c r="R104" i="11"/>
  <c r="P115" i="11"/>
  <c r="R213" i="11"/>
  <c r="R307" i="11"/>
  <c r="R328" i="11"/>
  <c r="R336" i="11"/>
  <c r="BK341" i="11"/>
  <c r="J341" i="11"/>
  <c r="J77" i="11" s="1"/>
  <c r="BK397" i="11"/>
  <c r="J397" i="11" s="1"/>
  <c r="J78" i="11" s="1"/>
  <c r="BK101" i="12"/>
  <c r="J101" i="12" s="1"/>
  <c r="J68" i="12" s="1"/>
  <c r="BK122" i="12"/>
  <c r="J122" i="12" s="1"/>
  <c r="J69" i="12" s="1"/>
  <c r="BK163" i="12"/>
  <c r="J163" i="12" s="1"/>
  <c r="J70" i="12" s="1"/>
  <c r="R316" i="12"/>
  <c r="P369" i="12"/>
  <c r="BK381" i="12"/>
  <c r="J381" i="12" s="1"/>
  <c r="J73" i="12" s="1"/>
  <c r="R410" i="12"/>
  <c r="T481" i="12"/>
  <c r="BK108" i="14"/>
  <c r="J108" i="14" s="1"/>
  <c r="J69" i="14" s="1"/>
  <c r="BK114" i="14"/>
  <c r="J114" i="14" s="1"/>
  <c r="J70" i="14" s="1"/>
  <c r="R114" i="14"/>
  <c r="BK122" i="14"/>
  <c r="J122" i="14"/>
  <c r="J71" i="14" s="1"/>
  <c r="P122" i="14"/>
  <c r="T122" i="14"/>
  <c r="T131" i="14"/>
  <c r="P202" i="14"/>
  <c r="R202" i="14"/>
  <c r="BK276" i="14"/>
  <c r="J276" i="14"/>
  <c r="J74" i="14" s="1"/>
  <c r="R276" i="14"/>
  <c r="BK300" i="14"/>
  <c r="J300" i="14" s="1"/>
  <c r="J75" i="14" s="1"/>
  <c r="T300" i="14"/>
  <c r="P304" i="14"/>
  <c r="T304" i="14"/>
  <c r="P332" i="14"/>
  <c r="T332" i="14"/>
  <c r="P345" i="14"/>
  <c r="T345" i="14"/>
  <c r="P421" i="14"/>
  <c r="R421" i="14"/>
  <c r="R485" i="14"/>
  <c r="T113" i="2"/>
  <c r="T112" i="2" s="1"/>
  <c r="R268" i="2"/>
  <c r="BK282" i="2"/>
  <c r="J282" i="2" s="1"/>
  <c r="J72" i="2" s="1"/>
  <c r="BK310" i="2"/>
  <c r="J310" i="2" s="1"/>
  <c r="J73" i="2" s="1"/>
  <c r="R310" i="2"/>
  <c r="P318" i="2"/>
  <c r="BK412" i="2"/>
  <c r="J412" i="2" s="1"/>
  <c r="J75" i="2" s="1"/>
  <c r="P412" i="2"/>
  <c r="P517" i="2"/>
  <c r="P574" i="2"/>
  <c r="P587" i="2"/>
  <c r="BK592" i="2"/>
  <c r="J592" i="2"/>
  <c r="J83" i="2" s="1"/>
  <c r="R592" i="2"/>
  <c r="P600" i="2"/>
  <c r="BK634" i="2"/>
  <c r="J634" i="2"/>
  <c r="J85" i="2" s="1"/>
  <c r="R634" i="2"/>
  <c r="BK655" i="2"/>
  <c r="J655" i="2" s="1"/>
  <c r="J87" i="2" s="1"/>
  <c r="T655" i="2"/>
  <c r="R118" i="4"/>
  <c r="R117" i="4"/>
  <c r="R157" i="4"/>
  <c r="BK180" i="4"/>
  <c r="J180" i="4"/>
  <c r="J71" i="4" s="1"/>
  <c r="T429" i="4"/>
  <c r="T620" i="4"/>
  <c r="T651" i="4"/>
  <c r="BK680" i="4"/>
  <c r="J680" i="4" s="1"/>
  <c r="J77" i="4" s="1"/>
  <c r="T744" i="4"/>
  <c r="P870" i="4"/>
  <c r="T1007" i="4"/>
  <c r="T1150" i="4"/>
  <c r="P1241" i="4"/>
  <c r="T1256" i="4"/>
  <c r="T1274" i="4"/>
  <c r="R1287" i="4"/>
  <c r="P1318" i="4"/>
  <c r="BK1330" i="4"/>
  <c r="J1330" i="4"/>
  <c r="J89" i="4" s="1"/>
  <c r="BK1362" i="4"/>
  <c r="J1362" i="4"/>
  <c r="J90" i="4" s="1"/>
  <c r="P1438" i="4"/>
  <c r="R1484" i="4"/>
  <c r="T99" i="5"/>
  <c r="T98" i="5"/>
  <c r="T97" i="5" s="1"/>
  <c r="P120" i="5"/>
  <c r="P137" i="5"/>
  <c r="R159" i="5"/>
  <c r="P167" i="5"/>
  <c r="P104" i="6"/>
  <c r="P103" i="6" s="1"/>
  <c r="P102" i="6" s="1"/>
  <c r="AU63" i="1" s="1"/>
  <c r="BK115" i="6"/>
  <c r="J115" i="6"/>
  <c r="J72" i="6" s="1"/>
  <c r="T115" i="6"/>
  <c r="R124" i="6"/>
  <c r="BK137" i="6"/>
  <c r="J137" i="6"/>
  <c r="J75" i="6" s="1"/>
  <c r="BK141" i="6"/>
  <c r="J141" i="6"/>
  <c r="J76" i="6" s="1"/>
  <c r="BK100" i="7"/>
  <c r="J100" i="7"/>
  <c r="J68" i="7" s="1"/>
  <c r="BK169" i="7"/>
  <c r="J169" i="7" s="1"/>
  <c r="J69" i="7" s="1"/>
  <c r="BK241" i="7"/>
  <c r="J241" i="7" s="1"/>
  <c r="J70" i="7" s="1"/>
  <c r="BK272" i="7"/>
  <c r="J272" i="7" s="1"/>
  <c r="J72" i="7" s="1"/>
  <c r="BK312" i="7"/>
  <c r="J312" i="7" s="1"/>
  <c r="J73" i="7" s="1"/>
  <c r="BK350" i="7"/>
  <c r="J350" i="7"/>
  <c r="J74" i="7"/>
  <c r="BK360" i="7"/>
  <c r="J360" i="7"/>
  <c r="J75" i="7" s="1"/>
  <c r="P93" i="8"/>
  <c r="P92" i="8"/>
  <c r="AU65" i="1" s="1"/>
  <c r="BK101" i="9"/>
  <c r="J101" i="9" s="1"/>
  <c r="J68" i="9" s="1"/>
  <c r="T228" i="9"/>
  <c r="BK301" i="9"/>
  <c r="J301" i="9" s="1"/>
  <c r="J70" i="9" s="1"/>
  <c r="R430" i="9"/>
  <c r="BK643" i="9"/>
  <c r="J643" i="9" s="1"/>
  <c r="J72" i="9" s="1"/>
  <c r="BK752" i="9"/>
  <c r="J752" i="9" s="1"/>
  <c r="J73" i="9" s="1"/>
  <c r="R901" i="9"/>
  <c r="BK950" i="9"/>
  <c r="J950" i="9"/>
  <c r="J75" i="9" s="1"/>
  <c r="BK1009" i="9"/>
  <c r="J1009" i="9"/>
  <c r="J76" i="9" s="1"/>
  <c r="T101" i="10"/>
  <c r="T98" i="10"/>
  <c r="T97" i="10" s="1"/>
  <c r="P104" i="11"/>
  <c r="R115" i="11"/>
  <c r="P213" i="11"/>
  <c r="BK328" i="11"/>
  <c r="J328" i="11" s="1"/>
  <c r="J73" i="11" s="1"/>
  <c r="T336" i="11"/>
  <c r="T331" i="11" s="1"/>
  <c r="R341" i="11"/>
  <c r="P397" i="11"/>
  <c r="P101" i="12"/>
  <c r="R122" i="12"/>
  <c r="P163" i="12"/>
  <c r="T316" i="12"/>
  <c r="T369" i="12"/>
  <c r="R381" i="12"/>
  <c r="BK410" i="12"/>
  <c r="J410" i="12" s="1"/>
  <c r="J74" i="12" s="1"/>
  <c r="BK481" i="12"/>
  <c r="J481" i="12" s="1"/>
  <c r="J75" i="12" s="1"/>
  <c r="R108" i="14"/>
  <c r="BK131" i="14"/>
  <c r="J131" i="14"/>
  <c r="J72" i="14" s="1"/>
  <c r="R131" i="14"/>
  <c r="BK202" i="14"/>
  <c r="J202" i="14" s="1"/>
  <c r="J73" i="14" s="1"/>
  <c r="T202" i="14"/>
  <c r="P276" i="14"/>
  <c r="T276" i="14"/>
  <c r="P300" i="14"/>
  <c r="R300" i="14"/>
  <c r="BK304" i="14"/>
  <c r="J304" i="14" s="1"/>
  <c r="J77" i="14" s="1"/>
  <c r="R304" i="14"/>
  <c r="BK332" i="14"/>
  <c r="J332" i="14"/>
  <c r="J79" i="14" s="1"/>
  <c r="BK345" i="14"/>
  <c r="J345" i="14"/>
  <c r="J80" i="14" s="1"/>
  <c r="R345" i="14"/>
  <c r="BK421" i="14"/>
  <c r="J421" i="14" s="1"/>
  <c r="J81" i="14" s="1"/>
  <c r="BK485" i="14"/>
  <c r="J485" i="14" s="1"/>
  <c r="J82" i="14" s="1"/>
  <c r="T485" i="14"/>
  <c r="J60" i="2"/>
  <c r="BE121" i="2"/>
  <c r="BE133" i="2"/>
  <c r="BE150" i="2"/>
  <c r="BE171" i="2"/>
  <c r="BE186" i="2"/>
  <c r="BE217" i="2"/>
  <c r="BE221" i="2"/>
  <c r="BE227" i="2"/>
  <c r="BE238" i="2"/>
  <c r="BE247" i="2"/>
  <c r="BE249" i="2"/>
  <c r="BE256" i="2"/>
  <c r="BE276" i="2"/>
  <c r="BE289" i="2"/>
  <c r="BE307" i="2"/>
  <c r="BE315" i="2"/>
  <c r="BE337" i="2"/>
  <c r="BE350" i="2"/>
  <c r="BE373" i="2"/>
  <c r="BE388" i="2"/>
  <c r="BE409" i="2"/>
  <c r="BE420" i="2"/>
  <c r="BE423" i="2"/>
  <c r="BE473" i="2"/>
  <c r="BE496" i="2"/>
  <c r="BE540" i="2"/>
  <c r="BE554" i="2"/>
  <c r="BE558" i="2"/>
  <c r="BE577" i="2"/>
  <c r="BE583" i="2"/>
  <c r="BE586" i="2"/>
  <c r="BE594" i="2"/>
  <c r="BE601" i="2"/>
  <c r="BE630" i="2"/>
  <c r="BE652" i="2"/>
  <c r="F63" i="3"/>
  <c r="E52" i="4"/>
  <c r="J110" i="4"/>
  <c r="BE127" i="4"/>
  <c r="BE133" i="4"/>
  <c r="BE139" i="4"/>
  <c r="BE155" i="4"/>
  <c r="BE189" i="4"/>
  <c r="BE280" i="4"/>
  <c r="BE322" i="4"/>
  <c r="BE365" i="4"/>
  <c r="BE375" i="4"/>
  <c r="BE393" i="4"/>
  <c r="BE430" i="4"/>
  <c r="BE448" i="4"/>
  <c r="BE461" i="4"/>
  <c r="BE477" i="4"/>
  <c r="BE532" i="4"/>
  <c r="BE536" i="4"/>
  <c r="BE558" i="4"/>
  <c r="BE595" i="4"/>
  <c r="BE614" i="4"/>
  <c r="BE619" i="4"/>
  <c r="BE621" i="4"/>
  <c r="BE624" i="4"/>
  <c r="BE648" i="4"/>
  <c r="BE655" i="4"/>
  <c r="BE663" i="4"/>
  <c r="BE670" i="4"/>
  <c r="BE681" i="4"/>
  <c r="BE710" i="4"/>
  <c r="BE730" i="4"/>
  <c r="BE757" i="4"/>
  <c r="BE772" i="4"/>
  <c r="BE792" i="4"/>
  <c r="BE817" i="4"/>
  <c r="BE848" i="4"/>
  <c r="BE858" i="4"/>
  <c r="BE879" i="4"/>
  <c r="BE930" i="4"/>
  <c r="BE959" i="4"/>
  <c r="BE980" i="4"/>
  <c r="BE990" i="4"/>
  <c r="BE1008" i="4"/>
  <c r="BE1013" i="4"/>
  <c r="BE1019" i="4"/>
  <c r="BE1051" i="4"/>
  <c r="BE1058" i="4"/>
  <c r="BE1065" i="4"/>
  <c r="BE1121" i="4"/>
  <c r="BE1133" i="4"/>
  <c r="BE1157" i="4"/>
  <c r="BE1175" i="4"/>
  <c r="BE1182" i="4"/>
  <c r="BE1199" i="4"/>
  <c r="BE1218" i="4"/>
  <c r="BE1222" i="4"/>
  <c r="BE1231" i="4"/>
  <c r="BE1240" i="4"/>
  <c r="BE1242" i="4"/>
  <c r="BE1244" i="4"/>
  <c r="BE1257" i="4"/>
  <c r="BE1275" i="4"/>
  <c r="BE1278" i="4"/>
  <c r="BE1312" i="4"/>
  <c r="BE1320" i="4"/>
  <c r="BE1323" i="4"/>
  <c r="BE1329" i="4"/>
  <c r="BE1334" i="4"/>
  <c r="BE1351" i="4"/>
  <c r="BE1422" i="4"/>
  <c r="BK1316" i="4"/>
  <c r="J1316" i="4" s="1"/>
  <c r="J86" i="4" s="1"/>
  <c r="F94" i="5"/>
  <c r="BE113" i="5"/>
  <c r="BE114" i="5"/>
  <c r="BE116" i="5"/>
  <c r="BE119" i="5"/>
  <c r="BE121" i="5"/>
  <c r="BE123" i="5"/>
  <c r="BE126" i="5"/>
  <c r="BE134" i="5"/>
  <c r="BE138" i="5"/>
  <c r="BE144" i="5"/>
  <c r="BE146" i="5"/>
  <c r="BE153" i="5"/>
  <c r="BE155" i="5"/>
  <c r="BE158" i="5"/>
  <c r="BE166" i="5"/>
  <c r="J60" i="6"/>
  <c r="E88" i="6"/>
  <c r="F99" i="6"/>
  <c r="BE119" i="6"/>
  <c r="BE125" i="6"/>
  <c r="BE134" i="6"/>
  <c r="BE135" i="6"/>
  <c r="BE146" i="6"/>
  <c r="BE150" i="6"/>
  <c r="E52" i="7"/>
  <c r="F96" i="7"/>
  <c r="BE105" i="7"/>
  <c r="BE107" i="7"/>
  <c r="BE114" i="7"/>
  <c r="BE119" i="7"/>
  <c r="BE120" i="7"/>
  <c r="BE122" i="7"/>
  <c r="BE126" i="7"/>
  <c r="BE131" i="7"/>
  <c r="BE132" i="7"/>
  <c r="BE134" i="7"/>
  <c r="BE147" i="7"/>
  <c r="BE152" i="7"/>
  <c r="BE155" i="7"/>
  <c r="BE161" i="7"/>
  <c r="BE174" i="7"/>
  <c r="BE183" i="7"/>
  <c r="BE188" i="7"/>
  <c r="BE192" i="7"/>
  <c r="BE209" i="7"/>
  <c r="BE210" i="7"/>
  <c r="BE213" i="7"/>
  <c r="BE215" i="7"/>
  <c r="BE219" i="7"/>
  <c r="BE225" i="7"/>
  <c r="BE236" i="7"/>
  <c r="BE248" i="7"/>
  <c r="BE256" i="7"/>
  <c r="BE262" i="7"/>
  <c r="BE266" i="7"/>
  <c r="BE281" i="7"/>
  <c r="BE287" i="7"/>
  <c r="BE291" i="7"/>
  <c r="BE294" i="7"/>
  <c r="BE302" i="7"/>
  <c r="BE311" i="7"/>
  <c r="BE315" i="7"/>
  <c r="BE318" i="7"/>
  <c r="BE324" i="7"/>
  <c r="BE331" i="7"/>
  <c r="BE336" i="7"/>
  <c r="BE343" i="7"/>
  <c r="BE349" i="7"/>
  <c r="BE351" i="7"/>
  <c r="BE357" i="7"/>
  <c r="BE361" i="7"/>
  <c r="BE367" i="7"/>
  <c r="J60" i="8"/>
  <c r="BE99" i="8"/>
  <c r="BE111" i="8"/>
  <c r="F63" i="9"/>
  <c r="BE118" i="9"/>
  <c r="BE124" i="9"/>
  <c r="BE126" i="9"/>
  <c r="BE130" i="9"/>
  <c r="BE134" i="9"/>
  <c r="BE138" i="9"/>
  <c r="BE150" i="9"/>
  <c r="BE154" i="9"/>
  <c r="BE166" i="9"/>
  <c r="BE170" i="9"/>
  <c r="BE178" i="9"/>
  <c r="BE182" i="9"/>
  <c r="BE188" i="9"/>
  <c r="BE190" i="9"/>
  <c r="BE198" i="9"/>
  <c r="BE204" i="9"/>
  <c r="BE212" i="9"/>
  <c r="BE216" i="9"/>
  <c r="BE218" i="9"/>
  <c r="BE220" i="9"/>
  <c r="BE224" i="9"/>
  <c r="BE245" i="9"/>
  <c r="BE251" i="9"/>
  <c r="BE257" i="9"/>
  <c r="BE259" i="9"/>
  <c r="BE267" i="9"/>
  <c r="BE275" i="9"/>
  <c r="BE279" i="9"/>
  <c r="BE283" i="9"/>
  <c r="BE297" i="9"/>
  <c r="BE306" i="9"/>
  <c r="BE316" i="9"/>
  <c r="BE320" i="9"/>
  <c r="BE324" i="9"/>
  <c r="BE344" i="9"/>
  <c r="BE352" i="9"/>
  <c r="BE354" i="9"/>
  <c r="BE356" i="9"/>
  <c r="BE362" i="9"/>
  <c r="BE366" i="9"/>
  <c r="BE372" i="9"/>
  <c r="BE376" i="9"/>
  <c r="BE380" i="9"/>
  <c r="BE384" i="9"/>
  <c r="BE402" i="9"/>
  <c r="BE412" i="9"/>
  <c r="BE414" i="9"/>
  <c r="BE422" i="9"/>
  <c r="BE435" i="9"/>
  <c r="BE457" i="9"/>
  <c r="BE459" i="9"/>
  <c r="BE463" i="9"/>
  <c r="BE465" i="9"/>
  <c r="BE473" i="9"/>
  <c r="BE477" i="9"/>
  <c r="BE483" i="9"/>
  <c r="BE487" i="9"/>
  <c r="BE497" i="9"/>
  <c r="BE501" i="9"/>
  <c r="BE503" i="9"/>
  <c r="BE505" i="9"/>
  <c r="BE511" i="9"/>
  <c r="BE517" i="9"/>
  <c r="BE523" i="9"/>
  <c r="BE555" i="9"/>
  <c r="BE559" i="9"/>
  <c r="BE575" i="9"/>
  <c r="BE577" i="9"/>
  <c r="BE581" i="9"/>
  <c r="BE589" i="9"/>
  <c r="BE611" i="9"/>
  <c r="BE613" i="9"/>
  <c r="BE617" i="9"/>
  <c r="BE621" i="9"/>
  <c r="BE629" i="9"/>
  <c r="BE639" i="9"/>
  <c r="BE646" i="9"/>
  <c r="BE650" i="9"/>
  <c r="BE656" i="9"/>
  <c r="BE662" i="9"/>
  <c r="BE668" i="9"/>
  <c r="BE672" i="9"/>
  <c r="BE690" i="9"/>
  <c r="BE694" i="9"/>
  <c r="BE700" i="9"/>
  <c r="BE712" i="9"/>
  <c r="BE714" i="9"/>
  <c r="BE724" i="9"/>
  <c r="BE730" i="9"/>
  <c r="BE732" i="9"/>
  <c r="BE736" i="9"/>
  <c r="BE750" i="9"/>
  <c r="BE753" i="9"/>
  <c r="BE759" i="9"/>
  <c r="BE763" i="9"/>
  <c r="BE769" i="9"/>
  <c r="BE771" i="9"/>
  <c r="BE777" i="9"/>
  <c r="BE783" i="9"/>
  <c r="BE789" i="9"/>
  <c r="BE795" i="9"/>
  <c r="BE797" i="9"/>
  <c r="BE799" i="9"/>
  <c r="BE817" i="9"/>
  <c r="BE821" i="9"/>
  <c r="BE827" i="9"/>
  <c r="BE855" i="9"/>
  <c r="BE857" i="9"/>
  <c r="BE861" i="9"/>
  <c r="BE879" i="9"/>
  <c r="BE887" i="9"/>
  <c r="BE893" i="9"/>
  <c r="BE899" i="9"/>
  <c r="BE908" i="9"/>
  <c r="BE926" i="9"/>
  <c r="BE955" i="9"/>
  <c r="BE959" i="9"/>
  <c r="BE967" i="9"/>
  <c r="BE973" i="9"/>
  <c r="BE989" i="9"/>
  <c r="BE995" i="9"/>
  <c r="J60" i="10"/>
  <c r="F63" i="10"/>
  <c r="BE105" i="10"/>
  <c r="BK108" i="10"/>
  <c r="J108" i="10" s="1"/>
  <c r="J73" i="10" s="1"/>
  <c r="J60" i="11"/>
  <c r="BE105" i="11"/>
  <c r="BE116" i="11"/>
  <c r="BE120" i="11"/>
  <c r="BE125" i="11"/>
  <c r="BE151" i="11"/>
  <c r="BE197" i="11"/>
  <c r="BE204" i="11"/>
  <c r="BE285" i="11"/>
  <c r="BE309" i="11"/>
  <c r="BE325" i="11"/>
  <c r="BE354" i="11"/>
  <c r="BE402" i="11"/>
  <c r="F63" i="12"/>
  <c r="BE104" i="12"/>
  <c r="BE110" i="12"/>
  <c r="BE116" i="12"/>
  <c r="BE135" i="12"/>
  <c r="BE137" i="12"/>
  <c r="BE139" i="12"/>
  <c r="BE157" i="12"/>
  <c r="BE172" i="12"/>
  <c r="BE174" i="12"/>
  <c r="BE184" i="12"/>
  <c r="BE186" i="12"/>
  <c r="BE190" i="12"/>
  <c r="BE198" i="12"/>
  <c r="BE200" i="12"/>
  <c r="BE218" i="12"/>
  <c r="BE230" i="12"/>
  <c r="BE232" i="12"/>
  <c r="BE236" i="12"/>
  <c r="BE258" i="12"/>
  <c r="BE262" i="12"/>
  <c r="BE270" i="12"/>
  <c r="BE272" i="12"/>
  <c r="BE274" i="12"/>
  <c r="BE276" i="12"/>
  <c r="BE286" i="12"/>
  <c r="BE292" i="12"/>
  <c r="BE294" i="12"/>
  <c r="BE296" i="12"/>
  <c r="BE298" i="12"/>
  <c r="BE310" i="12"/>
  <c r="BE325" i="12"/>
  <c r="BE327" i="12"/>
  <c r="BE343" i="12"/>
  <c r="BE363" i="12"/>
  <c r="BE365" i="12"/>
  <c r="BE370" i="12"/>
  <c r="BE372" i="12"/>
  <c r="BE374" i="12"/>
  <c r="BE377" i="12"/>
  <c r="BE394" i="12"/>
  <c r="BE411" i="12"/>
  <c r="BE415" i="12"/>
  <c r="BE417" i="12"/>
  <c r="BE427" i="12"/>
  <c r="BE441" i="12"/>
  <c r="BE451" i="12"/>
  <c r="BE457" i="12"/>
  <c r="BE459" i="12"/>
  <c r="BE465" i="12"/>
  <c r="BE467" i="12"/>
  <c r="BE471" i="12"/>
  <c r="BE484" i="12"/>
  <c r="BE486" i="12"/>
  <c r="BE488" i="12"/>
  <c r="BE489" i="12"/>
  <c r="BE491" i="12"/>
  <c r="E78" i="13"/>
  <c r="F89" i="13"/>
  <c r="BE249" i="14"/>
  <c r="BE267" i="14"/>
  <c r="BE275" i="14"/>
  <c r="BE277" i="14"/>
  <c r="BE355" i="14"/>
  <c r="BE457" i="14"/>
  <c r="BE480" i="14"/>
  <c r="F63" i="2"/>
  <c r="BE114" i="2"/>
  <c r="BE125" i="2"/>
  <c r="BE175" i="2"/>
  <c r="BE191" i="2"/>
  <c r="BE199" i="2"/>
  <c r="BE223" i="2"/>
  <c r="BE252" i="2"/>
  <c r="BE258" i="2"/>
  <c r="BE280" i="2"/>
  <c r="BE297" i="2"/>
  <c r="BE325" i="2"/>
  <c r="BE341" i="2"/>
  <c r="BE364" i="2"/>
  <c r="BE375" i="2"/>
  <c r="BE400" i="2"/>
  <c r="BE417" i="2"/>
  <c r="BE450" i="2"/>
  <c r="BE458" i="2"/>
  <c r="BE493" i="2"/>
  <c r="BE494" i="2"/>
  <c r="BE507" i="2"/>
  <c r="BE514" i="2"/>
  <c r="BE524" i="2"/>
  <c r="BE526" i="2"/>
  <c r="BE556" i="2"/>
  <c r="BE564" i="2"/>
  <c r="BE575" i="2"/>
  <c r="BE588" i="2"/>
  <c r="BE615" i="2"/>
  <c r="BE618" i="2"/>
  <c r="BE632" i="2"/>
  <c r="BE646" i="2"/>
  <c r="F63" i="4"/>
  <c r="BE175" i="4"/>
  <c r="BE181" i="4"/>
  <c r="BE252" i="4"/>
  <c r="BE289" i="4"/>
  <c r="BE329" i="4"/>
  <c r="BE339" i="4"/>
  <c r="BE353" i="4"/>
  <c r="BE397" i="4"/>
  <c r="BE410" i="4"/>
  <c r="BE433" i="4"/>
  <c r="BE467" i="4"/>
  <c r="BE505" i="4"/>
  <c r="BE518" i="4"/>
  <c r="BE528" i="4"/>
  <c r="BE571" i="4"/>
  <c r="BE582" i="4"/>
  <c r="BE609" i="4"/>
  <c r="BE616" i="4"/>
  <c r="BE638" i="4"/>
  <c r="BE644" i="4"/>
  <c r="BE652" i="4"/>
  <c r="BE692" i="4"/>
  <c r="BE700" i="4"/>
  <c r="BE748" i="4"/>
  <c r="BE789" i="4"/>
  <c r="BE795" i="4"/>
  <c r="BE823" i="4"/>
  <c r="BE826" i="4"/>
  <c r="BE835" i="4"/>
  <c r="BE871" i="4"/>
  <c r="BE903" i="4"/>
  <c r="BE970" i="4"/>
  <c r="BE1006" i="4"/>
  <c r="BE1046" i="4"/>
  <c r="BE1078" i="4"/>
  <c r="BE1116" i="4"/>
  <c r="BE1161" i="4"/>
  <c r="BE1170" i="4"/>
  <c r="BE1178" i="4"/>
  <c r="BE1187" i="4"/>
  <c r="BE1216" i="4"/>
  <c r="BE1219" i="4"/>
  <c r="BE1226" i="4"/>
  <c r="BE1230" i="4"/>
  <c r="BE1249" i="4"/>
  <c r="BE1273" i="4"/>
  <c r="BE1276" i="4"/>
  <c r="BE1281" i="4"/>
  <c r="BE1288" i="4"/>
  <c r="BE1291" i="4"/>
  <c r="BE1292" i="4"/>
  <c r="BE1317" i="4"/>
  <c r="BE1319" i="4"/>
  <c r="BE1322" i="4"/>
  <c r="BE1324" i="4"/>
  <c r="BE1354" i="4"/>
  <c r="BE1361" i="4"/>
  <c r="J60" i="5"/>
  <c r="BE103" i="5"/>
  <c r="BE111" i="5"/>
  <c r="BE124" i="5"/>
  <c r="BE133" i="5"/>
  <c r="BE141" i="5"/>
  <c r="BE143" i="5"/>
  <c r="BE145" i="5"/>
  <c r="BE147" i="5"/>
  <c r="BE152" i="5"/>
  <c r="BE156" i="5"/>
  <c r="BE160" i="5"/>
  <c r="BE169" i="5"/>
  <c r="BE105" i="6"/>
  <c r="BE107" i="6"/>
  <c r="BE109" i="6"/>
  <c r="BE114" i="6"/>
  <c r="BE122" i="6"/>
  <c r="BE123" i="6"/>
  <c r="BE126" i="6"/>
  <c r="BE128" i="6"/>
  <c r="BE131" i="6"/>
  <c r="BE140" i="6"/>
  <c r="BK149" i="6"/>
  <c r="BK148" i="6" s="1"/>
  <c r="J148" i="6" s="1"/>
  <c r="J77" i="6" s="1"/>
  <c r="J60" i="7"/>
  <c r="BE104" i="7"/>
  <c r="BE111" i="7"/>
  <c r="BE116" i="7"/>
  <c r="BE125" i="7"/>
  <c r="BE129" i="7"/>
  <c r="BE135" i="7"/>
  <c r="BE137" i="7"/>
  <c r="BE141" i="7"/>
  <c r="BE146" i="7"/>
  <c r="BE149" i="7"/>
  <c r="BE153" i="7"/>
  <c r="BE159" i="7"/>
  <c r="BE162" i="7"/>
  <c r="BE168" i="7"/>
  <c r="BE170" i="7"/>
  <c r="BE172" i="7"/>
  <c r="BE176" i="7"/>
  <c r="BE177" i="7"/>
  <c r="BE186" i="7"/>
  <c r="BE191" i="7"/>
  <c r="BE198" i="7"/>
  <c r="BE201" i="7"/>
  <c r="BE203" i="7"/>
  <c r="BE207" i="7"/>
  <c r="BE221" i="7"/>
  <c r="BE234" i="7"/>
  <c r="BE239" i="7"/>
  <c r="BE240" i="7"/>
  <c r="BE242" i="7"/>
  <c r="BE245" i="7"/>
  <c r="BE247" i="7"/>
  <c r="BE250" i="7"/>
  <c r="BE254" i="7"/>
  <c r="BE257" i="7"/>
  <c r="BE259" i="7"/>
  <c r="BE278" i="7"/>
  <c r="BE290" i="7"/>
  <c r="BE296" i="7"/>
  <c r="BE297" i="7"/>
  <c r="BE300" i="7"/>
  <c r="BE305" i="7"/>
  <c r="BE308" i="7"/>
  <c r="BE309" i="7"/>
  <c r="BE327" i="7"/>
  <c r="BE334" i="7"/>
  <c r="BE340" i="7"/>
  <c r="BE345" i="7"/>
  <c r="BE353" i="7"/>
  <c r="E52" i="8"/>
  <c r="F89" i="8"/>
  <c r="BE96" i="8"/>
  <c r="BE98" i="8"/>
  <c r="BE100" i="8"/>
  <c r="BE102" i="8"/>
  <c r="BE104" i="8"/>
  <c r="BE106" i="8"/>
  <c r="BE109" i="8"/>
  <c r="BE102" i="9"/>
  <c r="BE120" i="9"/>
  <c r="BE132" i="9"/>
  <c r="BE136" i="9"/>
  <c r="BE148" i="9"/>
  <c r="BE152" i="9"/>
  <c r="BE160" i="9"/>
  <c r="BE162" i="9"/>
  <c r="BE168" i="9"/>
  <c r="BE180" i="9"/>
  <c r="BE210" i="9"/>
  <c r="BE214" i="9"/>
  <c r="BE226" i="9"/>
  <c r="BE229" i="9"/>
  <c r="BE233" i="9"/>
  <c r="BE237" i="9"/>
  <c r="BE241" i="9"/>
  <c r="BE247" i="9"/>
  <c r="BE265" i="9"/>
  <c r="BE269" i="9"/>
  <c r="BE271" i="9"/>
  <c r="BE285" i="9"/>
  <c r="BE287" i="9"/>
  <c r="BE291" i="9"/>
  <c r="BE295" i="9"/>
  <c r="BE302" i="9"/>
  <c r="BE308" i="9"/>
  <c r="BE314" i="9"/>
  <c r="BE318" i="9"/>
  <c r="BE328" i="9"/>
  <c r="BE336" i="9"/>
  <c r="BE340" i="9"/>
  <c r="BE350" i="9"/>
  <c r="BE360" i="9"/>
  <c r="BE368" i="9"/>
  <c r="BE378" i="9"/>
  <c r="BE388" i="9"/>
  <c r="BE392" i="9"/>
  <c r="BE398" i="9"/>
  <c r="BE406" i="9"/>
  <c r="BE410" i="9"/>
  <c r="BE416" i="9"/>
  <c r="BE424" i="9"/>
  <c r="BE428" i="9"/>
  <c r="BE431" i="9"/>
  <c r="BE439" i="9"/>
  <c r="BE447" i="9"/>
  <c r="BE451" i="9"/>
  <c r="BE453" i="9"/>
  <c r="BE455" i="9"/>
  <c r="BE481" i="9"/>
  <c r="BE485" i="9"/>
  <c r="BE493" i="9"/>
  <c r="BE495" i="9"/>
  <c r="BE507" i="9"/>
  <c r="BE513" i="9"/>
  <c r="BE521" i="9"/>
  <c r="BE527" i="9"/>
  <c r="BE535" i="9"/>
  <c r="BE543" i="9"/>
  <c r="BE547" i="9"/>
  <c r="BE549" i="9"/>
  <c r="BE557" i="9"/>
  <c r="BE573" i="9"/>
  <c r="BE593" i="9"/>
  <c r="BE599" i="9"/>
  <c r="BE601" i="9"/>
  <c r="BE619" i="9"/>
  <c r="BE623" i="9"/>
  <c r="BE627" i="9"/>
  <c r="BE631" i="9"/>
  <c r="BE641" i="9"/>
  <c r="BE652" i="9"/>
  <c r="BE658" i="9"/>
  <c r="BE660" i="9"/>
  <c r="BE680" i="9"/>
  <c r="BE698" i="9"/>
  <c r="BE716" i="9"/>
  <c r="BE720" i="9"/>
  <c r="BE734" i="9"/>
  <c r="BE738" i="9"/>
  <c r="BE742" i="9"/>
  <c r="BE765" i="9"/>
  <c r="BE785" i="9"/>
  <c r="BE793" i="9"/>
  <c r="BE825" i="9"/>
  <c r="BE833" i="9"/>
  <c r="BE835" i="9"/>
  <c r="BE837" i="9"/>
  <c r="BE839" i="9"/>
  <c r="BE841" i="9"/>
  <c r="BE845" i="9"/>
  <c r="BE847" i="9"/>
  <c r="BE875" i="9"/>
  <c r="BE877" i="9"/>
  <c r="BE883" i="9"/>
  <c r="BE885" i="9"/>
  <c r="BE897" i="9"/>
  <c r="BE902" i="9"/>
  <c r="BE910" i="9"/>
  <c r="BE936" i="9"/>
  <c r="BE946" i="9"/>
  <c r="BE961" i="9"/>
  <c r="BE977" i="9"/>
  <c r="BE981" i="9"/>
  <c r="BE985" i="9"/>
  <c r="BE991" i="9"/>
  <c r="E52" i="10"/>
  <c r="BK99" i="10"/>
  <c r="BK106" i="10"/>
  <c r="J106" i="10" s="1"/>
  <c r="J72" i="10" s="1"/>
  <c r="BE111" i="11"/>
  <c r="BE129" i="11"/>
  <c r="BE145" i="11"/>
  <c r="BE155" i="11"/>
  <c r="BE165" i="11"/>
  <c r="BE229" i="11"/>
  <c r="BE251" i="11"/>
  <c r="BE279" i="11"/>
  <c r="BE301" i="11"/>
  <c r="BE316" i="11"/>
  <c r="BE322" i="11"/>
  <c r="BE330" i="11"/>
  <c r="BE337" i="11"/>
  <c r="BE342" i="11"/>
  <c r="BE345" i="11"/>
  <c r="BE396" i="11"/>
  <c r="E86" i="12"/>
  <c r="BE106" i="12"/>
  <c r="BE127" i="12"/>
  <c r="BE133" i="12"/>
  <c r="BE141" i="12"/>
  <c r="BE155" i="12"/>
  <c r="BE164" i="12"/>
  <c r="BE166" i="12"/>
  <c r="BE168" i="12"/>
  <c r="BE178" i="12"/>
  <c r="BE180" i="12"/>
  <c r="BE188" i="12"/>
  <c r="BE194" i="12"/>
  <c r="BE196" i="12"/>
  <c r="BE224" i="12"/>
  <c r="BE226" i="12"/>
  <c r="BE228" i="12"/>
  <c r="BE280" i="12"/>
  <c r="BE306" i="12"/>
  <c r="BE317" i="12"/>
  <c r="BE319" i="12"/>
  <c r="BE321" i="12"/>
  <c r="BE329" i="12"/>
  <c r="BE335" i="12"/>
  <c r="BE359" i="12"/>
  <c r="BE376" i="12"/>
  <c r="BE388" i="12"/>
  <c r="BE408" i="12"/>
  <c r="BE419" i="12"/>
  <c r="BE433" i="12"/>
  <c r="BE435" i="12"/>
  <c r="BE437" i="12"/>
  <c r="BE439" i="12"/>
  <c r="BE445" i="12"/>
  <c r="BE469" i="12"/>
  <c r="BE477" i="12"/>
  <c r="BE479" i="12"/>
  <c r="J86" i="13"/>
  <c r="BE94" i="13"/>
  <c r="BK93" i="13"/>
  <c r="J93" i="13"/>
  <c r="J68" i="13" s="1"/>
  <c r="F63" i="14"/>
  <c r="J100" i="14"/>
  <c r="BE119" i="14"/>
  <c r="BE152" i="14"/>
  <c r="BE158" i="14"/>
  <c r="BE171" i="14"/>
  <c r="BE234" i="14"/>
  <c r="BE310" i="14"/>
  <c r="BE313" i="14"/>
  <c r="BE316" i="14"/>
  <c r="BE333" i="14"/>
  <c r="BE336" i="14"/>
  <c r="BE370" i="14"/>
  <c r="BE422" i="14"/>
  <c r="BE430" i="14"/>
  <c r="BE448" i="14"/>
  <c r="BE484" i="14"/>
  <c r="BE486" i="14"/>
  <c r="BE489" i="14"/>
  <c r="BE492" i="14"/>
  <c r="BE94" i="15"/>
  <c r="BE132" i="2"/>
  <c r="BE154" i="2"/>
  <c r="BE158" i="2"/>
  <c r="BE162" i="2"/>
  <c r="BE168" i="2"/>
  <c r="BE211" i="2"/>
  <c r="BE225" i="2"/>
  <c r="BE269" i="2"/>
  <c r="BE283" i="2"/>
  <c r="BE293" i="2"/>
  <c r="BE311" i="2"/>
  <c r="BE319" i="2"/>
  <c r="BE322" i="2"/>
  <c r="BE353" i="2"/>
  <c r="BE358" i="2"/>
  <c r="BE366" i="2"/>
  <c r="BE385" i="2"/>
  <c r="BE391" i="2"/>
  <c r="BE393" i="2"/>
  <c r="BE402" i="2"/>
  <c r="BE421" i="2"/>
  <c r="BE438" i="2"/>
  <c r="BE464" i="2"/>
  <c r="BE475" i="2"/>
  <c r="BE479" i="2"/>
  <c r="BE481" i="2"/>
  <c r="BE486" i="2"/>
  <c r="BE490" i="2"/>
  <c r="BE495" i="2"/>
  <c r="BE497" i="2"/>
  <c r="BE515" i="2"/>
  <c r="BE529" i="2"/>
  <c r="BE534" i="2"/>
  <c r="BE542" i="2"/>
  <c r="BE569" i="2"/>
  <c r="BE585" i="2"/>
  <c r="BE589" i="2"/>
  <c r="BE590" i="2"/>
  <c r="BE593" i="2"/>
  <c r="BE595" i="2"/>
  <c r="BE635" i="2"/>
  <c r="BE640" i="2"/>
  <c r="BE656" i="2"/>
  <c r="BE659" i="2"/>
  <c r="BE662" i="2"/>
  <c r="BK279" i="2"/>
  <c r="J279" i="2"/>
  <c r="J71" i="2" s="1"/>
  <c r="J60" i="3"/>
  <c r="BK93" i="3"/>
  <c r="BK92" i="3" s="1"/>
  <c r="J92" i="3" s="1"/>
  <c r="J67" i="3" s="1"/>
  <c r="BE143" i="4"/>
  <c r="BE150" i="4"/>
  <c r="BE172" i="4"/>
  <c r="BE185" i="4"/>
  <c r="BE284" i="4"/>
  <c r="BE298" i="4"/>
  <c r="BE325" i="4"/>
  <c r="BE342" i="4"/>
  <c r="BE370" i="4"/>
  <c r="BE381" i="4"/>
  <c r="BE423" i="4"/>
  <c r="BE445" i="4"/>
  <c r="BE464" i="4"/>
  <c r="BE472" i="4"/>
  <c r="BE488" i="4"/>
  <c r="BE492" i="4"/>
  <c r="BE524" i="4"/>
  <c r="BE547" i="4"/>
  <c r="BE563" i="4"/>
  <c r="BE578" i="4"/>
  <c r="BE588" i="4"/>
  <c r="BE598" i="4"/>
  <c r="BE611" i="4"/>
  <c r="BE622" i="4"/>
  <c r="BE625" i="4"/>
  <c r="BE629" i="4"/>
  <c r="BE635" i="4"/>
  <c r="BE641" i="4"/>
  <c r="BE649" i="4"/>
  <c r="BE689" i="4"/>
  <c r="BE813" i="4"/>
  <c r="BE845" i="4"/>
  <c r="BE862" i="4"/>
  <c r="BE868" i="4"/>
  <c r="BE869" i="4"/>
  <c r="BE909" i="4"/>
  <c r="BE1001" i="4"/>
  <c r="BE1005" i="4"/>
  <c r="BE1036" i="4"/>
  <c r="BE1071" i="4"/>
  <c r="BE1105" i="4"/>
  <c r="BE1109" i="4"/>
  <c r="BE1144" i="4"/>
  <c r="BE1149" i="4"/>
  <c r="BE1151" i="4"/>
  <c r="BE1217" i="4"/>
  <c r="BE1228" i="4"/>
  <c r="BE1239" i="4"/>
  <c r="BE1243" i="4"/>
  <c r="BE1277" i="4"/>
  <c r="BE1279" i="4"/>
  <c r="BE1282" i="4"/>
  <c r="BE1283" i="4"/>
  <c r="BE1284" i="4"/>
  <c r="BE1285" i="4"/>
  <c r="BE1286" i="4"/>
  <c r="BE1289" i="4"/>
  <c r="BE1290" i="4"/>
  <c r="BE1298" i="4"/>
  <c r="BE1302" i="4"/>
  <c r="BE1326" i="4"/>
  <c r="BE1338" i="4"/>
  <c r="BE1347" i="4"/>
  <c r="BE1363" i="4"/>
  <c r="BE1367" i="4"/>
  <c r="BE1375" i="4"/>
  <c r="BE1392" i="4"/>
  <c r="BE1407" i="4"/>
  <c r="BE1437" i="4"/>
  <c r="BE1439" i="4"/>
  <c r="BE1463" i="4"/>
  <c r="BE1472" i="4"/>
  <c r="BE1476" i="4"/>
  <c r="BE1479" i="4"/>
  <c r="BE1482" i="4"/>
  <c r="BE1483" i="4"/>
  <c r="BE1485" i="4"/>
  <c r="BE1490" i="4"/>
  <c r="BE1494" i="4"/>
  <c r="BE1521" i="4"/>
  <c r="E83" i="5"/>
  <c r="BE101" i="5"/>
  <c r="BE105" i="5"/>
  <c r="BE107" i="5"/>
  <c r="BE108" i="5"/>
  <c r="BE109" i="5"/>
  <c r="BE112" i="5"/>
  <c r="BE118" i="5"/>
  <c r="BE127" i="5"/>
  <c r="BE128" i="5"/>
  <c r="BE129" i="5"/>
  <c r="BE130" i="5"/>
  <c r="BE132" i="5"/>
  <c r="BE135" i="5"/>
  <c r="BE140" i="5"/>
  <c r="BE142" i="5"/>
  <c r="BE148" i="5"/>
  <c r="BE150" i="5"/>
  <c r="BE151" i="5"/>
  <c r="BE162" i="5"/>
  <c r="BE164" i="5"/>
  <c r="BE165" i="5"/>
  <c r="BE112" i="6"/>
  <c r="BE116" i="6"/>
  <c r="BE117" i="6"/>
  <c r="BE120" i="6"/>
  <c r="BE130" i="6"/>
  <c r="BE132" i="6"/>
  <c r="BE133" i="6"/>
  <c r="BE138" i="6"/>
  <c r="BE139" i="6"/>
  <c r="BE144" i="6"/>
  <c r="BE103" i="7"/>
  <c r="BE110" i="7"/>
  <c r="BE113" i="7"/>
  <c r="BE117" i="7"/>
  <c r="BE123" i="7"/>
  <c r="BE143" i="7"/>
  <c r="BE150" i="7"/>
  <c r="BE165" i="7"/>
  <c r="BE180" i="7"/>
  <c r="BE189" i="7"/>
  <c r="BE197" i="7"/>
  <c r="BE204" i="7"/>
  <c r="BE212" i="7"/>
  <c r="BE230" i="7"/>
  <c r="BE231" i="7"/>
  <c r="BE233" i="7"/>
  <c r="BE237" i="7"/>
  <c r="BE260" i="7"/>
  <c r="BE265" i="7"/>
  <c r="BE268" i="7"/>
  <c r="BE275" i="7"/>
  <c r="BE284" i="7"/>
  <c r="BE288" i="7"/>
  <c r="BE299" i="7"/>
  <c r="BE303" i="7"/>
  <c r="BE316" i="7"/>
  <c r="BE319" i="7"/>
  <c r="BE322" i="7"/>
  <c r="BE337" i="7"/>
  <c r="BE342" i="7"/>
  <c r="BE348" i="7"/>
  <c r="BE356" i="7"/>
  <c r="BE359" i="7"/>
  <c r="BE363" i="7"/>
  <c r="BE365" i="7"/>
  <c r="BE369" i="7"/>
  <c r="BE371" i="7"/>
  <c r="BE372" i="7"/>
  <c r="BE107" i="8"/>
  <c r="BE110" i="8"/>
  <c r="BE113" i="8"/>
  <c r="J60" i="9"/>
  <c r="E86" i="9"/>
  <c r="BE104" i="9"/>
  <c r="BE108" i="9"/>
  <c r="BE110" i="9"/>
  <c r="BE122" i="9"/>
  <c r="BE128" i="9"/>
  <c r="BE142" i="9"/>
  <c r="BE146" i="9"/>
  <c r="BE158" i="9"/>
  <c r="BE164" i="9"/>
  <c r="BE172" i="9"/>
  <c r="BE174" i="9"/>
  <c r="BE186" i="9"/>
  <c r="BE202" i="9"/>
  <c r="BE231" i="9"/>
  <c r="BE243" i="9"/>
  <c r="BE255" i="9"/>
  <c r="BE263" i="9"/>
  <c r="BE277" i="9"/>
  <c r="BE293" i="9"/>
  <c r="BE326" i="9"/>
  <c r="BE330" i="9"/>
  <c r="BE342" i="9"/>
  <c r="BE346" i="9"/>
  <c r="BE364" i="9"/>
  <c r="BE374" i="9"/>
  <c r="BE390" i="9"/>
  <c r="BE394" i="9"/>
  <c r="BE400" i="9"/>
  <c r="BE420" i="9"/>
  <c r="BE426" i="9"/>
  <c r="BE433" i="9"/>
  <c r="BE441" i="9"/>
  <c r="BE443" i="9"/>
  <c r="BE449" i="9"/>
  <c r="BE461" i="9"/>
  <c r="BE467" i="9"/>
  <c r="BE471" i="9"/>
  <c r="BE475" i="9"/>
  <c r="BE491" i="9"/>
  <c r="BE499" i="9"/>
  <c r="BE509" i="9"/>
  <c r="BE519" i="9"/>
  <c r="BE525" i="9"/>
  <c r="BE531" i="9"/>
  <c r="BE537" i="9"/>
  <c r="BE541" i="9"/>
  <c r="BE545" i="9"/>
  <c r="BE551" i="9"/>
  <c r="BE561" i="9"/>
  <c r="BE565" i="9"/>
  <c r="BE569" i="9"/>
  <c r="BE571" i="9"/>
  <c r="BE583" i="9"/>
  <c r="BE587" i="9"/>
  <c r="BE597" i="9"/>
  <c r="BE603" i="9"/>
  <c r="BE605" i="9"/>
  <c r="BE607" i="9"/>
  <c r="BE615" i="9"/>
  <c r="BE625" i="9"/>
  <c r="BE633" i="9"/>
  <c r="BE637" i="9"/>
  <c r="BE654" i="9"/>
  <c r="BE666" i="9"/>
  <c r="BE676" i="9"/>
  <c r="BE678" i="9"/>
  <c r="BE682" i="9"/>
  <c r="BE686" i="9"/>
  <c r="BE692" i="9"/>
  <c r="BE696" i="9"/>
  <c r="BE704" i="9"/>
  <c r="BE708" i="9"/>
  <c r="BE718" i="9"/>
  <c r="BE722" i="9"/>
  <c r="BE728" i="9"/>
  <c r="BE740" i="9"/>
  <c r="BE746" i="9"/>
  <c r="BE748" i="9"/>
  <c r="BE755" i="9"/>
  <c r="BE767" i="9"/>
  <c r="BE773" i="9"/>
  <c r="BE775" i="9"/>
  <c r="BE781" i="9"/>
  <c r="BE787" i="9"/>
  <c r="BE791" i="9"/>
  <c r="BE801" i="9"/>
  <c r="BE803" i="9"/>
  <c r="BE807" i="9"/>
  <c r="BE809" i="9"/>
  <c r="BE815" i="9"/>
  <c r="BE829" i="9"/>
  <c r="BE831" i="9"/>
  <c r="BE843" i="9"/>
  <c r="BE849" i="9"/>
  <c r="BE851" i="9"/>
  <c r="BE859" i="9"/>
  <c r="BE865" i="9"/>
  <c r="BE871" i="9"/>
  <c r="BE889" i="9"/>
  <c r="BE895" i="9"/>
  <c r="BE904" i="9"/>
  <c r="BE906" i="9"/>
  <c r="BE922" i="9"/>
  <c r="BE924" i="9"/>
  <c r="BE928" i="9"/>
  <c r="BE934" i="9"/>
  <c r="BE938" i="9"/>
  <c r="BE942" i="9"/>
  <c r="BE944" i="9"/>
  <c r="BE948" i="9"/>
  <c r="BE951" i="9"/>
  <c r="BE965" i="9"/>
  <c r="BE969" i="9"/>
  <c r="BE979" i="9"/>
  <c r="BE983" i="9"/>
  <c r="BE993" i="9"/>
  <c r="BE102" i="10"/>
  <c r="BE103" i="10"/>
  <c r="BE107" i="10"/>
  <c r="BE109" i="10"/>
  <c r="BK104" i="10"/>
  <c r="J104" i="10"/>
  <c r="J71" i="10" s="1"/>
  <c r="E52" i="11"/>
  <c r="F63" i="11"/>
  <c r="BE160" i="11"/>
  <c r="BE175" i="11"/>
  <c r="BE186" i="11"/>
  <c r="BE189" i="11"/>
  <c r="BE240" i="11"/>
  <c r="BE257" i="11"/>
  <c r="BE260" i="11"/>
  <c r="BE295" i="11"/>
  <c r="BE308" i="11"/>
  <c r="BE312" i="11"/>
  <c r="BE338" i="11"/>
  <c r="BE339" i="11"/>
  <c r="BE340" i="11"/>
  <c r="BE348" i="11"/>
  <c r="BE351" i="11"/>
  <c r="BE360" i="11"/>
  <c r="BE373" i="11"/>
  <c r="BE376" i="11"/>
  <c r="BE405" i="11"/>
  <c r="J60" i="12"/>
  <c r="BE102" i="12"/>
  <c r="BE108" i="12"/>
  <c r="BE112" i="12"/>
  <c r="BE114" i="12"/>
  <c r="BE118" i="12"/>
  <c r="BE123" i="12"/>
  <c r="BE125" i="12"/>
  <c r="BE131" i="12"/>
  <c r="BE145" i="12"/>
  <c r="BE153" i="12"/>
  <c r="BE170" i="12"/>
  <c r="BE182" i="12"/>
  <c r="BE192" i="12"/>
  <c r="BE204" i="12"/>
  <c r="BE206" i="12"/>
  <c r="BE208" i="12"/>
  <c r="BE210" i="12"/>
  <c r="BE212" i="12"/>
  <c r="BE214" i="12"/>
  <c r="BE216" i="12"/>
  <c r="BE220" i="12"/>
  <c r="BE238" i="12"/>
  <c r="BE240" i="12"/>
  <c r="BE242" i="12"/>
  <c r="BE244" i="12"/>
  <c r="BE248" i="12"/>
  <c r="BE260" i="12"/>
  <c r="BE264" i="12"/>
  <c r="BE268" i="12"/>
  <c r="BE282" i="12"/>
  <c r="BE284" i="12"/>
  <c r="BE288" i="12"/>
  <c r="BE302" i="12"/>
  <c r="BE304" i="12"/>
  <c r="BE308" i="12"/>
  <c r="BE337" i="12"/>
  <c r="BE339" i="12"/>
  <c r="BE341" i="12"/>
  <c r="BE349" i="12"/>
  <c r="BE367" i="12"/>
  <c r="BE379" i="12"/>
  <c r="BE382" i="12"/>
  <c r="BE390" i="12"/>
  <c r="BE392" i="12"/>
  <c r="BE396" i="12"/>
  <c r="BE400" i="12"/>
  <c r="BE404" i="12"/>
  <c r="BE421" i="12"/>
  <c r="BE423" i="12"/>
  <c r="BE429" i="12"/>
  <c r="BE431" i="12"/>
  <c r="BE443" i="12"/>
  <c r="BE453" i="12"/>
  <c r="BE455" i="12"/>
  <c r="BE463" i="12"/>
  <c r="BE473" i="12"/>
  <c r="E52" i="14"/>
  <c r="BE109" i="14"/>
  <c r="BE112" i="14"/>
  <c r="BE123" i="14"/>
  <c r="BE132" i="14"/>
  <c r="BE161" i="14"/>
  <c r="BE164" i="14"/>
  <c r="BE166" i="14"/>
  <c r="BE173" i="14"/>
  <c r="BE206" i="14"/>
  <c r="BE208" i="14"/>
  <c r="BE226" i="14"/>
  <c r="BE242" i="14"/>
  <c r="BE255" i="14"/>
  <c r="BE272" i="14"/>
  <c r="BE279" i="14"/>
  <c r="BE281" i="14"/>
  <c r="BE294" i="14"/>
  <c r="BE339" i="14"/>
  <c r="BE342" i="14"/>
  <c r="BE373" i="14"/>
  <c r="BE399" i="14"/>
  <c r="BE419" i="14"/>
  <c r="BE420" i="14"/>
  <c r="BE426" i="14"/>
  <c r="E52" i="15"/>
  <c r="J60" i="15"/>
  <c r="F63" i="15"/>
  <c r="BC76" i="1"/>
  <c r="E52" i="2"/>
  <c r="BE193" i="2"/>
  <c r="BE197" i="2"/>
  <c r="BE236" i="2"/>
  <c r="BE265" i="2"/>
  <c r="BE305" i="2"/>
  <c r="BE362" i="2"/>
  <c r="BE369" i="2"/>
  <c r="BE413" i="2"/>
  <c r="BE442" i="2"/>
  <c r="BE448" i="2"/>
  <c r="BE467" i="2"/>
  <c r="BE470" i="2"/>
  <c r="BE488" i="2"/>
  <c r="BE518" i="2"/>
  <c r="BE531" i="2"/>
  <c r="BE545" i="2"/>
  <c r="BE552" i="2"/>
  <c r="BE566" i="2"/>
  <c r="BE572" i="2"/>
  <c r="BE573" i="2"/>
  <c r="BE579" i="2"/>
  <c r="BE591" i="2"/>
  <c r="BE610" i="2"/>
  <c r="BE626" i="2"/>
  <c r="BE633" i="2"/>
  <c r="BE649" i="2"/>
  <c r="BE650" i="2"/>
  <c r="BK651" i="2"/>
  <c r="J651" i="2"/>
  <c r="J86" i="2" s="1"/>
  <c r="E52" i="3"/>
  <c r="BE94" i="3"/>
  <c r="BE119" i="4"/>
  <c r="BE147" i="4"/>
  <c r="BE158" i="4"/>
  <c r="BE165" i="4"/>
  <c r="BE236" i="4"/>
  <c r="BE265" i="4"/>
  <c r="BE331" i="4"/>
  <c r="BE356" i="4"/>
  <c r="BE402" i="4"/>
  <c r="BE419" i="4"/>
  <c r="BE452" i="4"/>
  <c r="BE514" i="4"/>
  <c r="BE540" i="4"/>
  <c r="BE551" i="4"/>
  <c r="BE606" i="4"/>
  <c r="BE623" i="4"/>
  <c r="BE667" i="4"/>
  <c r="BE674" i="4"/>
  <c r="BE703" i="4"/>
  <c r="BE707" i="4"/>
  <c r="BE718" i="4"/>
  <c r="BE721" i="4"/>
  <c r="BE733" i="4"/>
  <c r="BE739" i="4"/>
  <c r="BE742" i="4"/>
  <c r="BE743" i="4"/>
  <c r="BE745" i="4"/>
  <c r="BE761" i="4"/>
  <c r="BE777" i="4"/>
  <c r="BE807" i="4"/>
  <c r="BE810" i="4"/>
  <c r="BE832" i="4"/>
  <c r="BE853" i="4"/>
  <c r="BE875" i="4"/>
  <c r="BE964" i="4"/>
  <c r="BE987" i="4"/>
  <c r="BE997" i="4"/>
  <c r="BE1027" i="4"/>
  <c r="BE1086" i="4"/>
  <c r="BE1125" i="4"/>
  <c r="BE1136" i="4"/>
  <c r="BE1148" i="4"/>
  <c r="BE1164" i="4"/>
  <c r="BE1224" i="4"/>
  <c r="BE1227" i="4"/>
  <c r="BE1233" i="4"/>
  <c r="BE1245" i="4"/>
  <c r="BE1253" i="4"/>
  <c r="BE1258" i="4"/>
  <c r="BE1280" i="4"/>
  <c r="BE1293" i="4"/>
  <c r="BE1321" i="4"/>
  <c r="BE1325" i="4"/>
  <c r="BE1328" i="4"/>
  <c r="BE1331" i="4"/>
  <c r="BE1343" i="4"/>
  <c r="BE1357" i="4"/>
  <c r="BE1360" i="4"/>
  <c r="BE1371" i="4"/>
  <c r="BE1380" i="4"/>
  <c r="BE1401" i="4"/>
  <c r="BE1411" i="4"/>
  <c r="BE1420" i="4"/>
  <c r="BE1436" i="4"/>
  <c r="BE100" i="5"/>
  <c r="BE102" i="5"/>
  <c r="BE104" i="5"/>
  <c r="BE106" i="5"/>
  <c r="BE110" i="5"/>
  <c r="BE115" i="5"/>
  <c r="BE117" i="5"/>
  <c r="BE122" i="5"/>
  <c r="BE125" i="5"/>
  <c r="BE131" i="5"/>
  <c r="BE136" i="5"/>
  <c r="BE139" i="5"/>
  <c r="BE149" i="5"/>
  <c r="BE154" i="5"/>
  <c r="BE157" i="5"/>
  <c r="BE161" i="5"/>
  <c r="BE163" i="5"/>
  <c r="BE168" i="5"/>
  <c r="BE106" i="6"/>
  <c r="BE111" i="6"/>
  <c r="BE113" i="6"/>
  <c r="BE118" i="6"/>
  <c r="BE121" i="6"/>
  <c r="BE127" i="6"/>
  <c r="BE129" i="6"/>
  <c r="BE142" i="6"/>
  <c r="BK108" i="6"/>
  <c r="J108" i="6" s="1"/>
  <c r="J70" i="6" s="1"/>
  <c r="BE101" i="7"/>
  <c r="BE108" i="7"/>
  <c r="BE128" i="7"/>
  <c r="BE138" i="7"/>
  <c r="BE140" i="7"/>
  <c r="BE144" i="7"/>
  <c r="BE156" i="7"/>
  <c r="BE158" i="7"/>
  <c r="BE164" i="7"/>
  <c r="BE167" i="7"/>
  <c r="BE173" i="7"/>
  <c r="BE179" i="7"/>
  <c r="BE182" i="7"/>
  <c r="BE185" i="7"/>
  <c r="BE194" i="7"/>
  <c r="BE195" i="7"/>
  <c r="BE200" i="7"/>
  <c r="BE206" i="7"/>
  <c r="BE216" i="7"/>
  <c r="BE218" i="7"/>
  <c r="BE222" i="7"/>
  <c r="BE224" i="7"/>
  <c r="BE227" i="7"/>
  <c r="BE228" i="7"/>
  <c r="BE244" i="7"/>
  <c r="BE251" i="7"/>
  <c r="BE253" i="7"/>
  <c r="BE263" i="7"/>
  <c r="BE270" i="7"/>
  <c r="BE273" i="7"/>
  <c r="BE276" i="7"/>
  <c r="BE279" i="7"/>
  <c r="BE282" i="7"/>
  <c r="BE285" i="7"/>
  <c r="BE293" i="7"/>
  <c r="BE306" i="7"/>
  <c r="BE313" i="7"/>
  <c r="BE321" i="7"/>
  <c r="BE325" i="7"/>
  <c r="BE328" i="7"/>
  <c r="BE330" i="7"/>
  <c r="BE333" i="7"/>
  <c r="BE339" i="7"/>
  <c r="BE346" i="7"/>
  <c r="BE354" i="7"/>
  <c r="BK269" i="7"/>
  <c r="J269" i="7" s="1"/>
  <c r="J71" i="7" s="1"/>
  <c r="BE94" i="8"/>
  <c r="BE95" i="8"/>
  <c r="BE97" i="8"/>
  <c r="BE101" i="8"/>
  <c r="BE103" i="8"/>
  <c r="BE105" i="8"/>
  <c r="BE108" i="8"/>
  <c r="BE112" i="8"/>
  <c r="BE106" i="9"/>
  <c r="BE112" i="9"/>
  <c r="BE114" i="9"/>
  <c r="BE116" i="9"/>
  <c r="BE140" i="9"/>
  <c r="BE144" i="9"/>
  <c r="BE156" i="9"/>
  <c r="BE176" i="9"/>
  <c r="BE184" i="9"/>
  <c r="BE192" i="9"/>
  <c r="BE194" i="9"/>
  <c r="BE196" i="9"/>
  <c r="BE200" i="9"/>
  <c r="BE206" i="9"/>
  <c r="BE208" i="9"/>
  <c r="BE222" i="9"/>
  <c r="BE235" i="9"/>
  <c r="BE239" i="9"/>
  <c r="BE249" i="9"/>
  <c r="BE253" i="9"/>
  <c r="BE261" i="9"/>
  <c r="BE273" i="9"/>
  <c r="BE281" i="9"/>
  <c r="BE289" i="9"/>
  <c r="BE299" i="9"/>
  <c r="BE304" i="9"/>
  <c r="BE310" i="9"/>
  <c r="BE312" i="9"/>
  <c r="BE322" i="9"/>
  <c r="BE332" i="9"/>
  <c r="BE334" i="9"/>
  <c r="BE338" i="9"/>
  <c r="BE348" i="9"/>
  <c r="BE358" i="9"/>
  <c r="BE370" i="9"/>
  <c r="BE382" i="9"/>
  <c r="BE386" i="9"/>
  <c r="BE396" i="9"/>
  <c r="BE404" i="9"/>
  <c r="BE408" i="9"/>
  <c r="BE418" i="9"/>
  <c r="BE437" i="9"/>
  <c r="BE445" i="9"/>
  <c r="BE469" i="9"/>
  <c r="BE479" i="9"/>
  <c r="BE489" i="9"/>
  <c r="BE515" i="9"/>
  <c r="BE529" i="9"/>
  <c r="BE533" i="9"/>
  <c r="BE539" i="9"/>
  <c r="BE553" i="9"/>
  <c r="BE563" i="9"/>
  <c r="BE567" i="9"/>
  <c r="BE579" i="9"/>
  <c r="BE585" i="9"/>
  <c r="BE591" i="9"/>
  <c r="BE595" i="9"/>
  <c r="BE609" i="9"/>
  <c r="BE635" i="9"/>
  <c r="BE644" i="9"/>
  <c r="BE648" i="9"/>
  <c r="BE664" i="9"/>
  <c r="BE670" i="9"/>
  <c r="BE674" i="9"/>
  <c r="BE684" i="9"/>
  <c r="BE688" i="9"/>
  <c r="BE702" i="9"/>
  <c r="BE706" i="9"/>
  <c r="BE710" i="9"/>
  <c r="BE726" i="9"/>
  <c r="BE744" i="9"/>
  <c r="BE757" i="9"/>
  <c r="BE761" i="9"/>
  <c r="BE779" i="9"/>
  <c r="BE805" i="9"/>
  <c r="BE811" i="9"/>
  <c r="BE813" i="9"/>
  <c r="BE819" i="9"/>
  <c r="BE823" i="9"/>
  <c r="BE853" i="9"/>
  <c r="BE863" i="9"/>
  <c r="BE867" i="9"/>
  <c r="BE869" i="9"/>
  <c r="BE873" i="9"/>
  <c r="BE881" i="9"/>
  <c r="BE891" i="9"/>
  <c r="BE912" i="9"/>
  <c r="BE914" i="9"/>
  <c r="BE916" i="9"/>
  <c r="BE918" i="9"/>
  <c r="BE920" i="9"/>
  <c r="BE930" i="9"/>
  <c r="BE932" i="9"/>
  <c r="BE940" i="9"/>
  <c r="BE953" i="9"/>
  <c r="BE957" i="9"/>
  <c r="BE963" i="9"/>
  <c r="BE971" i="9"/>
  <c r="BE975" i="9"/>
  <c r="BE987" i="9"/>
  <c r="BE997" i="9"/>
  <c r="BE999" i="9"/>
  <c r="BE1001" i="9"/>
  <c r="BE1003" i="9"/>
  <c r="BE1005" i="9"/>
  <c r="BE1007" i="9"/>
  <c r="BE1010" i="9"/>
  <c r="BE1012" i="9"/>
  <c r="BE1014" i="9"/>
  <c r="BE1016" i="9"/>
  <c r="BE1017" i="9"/>
  <c r="BE1019" i="9"/>
  <c r="BE100" i="10"/>
  <c r="BE170" i="11"/>
  <c r="BE214" i="11"/>
  <c r="BE244" i="11"/>
  <c r="BE290" i="11"/>
  <c r="BE298" i="11"/>
  <c r="BE304" i="11"/>
  <c r="BE310" i="11"/>
  <c r="BE311" i="11"/>
  <c r="BE329" i="11"/>
  <c r="BE333" i="11"/>
  <c r="BE382" i="11"/>
  <c r="BE393" i="11"/>
  <c r="BE395" i="11"/>
  <c r="BE398" i="11"/>
  <c r="BK332" i="11"/>
  <c r="BK331" i="11" s="1"/>
  <c r="J331" i="11" s="1"/>
  <c r="J74" i="11" s="1"/>
  <c r="BE120" i="12"/>
  <c r="BE129" i="12"/>
  <c r="BE143" i="12"/>
  <c r="BE147" i="12"/>
  <c r="BE149" i="12"/>
  <c r="BE151" i="12"/>
  <c r="BE159" i="12"/>
  <c r="BE161" i="12"/>
  <c r="BE176" i="12"/>
  <c r="BE202" i="12"/>
  <c r="BE222" i="12"/>
  <c r="BE234" i="12"/>
  <c r="BE246" i="12"/>
  <c r="BE250" i="12"/>
  <c r="BE252" i="12"/>
  <c r="BE254" i="12"/>
  <c r="BE256" i="12"/>
  <c r="BE266" i="12"/>
  <c r="BE278" i="12"/>
  <c r="BE290" i="12"/>
  <c r="BE300" i="12"/>
  <c r="BE312" i="12"/>
  <c r="BE314" i="12"/>
  <c r="BE323" i="12"/>
  <c r="BE331" i="12"/>
  <c r="BE333" i="12"/>
  <c r="BE345" i="12"/>
  <c r="BE347" i="12"/>
  <c r="BE351" i="12"/>
  <c r="BE353" i="12"/>
  <c r="BE355" i="12"/>
  <c r="BE357" i="12"/>
  <c r="BE361" i="12"/>
  <c r="BE384" i="12"/>
  <c r="BE386" i="12"/>
  <c r="BE398" i="12"/>
  <c r="BE402" i="12"/>
  <c r="BE406" i="12"/>
  <c r="BE413" i="12"/>
  <c r="BE425" i="12"/>
  <c r="BE447" i="12"/>
  <c r="BE449" i="12"/>
  <c r="BE461" i="12"/>
  <c r="BE475" i="12"/>
  <c r="BE482" i="12"/>
  <c r="BE115" i="14"/>
  <c r="BE128" i="14"/>
  <c r="BE154" i="14"/>
  <c r="BE203" i="14"/>
  <c r="BE211" i="14"/>
  <c r="BE274" i="14"/>
  <c r="BE278" i="14"/>
  <c r="BE280" i="14"/>
  <c r="BE301" i="14"/>
  <c r="BE302" i="14"/>
  <c r="BE305" i="14"/>
  <c r="BE308" i="14"/>
  <c r="BE314" i="14"/>
  <c r="BE325" i="14"/>
  <c r="BE346" i="14"/>
  <c r="BE414" i="14"/>
  <c r="BE434" i="14"/>
  <c r="BE472" i="14"/>
  <c r="BE483" i="14"/>
  <c r="BK315" i="14"/>
  <c r="J315" i="14" s="1"/>
  <c r="J78" i="14" s="1"/>
  <c r="BD76" i="1"/>
  <c r="BK93" i="15"/>
  <c r="BK92" i="15" s="1"/>
  <c r="J92" i="15" s="1"/>
  <c r="J34" i="15" s="1"/>
  <c r="AG76" i="1" s="1"/>
  <c r="J38" i="6"/>
  <c r="AW63" i="1" s="1"/>
  <c r="J38" i="8"/>
  <c r="AW65" i="1"/>
  <c r="F41" i="11"/>
  <c r="BD69" i="1"/>
  <c r="F38" i="6"/>
  <c r="BA63" i="1" s="1"/>
  <c r="J38" i="7"/>
  <c r="AW64" i="1" s="1"/>
  <c r="F41" i="12"/>
  <c r="BD71" i="1"/>
  <c r="BD70" i="1" s="1"/>
  <c r="F39" i="12"/>
  <c r="BB71" i="1" s="1"/>
  <c r="BB70" i="1" s="1"/>
  <c r="AX70" i="1" s="1"/>
  <c r="F39" i="5"/>
  <c r="BB62" i="1" s="1"/>
  <c r="F38" i="5"/>
  <c r="BA62" i="1" s="1"/>
  <c r="F40" i="6"/>
  <c r="BC63" i="1" s="1"/>
  <c r="F39" i="7"/>
  <c r="BB64" i="1"/>
  <c r="F41" i="14"/>
  <c r="BD75" i="1" s="1"/>
  <c r="F40" i="10"/>
  <c r="BC67" i="1" s="1"/>
  <c r="J38" i="11"/>
  <c r="AW69" i="1" s="1"/>
  <c r="J38" i="2"/>
  <c r="AW57" i="1" s="1"/>
  <c r="F38" i="10"/>
  <c r="BA67" i="1" s="1"/>
  <c r="F38" i="11"/>
  <c r="BA69" i="1" s="1"/>
  <c r="F39" i="11"/>
  <c r="BB69" i="1" s="1"/>
  <c r="F40" i="8"/>
  <c r="BC65" i="1" s="1"/>
  <c r="J38" i="5"/>
  <c r="AW62" i="1" s="1"/>
  <c r="F39" i="6"/>
  <c r="BB63" i="1" s="1"/>
  <c r="F39" i="10"/>
  <c r="BB67" i="1" s="1"/>
  <c r="J38" i="4"/>
  <c r="AW60" i="1" s="1"/>
  <c r="F38" i="8"/>
  <c r="BA65" i="1" s="1"/>
  <c r="F41" i="10"/>
  <c r="BD67" i="1" s="1"/>
  <c r="F40" i="11"/>
  <c r="BC69" i="1" s="1"/>
  <c r="F39" i="8"/>
  <c r="BB65" i="1" s="1"/>
  <c r="AS73" i="1"/>
  <c r="F37" i="13"/>
  <c r="AZ72" i="1"/>
  <c r="J37" i="15"/>
  <c r="AV76" i="1"/>
  <c r="AT76" i="1" s="1"/>
  <c r="AS68" i="1"/>
  <c r="F41" i="9"/>
  <c r="BD66" i="1"/>
  <c r="F38" i="15"/>
  <c r="BA76" i="1"/>
  <c r="F40" i="2"/>
  <c r="BC57" i="1"/>
  <c r="BC56" i="1" s="1"/>
  <c r="AY56" i="1" s="1"/>
  <c r="F40" i="7"/>
  <c r="BC64" i="1"/>
  <c r="F40" i="14"/>
  <c r="BC75" i="1"/>
  <c r="F38" i="12"/>
  <c r="BA71" i="1" s="1"/>
  <c r="BA70" i="1" s="1"/>
  <c r="AW70" i="1" s="1"/>
  <c r="J38" i="3"/>
  <c r="AW58" i="1"/>
  <c r="F41" i="7"/>
  <c r="BD64" i="1" s="1"/>
  <c r="F41" i="2"/>
  <c r="BD57" i="1"/>
  <c r="BD56" i="1" s="1"/>
  <c r="F41" i="6"/>
  <c r="BD63" i="1" s="1"/>
  <c r="J38" i="12"/>
  <c r="AW71" i="1" s="1"/>
  <c r="J38" i="10"/>
  <c r="AW67" i="1" s="1"/>
  <c r="F38" i="14"/>
  <c r="BA75" i="1" s="1"/>
  <c r="J38" i="13"/>
  <c r="AW72" i="1" s="1"/>
  <c r="F37" i="3"/>
  <c r="AZ58" i="1" s="1"/>
  <c r="F40" i="5"/>
  <c r="BC62" i="1" s="1"/>
  <c r="F38" i="9"/>
  <c r="BA66" i="1" s="1"/>
  <c r="F39" i="4"/>
  <c r="BB60" i="1" s="1"/>
  <c r="F38" i="7"/>
  <c r="BA64" i="1" s="1"/>
  <c r="F38" i="4"/>
  <c r="BA60" i="1" s="1"/>
  <c r="AS59" i="1"/>
  <c r="F40" i="4"/>
  <c r="BC60" i="1"/>
  <c r="F41" i="4"/>
  <c r="BD60" i="1"/>
  <c r="F41" i="5"/>
  <c r="BD62" i="1"/>
  <c r="J38" i="14"/>
  <c r="AW75" i="1"/>
  <c r="F39" i="14"/>
  <c r="BB75" i="1"/>
  <c r="BB74" i="1" s="1"/>
  <c r="BB73" i="1" s="1"/>
  <c r="AX73" i="1" s="1"/>
  <c r="F41" i="8"/>
  <c r="BD65" i="1" s="1"/>
  <c r="F39" i="2"/>
  <c r="BB57" i="1" s="1"/>
  <c r="BB56" i="1" s="1"/>
  <c r="AX56" i="1" s="1"/>
  <c r="F40" i="12"/>
  <c r="BC71" i="1" s="1"/>
  <c r="BC70" i="1" s="1"/>
  <c r="AY70" i="1" s="1"/>
  <c r="F40" i="9"/>
  <c r="BC66" i="1" s="1"/>
  <c r="F39" i="9"/>
  <c r="BB66" i="1" s="1"/>
  <c r="F38" i="2"/>
  <c r="BA57" i="1" s="1"/>
  <c r="BA56" i="1" s="1"/>
  <c r="J38" i="9"/>
  <c r="AW66" i="1" s="1"/>
  <c r="BB68" i="1" l="1"/>
  <c r="AX68" i="1" s="1"/>
  <c r="R331" i="11"/>
  <c r="P331" i="11"/>
  <c r="BK98" i="10"/>
  <c r="J98" i="10"/>
  <c r="J68" i="10" s="1"/>
  <c r="R107" i="14"/>
  <c r="P100" i="12"/>
  <c r="AU71" i="1"/>
  <c r="P516" i="2"/>
  <c r="P303" i="14"/>
  <c r="P100" i="9"/>
  <c r="AU66" i="1"/>
  <c r="P99" i="7"/>
  <c r="AU64" i="1"/>
  <c r="T103" i="6"/>
  <c r="T102" i="6"/>
  <c r="P98" i="5"/>
  <c r="P97" i="5"/>
  <c r="AU62" i="1"/>
  <c r="BK650" i="4"/>
  <c r="BK116" i="4" s="1"/>
  <c r="J116" i="4" s="1"/>
  <c r="J67" i="4" s="1"/>
  <c r="P107" i="14"/>
  <c r="P106" i="14"/>
  <c r="AU75" i="1" s="1"/>
  <c r="AU74" i="1" s="1"/>
  <c r="AU73" i="1" s="1"/>
  <c r="R100" i="12"/>
  <c r="R650" i="4"/>
  <c r="T117" i="4"/>
  <c r="BK112" i="2"/>
  <c r="T100" i="12"/>
  <c r="T99" i="7"/>
  <c r="P650" i="4"/>
  <c r="P117" i="4"/>
  <c r="BK516" i="2"/>
  <c r="J516" i="2"/>
  <c r="J79" i="2"/>
  <c r="T303" i="14"/>
  <c r="R99" i="7"/>
  <c r="R103" i="6"/>
  <c r="R102" i="6"/>
  <c r="T107" i="14"/>
  <c r="T106" i="14"/>
  <c r="R116" i="4"/>
  <c r="T516" i="2"/>
  <c r="T111" i="2" s="1"/>
  <c r="P112" i="2"/>
  <c r="P111" i="2"/>
  <c r="AU57" i="1"/>
  <c r="R516" i="2"/>
  <c r="T103" i="11"/>
  <c r="T102" i="11" s="1"/>
  <c r="T100" i="9"/>
  <c r="BK103" i="6"/>
  <c r="J103" i="6"/>
  <c r="J68" i="6"/>
  <c r="R98" i="5"/>
  <c r="R97" i="5" s="1"/>
  <c r="R303" i="14"/>
  <c r="P103" i="11"/>
  <c r="P102" i="11"/>
  <c r="AU69" i="1" s="1"/>
  <c r="T650" i="4"/>
  <c r="R103" i="11"/>
  <c r="R102" i="11"/>
  <c r="BK117" i="4"/>
  <c r="R100" i="9"/>
  <c r="R112" i="2"/>
  <c r="R111" i="2"/>
  <c r="J517" i="2"/>
  <c r="J80" i="2" s="1"/>
  <c r="J93" i="3"/>
  <c r="J68" i="3" s="1"/>
  <c r="BK98" i="5"/>
  <c r="J98" i="5" s="1"/>
  <c r="J68" i="5" s="1"/>
  <c r="J104" i="6"/>
  <c r="J69" i="6"/>
  <c r="BK136" i="6"/>
  <c r="J136" i="6"/>
  <c r="J74" i="6" s="1"/>
  <c r="J149" i="6"/>
  <c r="J78" i="6" s="1"/>
  <c r="BK99" i="7"/>
  <c r="J99" i="7"/>
  <c r="BK92" i="8"/>
  <c r="J92" i="8" s="1"/>
  <c r="J34" i="8" s="1"/>
  <c r="AG65" i="1" s="1"/>
  <c r="J99" i="10"/>
  <c r="J69" i="10" s="1"/>
  <c r="BK103" i="11"/>
  <c r="J103" i="11" s="1"/>
  <c r="J68" i="11" s="1"/>
  <c r="J332" i="11"/>
  <c r="J75" i="11"/>
  <c r="BK100" i="12"/>
  <c r="J100" i="12"/>
  <c r="J113" i="2"/>
  <c r="J69" i="2"/>
  <c r="BK107" i="14"/>
  <c r="J107" i="14"/>
  <c r="J68" i="14"/>
  <c r="J118" i="4"/>
  <c r="J69" i="4" s="1"/>
  <c r="J651" i="4"/>
  <c r="J76" i="4" s="1"/>
  <c r="BK100" i="9"/>
  <c r="J100" i="9" s="1"/>
  <c r="J34" i="9" s="1"/>
  <c r="AG66" i="1" s="1"/>
  <c r="BK92" i="13"/>
  <c r="J92" i="13"/>
  <c r="J67" i="13"/>
  <c r="BK303" i="14"/>
  <c r="J303" i="14" s="1"/>
  <c r="J76" i="14" s="1"/>
  <c r="J67" i="15"/>
  <c r="J93" i="15"/>
  <c r="J68" i="15"/>
  <c r="J43" i="15"/>
  <c r="AN76" i="1"/>
  <c r="BA68" i="1"/>
  <c r="AW68" i="1" s="1"/>
  <c r="BC68" i="1"/>
  <c r="AY68" i="1"/>
  <c r="BD74" i="1"/>
  <c r="BD73" i="1"/>
  <c r="F37" i="12"/>
  <c r="AZ71" i="1" s="1"/>
  <c r="AZ70" i="1" s="1"/>
  <c r="AV70" i="1" s="1"/>
  <c r="AT70" i="1" s="1"/>
  <c r="J37" i="7"/>
  <c r="AV64" i="1" s="1"/>
  <c r="AT64" i="1" s="1"/>
  <c r="F37" i="10"/>
  <c r="AZ67" i="1" s="1"/>
  <c r="J37" i="12"/>
  <c r="AV71" i="1"/>
  <c r="AT71" i="1" s="1"/>
  <c r="J37" i="2"/>
  <c r="AV57" i="1" s="1"/>
  <c r="AT57" i="1" s="1"/>
  <c r="AX74" i="1"/>
  <c r="J37" i="3"/>
  <c r="AV58" i="1" s="1"/>
  <c r="AT58" i="1" s="1"/>
  <c r="BB61" i="1"/>
  <c r="AX61" i="1"/>
  <c r="J37" i="8"/>
  <c r="AV65" i="1"/>
  <c r="AT65" i="1" s="1"/>
  <c r="F37" i="14"/>
  <c r="AZ75" i="1" s="1"/>
  <c r="J37" i="6"/>
  <c r="AV63" i="1" s="1"/>
  <c r="AT63" i="1" s="1"/>
  <c r="J37" i="10"/>
  <c r="AV67" i="1"/>
  <c r="AT67" i="1" s="1"/>
  <c r="F37" i="11"/>
  <c r="AZ69" i="1" s="1"/>
  <c r="AZ68" i="1" s="1"/>
  <c r="AV68" i="1" s="1"/>
  <c r="AT68" i="1" s="1"/>
  <c r="BD61" i="1"/>
  <c r="BA74" i="1"/>
  <c r="AW74" i="1" s="1"/>
  <c r="J37" i="5"/>
  <c r="AV62" i="1" s="1"/>
  <c r="AT62" i="1" s="1"/>
  <c r="F37" i="9"/>
  <c r="AZ66" i="1" s="1"/>
  <c r="J37" i="11"/>
  <c r="AV69" i="1"/>
  <c r="AT69" i="1" s="1"/>
  <c r="BD68" i="1"/>
  <c r="AS55" i="1"/>
  <c r="AS54" i="1"/>
  <c r="J34" i="7"/>
  <c r="AG64" i="1" s="1"/>
  <c r="F37" i="5"/>
  <c r="AZ62" i="1"/>
  <c r="J37" i="14"/>
  <c r="AV75" i="1"/>
  <c r="AT75" i="1" s="1"/>
  <c r="J34" i="12"/>
  <c r="AG71" i="1"/>
  <c r="BC61" i="1"/>
  <c r="AY61" i="1"/>
  <c r="J37" i="4"/>
  <c r="AV60" i="1" s="1"/>
  <c r="AT60" i="1" s="1"/>
  <c r="J34" i="3"/>
  <c r="AG58" i="1"/>
  <c r="BA61" i="1"/>
  <c r="AW61" i="1" s="1"/>
  <c r="F37" i="7"/>
  <c r="AZ64" i="1"/>
  <c r="F37" i="6"/>
  <c r="AZ63" i="1"/>
  <c r="F37" i="8"/>
  <c r="AZ65" i="1"/>
  <c r="BC74" i="1"/>
  <c r="BC73" i="1" s="1"/>
  <c r="AY73" i="1" s="1"/>
  <c r="AU56" i="1"/>
  <c r="F37" i="15"/>
  <c r="AZ76" i="1"/>
  <c r="J37" i="9"/>
  <c r="AV66" i="1"/>
  <c r="AT66" i="1"/>
  <c r="J37" i="13"/>
  <c r="AV72" i="1"/>
  <c r="AT72" i="1"/>
  <c r="F37" i="2"/>
  <c r="AZ57" i="1"/>
  <c r="AZ56" i="1"/>
  <c r="AV56" i="1"/>
  <c r="AU70" i="1"/>
  <c r="AW56" i="1"/>
  <c r="F37" i="4"/>
  <c r="AZ60" i="1" s="1"/>
  <c r="J650" i="4" l="1"/>
  <c r="J75" i="4" s="1"/>
  <c r="T116" i="4"/>
  <c r="BK111" i="2"/>
  <c r="J111" i="2"/>
  <c r="P116" i="4"/>
  <c r="AU60" i="1"/>
  <c r="R106" i="14"/>
  <c r="J43" i="3"/>
  <c r="J43" i="9"/>
  <c r="J43" i="7"/>
  <c r="J43" i="12"/>
  <c r="J43" i="8"/>
  <c r="J112" i="2"/>
  <c r="J68" i="2"/>
  <c r="J117" i="4"/>
  <c r="J68" i="4"/>
  <c r="BK102" i="6"/>
  <c r="J102" i="6" s="1"/>
  <c r="J34" i="6" s="1"/>
  <c r="AG63" i="1" s="1"/>
  <c r="AN63" i="1" s="1"/>
  <c r="J67" i="8"/>
  <c r="J67" i="9"/>
  <c r="BK97" i="10"/>
  <c r="J97" i="10"/>
  <c r="J67" i="10" s="1"/>
  <c r="BK102" i="11"/>
  <c r="J102" i="11"/>
  <c r="J34" i="11" s="1"/>
  <c r="AG69" i="1" s="1"/>
  <c r="AN69" i="1" s="1"/>
  <c r="J67" i="12"/>
  <c r="J67" i="7"/>
  <c r="BK97" i="5"/>
  <c r="J97" i="5"/>
  <c r="J67" i="5"/>
  <c r="BK106" i="14"/>
  <c r="J106" i="14"/>
  <c r="J34" i="14" s="1"/>
  <c r="AG75" i="1" s="1"/>
  <c r="AN75" i="1" s="1"/>
  <c r="AN58" i="1"/>
  <c r="AN64" i="1"/>
  <c r="AN71" i="1"/>
  <c r="AN65" i="1"/>
  <c r="AN66" i="1"/>
  <c r="BA59" i="1"/>
  <c r="AW59" i="1" s="1"/>
  <c r="AU68" i="1"/>
  <c r="J34" i="2"/>
  <c r="AG57" i="1" s="1"/>
  <c r="AN57" i="1" s="1"/>
  <c r="AY74" i="1"/>
  <c r="J34" i="4"/>
  <c r="AG60" i="1"/>
  <c r="AN60" i="1" s="1"/>
  <c r="BC59" i="1"/>
  <c r="AY59" i="1"/>
  <c r="AZ61" i="1"/>
  <c r="AV61" i="1"/>
  <c r="AT61" i="1" s="1"/>
  <c r="AT56" i="1"/>
  <c r="AG70" i="1"/>
  <c r="AN70" i="1" s="1"/>
  <c r="BD59" i="1"/>
  <c r="AZ74" i="1"/>
  <c r="AZ73" i="1"/>
  <c r="AV73" i="1"/>
  <c r="BA73" i="1"/>
  <c r="AW73" i="1"/>
  <c r="BB59" i="1"/>
  <c r="AX59" i="1"/>
  <c r="AU61" i="1"/>
  <c r="J34" i="13"/>
  <c r="AG72" i="1"/>
  <c r="AN72" i="1"/>
  <c r="J67" i="6" l="1"/>
  <c r="J43" i="11"/>
  <c r="J67" i="14"/>
  <c r="J67" i="2"/>
  <c r="J43" i="4"/>
  <c r="J43" i="6"/>
  <c r="J67" i="11"/>
  <c r="J43" i="13"/>
  <c r="J43" i="2"/>
  <c r="J43" i="14"/>
  <c r="BA55" i="1"/>
  <c r="AW55" i="1"/>
  <c r="AZ59" i="1"/>
  <c r="AV59" i="1"/>
  <c r="AT59" i="1" s="1"/>
  <c r="AV74" i="1"/>
  <c r="AT74" i="1"/>
  <c r="BC55" i="1"/>
  <c r="AY55" i="1"/>
  <c r="AG56" i="1"/>
  <c r="AG74" i="1"/>
  <c r="AG73" i="1"/>
  <c r="J34" i="5"/>
  <c r="AG62" i="1"/>
  <c r="AN62" i="1"/>
  <c r="BD55" i="1"/>
  <c r="BD54" i="1"/>
  <c r="W33" i="1"/>
  <c r="AG68" i="1"/>
  <c r="AN68" i="1"/>
  <c r="BB55" i="1"/>
  <c r="AX55" i="1"/>
  <c r="J34" i="10"/>
  <c r="AG67" i="1" s="1"/>
  <c r="AN67" i="1" s="1"/>
  <c r="AU59" i="1"/>
  <c r="AT73" i="1"/>
  <c r="AN56" i="1" l="1"/>
  <c r="AN74" i="1"/>
  <c r="J43" i="5"/>
  <c r="J43" i="10"/>
  <c r="AN73" i="1"/>
  <c r="BA54" i="1"/>
  <c r="W30" i="1"/>
  <c r="AU55" i="1"/>
  <c r="AU54" i="1"/>
  <c r="BB54" i="1"/>
  <c r="W31" i="1"/>
  <c r="BC54" i="1"/>
  <c r="AY54" i="1"/>
  <c r="AG61" i="1"/>
  <c r="AN61" i="1" s="1"/>
  <c r="AZ55" i="1"/>
  <c r="AV55" i="1"/>
  <c r="AT55" i="1" s="1"/>
  <c r="AW54" i="1" l="1"/>
  <c r="AK30" i="1" s="1"/>
  <c r="AX54" i="1"/>
  <c r="AG59" i="1"/>
  <c r="AN59" i="1"/>
  <c r="W32" i="1"/>
  <c r="AZ54" i="1"/>
  <c r="AV54" i="1"/>
  <c r="AK29" i="1" s="1"/>
  <c r="AG55" i="1" l="1"/>
  <c r="AG54" i="1" s="1"/>
  <c r="AT54" i="1"/>
  <c r="W29" i="1"/>
  <c r="AN55" i="1" l="1"/>
  <c r="AN54" i="1"/>
  <c r="AK26" i="1"/>
  <c r="AK35" i="1" s="1"/>
</calcChain>
</file>

<file path=xl/sharedStrings.xml><?xml version="1.0" encoding="utf-8"?>
<sst xmlns="http://schemas.openxmlformats.org/spreadsheetml/2006/main" count="54006" uniqueCount="5427">
  <si>
    <t>Export Komplet</t>
  </si>
  <si>
    <t>VZ</t>
  </si>
  <si>
    <t>2.0</t>
  </si>
  <si>
    <t>ZAMOK</t>
  </si>
  <si>
    <t>False</t>
  </si>
  <si>
    <t>{71d4f76a-50d4-4f5a-863d-2efc12e66069}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</si>
  <si>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</si>
  <si>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</si>
  <si>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</si>
  <si>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</si>
  <si>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</si>
  <si>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</si>
  <si>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</si>
  <si>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</si>
  <si>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ATULF0_201028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</si>
  <si>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</si>
  <si>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</si>
  <si>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Dostavba budovy F2</t>
  </si>
  <si>
    <t>KSO:</t>
  </si>
  <si>
    <t>801 35 16</t>
  </si>
  <si>
    <t>CC-CZ:</t>
  </si>
  <si>
    <t/>
  </si>
  <si>
    <t>Místo:</t>
  </si>
  <si>
    <t>Liberec</t>
  </si>
  <si>
    <t>Datum:</t>
  </si>
  <si>
    <t>2. 11. 2020</t>
  </si>
  <si>
    <t>Zadavatel:</t>
  </si>
  <si>
    <t>IČ:</t>
  </si>
  <si>
    <t>Technická univerzita v Liberci</t>
  </si>
  <si>
    <t>DIČ:</t>
  </si>
  <si>
    <t>Uchazeč:</t>
  </si>
  <si>
    <t>Vyplň údaj</t>
  </si>
  <si>
    <t>Projektant:</t>
  </si>
  <si>
    <t>UNION.ARCH spol. s r.o.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</si>
  <si>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</si>
  <si>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</si>
  <si>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</si>
  <si>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</si>
  <si>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pomocné lešení, příp. jiné dodávky a práce nutné k bezvadnému provedení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</si>
  <si>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</si>
  <si>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</si>
  <si>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</si>
  <si>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</si>
  <si>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</si>
  <si>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</si>
  <si>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</si>
  <si>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</si>
  <si>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</si>
  <si>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</si>
  <si>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</si>
  <si>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</si>
  <si>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</si>
  <si>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</si>
  <si>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</si>
  <si>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</si>
  <si>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</si>
  <si>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</si>
  <si>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</si>
  <si>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</si>
  <si>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</si>
  <si>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</si>
  <si>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</si>
  <si>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</si>
  <si>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</si>
  <si>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</si>
  <si>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</si>
  <si>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</si>
  <si>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</si>
  <si>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</si>
  <si>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</si>
  <si>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</si>
  <si>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</si>
  <si>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</si>
  <si>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</si>
  <si>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</si>
  <si>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</si>
  <si>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</si>
  <si>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</si>
  <si>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Investiční náklady</t>
  </si>
  <si>
    <t>STA</t>
  </si>
  <si>
    <t>1</t>
  </si>
  <si>
    <t>{d53a6606-e6d6-4ce9-a866-07cdc9ad7f7b}</t>
  </si>
  <si>
    <t>2</t>
  </si>
  <si>
    <t>1.PP až 3.NP pro TUL</t>
  </si>
  <si>
    <t>Soupis</t>
  </si>
  <si>
    <t>{4511d50f-8841-4e0f-8bc9-5e98536f0e94}</t>
  </si>
  <si>
    <t>/</t>
  </si>
  <si>
    <t>Architektonicko stavební část</t>
  </si>
  <si>
    <t>3</t>
  </si>
  <si>
    <t>{ca81318b-b98e-4e0c-8c89-f097245f68f3}</t>
  </si>
  <si>
    <t>02</t>
  </si>
  <si>
    <t>Vedlejší rozpočtové náklady</t>
  </si>
  <si>
    <t>{a7dc0c0e-fe12-41bd-90af-d47abf0177d2}</t>
  </si>
  <si>
    <t>Dostavba 4.NP</t>
  </si>
  <si>
    <t>{eb204435-6156-454e-94fa-96994ba4d079}</t>
  </si>
  <si>
    <t>{1054b8d2-adab-4c07-8d40-64ac95e4ec74}</t>
  </si>
  <si>
    <t>8013515</t>
  </si>
  <si>
    <t>Specialisté</t>
  </si>
  <si>
    <t>{01c7a7e1-243b-4adf-998d-226f28c4c838}</t>
  </si>
  <si>
    <t>Zdravotechnika</t>
  </si>
  <si>
    <t>4</t>
  </si>
  <si>
    <t>{17a0ff0f-b431-4c5e-a4b2-94e754fb6abd}</t>
  </si>
  <si>
    <t>Vytápění</t>
  </si>
  <si>
    <t>{fb452099-acde-4ed7-bfb2-9ebf9152d005}</t>
  </si>
  <si>
    <t>03</t>
  </si>
  <si>
    <t>Vzduchotechnika</t>
  </si>
  <si>
    <t>{e3ce6a56-752f-4761-82ee-f45a8c6960f4}</t>
  </si>
  <si>
    <t>04</t>
  </si>
  <si>
    <t>Rozvod stlačeného vzduchu</t>
  </si>
  <si>
    <t>{17e8975d-eddb-4f1c-9fa4-83e140284637}</t>
  </si>
  <si>
    <t>05</t>
  </si>
  <si>
    <t>Elektro</t>
  </si>
  <si>
    <t>{cea362e5-d6c8-4921-b6e8-6b4af66e8a6c}</t>
  </si>
  <si>
    <t>{3ec1d81f-c98a-47a9-9bb2-e020bfa8af3c}</t>
  </si>
  <si>
    <t>1.PP až 3.NP pro FA</t>
  </si>
  <si>
    <t>{0ee730a2-3ce4-410d-ad57-a9b18602594d}</t>
  </si>
  <si>
    <t>{8d07318f-ae2b-4b2f-bc06-040b981d37d1}</t>
  </si>
  <si>
    <t>8013516</t>
  </si>
  <si>
    <t>{7bc2d20e-acdf-4a2c-acd1-959e5182b1ca}</t>
  </si>
  <si>
    <t>{5151c141-4cb6-4e31-aa29-2497f2fe15cf}</t>
  </si>
  <si>
    <t>{818b7226-c307-4f32-b8b2-f4436430a4bc}</t>
  </si>
  <si>
    <t>Neinvestiční náklady</t>
  </si>
  <si>
    <t>{63c2ecb3-3bfe-45bc-8835-d9cc0bc5a6fa}</t>
  </si>
  <si>
    <t>{0421342e-9376-4e46-be9e-14b06f8bf9d2}</t>
  </si>
  <si>
    <t>{83764d9f-0763-4b6d-8719-8a59a2eba923}</t>
  </si>
  <si>
    <t>{bc2ba4d9-a3ce-4985-b3ae-d8f073fc7209}</t>
  </si>
  <si>
    <t>drenaz</t>
  </si>
  <si>
    <t>59</t>
  </si>
  <si>
    <t>sejmutiornice</t>
  </si>
  <si>
    <t>324</t>
  </si>
  <si>
    <t>KRYCÍ LIST SOUPISU PRACÍ</t>
  </si>
  <si>
    <t>r200</t>
  </si>
  <si>
    <t>397,5</t>
  </si>
  <si>
    <t>r2004</t>
  </si>
  <si>
    <t>99,375</t>
  </si>
  <si>
    <t>r2005</t>
  </si>
  <si>
    <t>79,5</t>
  </si>
  <si>
    <t>sachta6</t>
  </si>
  <si>
    <t>59,625</t>
  </si>
  <si>
    <t>Objekt:</t>
  </si>
  <si>
    <t>exthydroizolace</t>
  </si>
  <si>
    <t>180,6</t>
  </si>
  <si>
    <t>01 - Investiční náklady</t>
  </si>
  <si>
    <t>pazeni</t>
  </si>
  <si>
    <t>Soupis:</t>
  </si>
  <si>
    <t>rozepreni</t>
  </si>
  <si>
    <t>95,7</t>
  </si>
  <si>
    <t>01 - 1.PP až 3.NP pro TUL</t>
  </si>
  <si>
    <t>zasypzemina</t>
  </si>
  <si>
    <t>346,75</t>
  </si>
  <si>
    <t>Úroveň 3:</t>
  </si>
  <si>
    <t>odvoz</t>
  </si>
  <si>
    <t>53,15</t>
  </si>
  <si>
    <t>01 - Architektonicko stavební část</t>
  </si>
  <si>
    <t>odvoz5</t>
  </si>
  <si>
    <t>26,575</t>
  </si>
  <si>
    <t>obsypdrenaz</t>
  </si>
  <si>
    <t>36,59</t>
  </si>
  <si>
    <t>bedneniramp</t>
  </si>
  <si>
    <t>16,6</t>
  </si>
  <si>
    <t>extomitka</t>
  </si>
  <si>
    <t>158,025</t>
  </si>
  <si>
    <t>P13</t>
  </si>
  <si>
    <t>57,2</t>
  </si>
  <si>
    <t>venkovnidlazba</t>
  </si>
  <si>
    <t>21,6</t>
  </si>
  <si>
    <t>malbysanacni</t>
  </si>
  <si>
    <t>1239,578</t>
  </si>
  <si>
    <t>zulovekostky</t>
  </si>
  <si>
    <t>13</t>
  </si>
  <si>
    <t>sokldlazba</t>
  </si>
  <si>
    <t>20,2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</si>
  <si>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</si>
  <si>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</si>
  <si>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</si>
  <si>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</si>
  <si>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</si>
  <si>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</si>
  <si>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</si>
  <si>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</si>
  <si>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</si>
  <si>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</si>
  <si>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</si>
  <si>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</si>
  <si>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</si>
  <si>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</si>
  <si>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</si>
  <si>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</si>
  <si>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</si>
  <si>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</si>
  <si>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766.1 - Vnější výplně otvorů vč. přesunu hmot (bližší specifikace viz PD)</t>
  </si>
  <si>
    <t xml:space="preserve">    767 - Konstrukce zámečnické vč. přesunu hmot (bližší specifikace viz PD)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</si>
  <si>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</si>
  <si>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</si>
  <si>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</si>
  <si>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</si>
  <si>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</si>
  <si>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</si>
  <si>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</si>
  <si>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</si>
  <si>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</si>
  <si>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</si>
  <si>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</si>
  <si>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</si>
  <si>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</si>
  <si>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</si>
  <si>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</si>
  <si>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</si>
  <si>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</si>
  <si>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</si>
  <si>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</si>
  <si>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</si>
  <si>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</si>
  <si>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</si>
  <si>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</si>
  <si>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</si>
  <si>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</si>
  <si>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</si>
  <si>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953505528</t>
  </si>
  <si>
    <t>VV</t>
  </si>
  <si>
    <t>odstranění stávajícího okapového chodníku z betonových dlaždic 500x500mm, které se uskladní a opět použijí</t>
  </si>
  <si>
    <t>(1,10+6,85+22,30)*2*0,50</t>
  </si>
  <si>
    <t>odečet angl.dvorků</t>
  </si>
  <si>
    <t>-1,25*0,50*12</t>
  </si>
  <si>
    <t>-1,00*0,50</t>
  </si>
  <si>
    <t>Součet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</si>
  <si>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</si>
  <si>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</si>
  <si>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96006307</t>
  </si>
  <si>
    <t>rozebrání části cestičky pro pokládku kanalizace  vč. přesunu na mezideponii pro zpětnou pokládku</t>
  </si>
  <si>
    <t>dle plochy uvedené na koordinační situaci 2x6,5 m2</t>
  </si>
  <si>
    <t>2*6,50</t>
  </si>
  <si>
    <t>121112003</t>
  </si>
  <si>
    <t>Sejmutí ornice ručně při souvislé ploše, tl. vrstvy do 200 mm</t>
  </si>
  <si>
    <t>1856495202</t>
  </si>
  <si>
    <t>pro výkopy drenážního potrubí a kanalizace</t>
  </si>
  <si>
    <t>drenaz*3,00</t>
  </si>
  <si>
    <t>13,00*2,00*2</t>
  </si>
  <si>
    <t>dopočet do plochy uvedené na situaci pro obnovu trávníku (324 m2)</t>
  </si>
  <si>
    <t>324,00-229,00</t>
  </si>
  <si>
    <t>Mezisoučet</t>
  </si>
  <si>
    <t>132212200.1</t>
  </si>
  <si>
    <t>Zjištění a označení vedení stávajících inženýrských sítí</t>
  </si>
  <si>
    <t>kpl</t>
  </si>
  <si>
    <t>1112983033</t>
  </si>
  <si>
    <t>5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</si>
  <si>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</si>
  <si>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</si>
  <si>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m3</t>
  </si>
  <si>
    <t>1420724870</t>
  </si>
  <si>
    <t>celkový objem výkopu</t>
  </si>
  <si>
    <t>-------------------------------</t>
  </si>
  <si>
    <t>pro odizolování spodní stavby</t>
  </si>
  <si>
    <t>profil dle řezu výkopem</t>
  </si>
  <si>
    <t>drenaz*3,00*(1,00+2,40)/2</t>
  </si>
  <si>
    <t>pro kanalizační potrubí vedoucí do vsakovací studny</t>
  </si>
  <si>
    <t>13,00*3,00*1,10*2</t>
  </si>
  <si>
    <t>pro vsakovací studny</t>
  </si>
  <si>
    <t>1,50*1,20*3,00*2</t>
  </si>
  <si>
    <t>předpoklad 40% výkopu ve tř.3</t>
  </si>
  <si>
    <t>odečet ostatních tříd výkopu</t>
  </si>
  <si>
    <t>-r2004</t>
  </si>
  <si>
    <t>-r2005</t>
  </si>
  <si>
    <t>-sachta6</t>
  </si>
  <si>
    <t>6</t>
  </si>
  <si>
    <t>132312211</t>
  </si>
  <si>
    <t>Hloubení rýh šířky přes 800 do 2 000 mm ručně zapažených i nezapažených, s urovnáním dna do předepsaného profilu a spádu v hornině třídy těžitelnosti II skupiny 4 soudržných</t>
  </si>
  <si>
    <t>1182931442</t>
  </si>
  <si>
    <t>předpoklad 25% z celkového objemu výkopu</t>
  </si>
  <si>
    <t>r200*0.25</t>
  </si>
  <si>
    <t>7</t>
  </si>
  <si>
    <t>132412211</t>
  </si>
  <si>
    <t>Hloubení rýh šířky přes 800 do 2 000 mm ručně zapažených i nezapažených, s urovnáním dna do předepsaného profilu a spádu v hornině třídy těžitelnosti II skupiny 5 soudržných</t>
  </si>
  <si>
    <t>-743222725</t>
  </si>
  <si>
    <t>předpoklad 20% z celkového objemu výkopu</t>
  </si>
  <si>
    <t>r200*0.20</t>
  </si>
  <si>
    <t>8</t>
  </si>
  <si>
    <t>133551101</t>
  </si>
  <si>
    <t>Hloubení nezapažených šachet strojně v hornině třídy těžitelnosti III skupiny 6 do 20 m3</t>
  </si>
  <si>
    <t>424747356</t>
  </si>
  <si>
    <t>předpoklad 15% z celkového objemu výkopu</t>
  </si>
  <si>
    <t>r200*0.15</t>
  </si>
  <si>
    <t>9</t>
  </si>
  <si>
    <t>139001101</t>
  </si>
  <si>
    <t>Příplatek k cenám hloubených vykopávek za ztížení vykopávky v blízkosti podzemního vedení nebo výbušnin pro jakoukoliv třídu horniny</t>
  </si>
  <si>
    <t>-87881614</t>
  </si>
  <si>
    <t>v místě křížení drenáže s trasami IS (2x slabo,2x DK, 1x OK)</t>
  </si>
  <si>
    <t>2,00*3,00*(1,00+2,40)/2*5</t>
  </si>
  <si>
    <t>v místě křížení kanalizace s trasami IS (5x dle koordinační situace)</t>
  </si>
  <si>
    <t>2,00*3,00*1,10*5</t>
  </si>
  <si>
    <t>10</t>
  </si>
  <si>
    <t>139752101</t>
  </si>
  <si>
    <t>Vykopávka v uzavřených prostorech ručně v hornině třídy těžitelnosti II skupiny 4 a 5</t>
  </si>
  <si>
    <t>-1891160266</t>
  </si>
  <si>
    <t>hloubení pro základové pasy rampy ve vstupní hale</t>
  </si>
  <si>
    <t>2,50*0,60*0,80*2</t>
  </si>
  <si>
    <t>11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</si>
  <si>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</si>
  <si>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</si>
  <si>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-292976447</t>
  </si>
  <si>
    <t>Bourání svislé izolační přizdívky dle tz</t>
  </si>
  <si>
    <t>dle plochy hydroizolace</t>
  </si>
  <si>
    <t>exthydroizolace*0,07</t>
  </si>
  <si>
    <t>12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</si>
  <si>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</si>
  <si>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</si>
  <si>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-993196122</t>
  </si>
  <si>
    <t>vybourání anglických dvorků</t>
  </si>
  <si>
    <t>stěny</t>
  </si>
  <si>
    <t>(1,80+0,60*2)*0,20*1,00*12</t>
  </si>
  <si>
    <t>(1,10+0,50*2)*0,20*1,00*1</t>
  </si>
  <si>
    <t>podlaha</t>
  </si>
  <si>
    <t>1,80*0,80*0,25*12</t>
  </si>
  <si>
    <t>1,10*0,50*0,25*1</t>
  </si>
  <si>
    <t>ostatní betonové kce ve výkopu</t>
  </si>
  <si>
    <t>1,00*1,00*1,00*10</t>
  </si>
  <si>
    <t>151201102</t>
  </si>
  <si>
    <t>Zřízení pažení a rozepření stěn rýh pro podzemní vedení zátažné, hloubky do 4 m</t>
  </si>
  <si>
    <t>-278593793</t>
  </si>
  <si>
    <t>pro stěny výkopu kanalizace a vsakovací studny</t>
  </si>
  <si>
    <t>(13,00+1,50)*3,00*2*2</t>
  </si>
  <si>
    <t>1,10*3,00*2</t>
  </si>
  <si>
    <t>14</t>
  </si>
  <si>
    <t>151201112</t>
  </si>
  <si>
    <t>Odstranění pažení a rozepření stěn rýh pro podzemní vedení s uložením materiálu na vzdálenost do 3 m od kraje výkopu zátažné, hloubky přes 2 do 4 m</t>
  </si>
  <si>
    <t>-1841301594</t>
  </si>
  <si>
    <t>151201301</t>
  </si>
  <si>
    <t>Zřízení rozepření zapažených stěn výkopů s potřebným přepažováním při pažení zátažném, hloubky do 4 m</t>
  </si>
  <si>
    <t>-113824066</t>
  </si>
  <si>
    <t>(13,00+1,50)*3,00*1,10*2</t>
  </si>
  <si>
    <t>16</t>
  </si>
  <si>
    <t>151201311</t>
  </si>
  <si>
    <t>Odstranění rozepření stěn výkopů s uložením materiálu na vzdálenost do 3 m od okraje výkopu pažení zátažného, hloubky do 4 m</t>
  </si>
  <si>
    <t>-1229582103</t>
  </si>
  <si>
    <t>17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</si>
  <si>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</si>
  <si>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</si>
  <si>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-441281550</t>
  </si>
  <si>
    <t>přemístění výkopu pro výkop pasů rampy z budovy ven</t>
  </si>
  <si>
    <t>2,40</t>
  </si>
  <si>
    <t>přemístní přebytečného výkopu určenéhopro odvoz na dopravní prostředek</t>
  </si>
  <si>
    <t>-zasypzemina</t>
  </si>
  <si>
    <t>odečet přemístění horniny tř.4 a 5</t>
  </si>
  <si>
    <t>-odvoz5</t>
  </si>
  <si>
    <t>přesun sejmuté ornice na mezideponii</t>
  </si>
  <si>
    <t>sejmutiornice*0,20*1.80</t>
  </si>
  <si>
    <t>18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</si>
  <si>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</si>
  <si>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</si>
  <si>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290881430</t>
  </si>
  <si>
    <t>předpoklad přemístění do 50 m, tedy koeficient 4x</t>
  </si>
  <si>
    <t>(odvoz-odvoz5)*4</t>
  </si>
  <si>
    <t>odvoz sejmuté ornice na deponii a zpětný dovoz pro rozprostření</t>
  </si>
  <si>
    <t>sejmutiornice*0,20*1.80*2*4</t>
  </si>
  <si>
    <t>19</t>
  </si>
  <si>
    <t>162211321</t>
  </si>
  <si>
    <t>Vodorovné přemístění výkopku nebo sypaniny stavebním kolečkem s naložením a vyprázdněním kolečka na hromady nebo do dopravního prostředku na vzdálenost do 10 m z horniny třídy těžitelnosti II, skupiny 4 a 5</t>
  </si>
  <si>
    <t>-2013789006</t>
  </si>
  <si>
    <t>předpoklad 50% odvážené zeminy</t>
  </si>
  <si>
    <t>odvoz*0.50</t>
  </si>
  <si>
    <t>20</t>
  </si>
  <si>
    <t>162211329</t>
  </si>
  <si>
    <t>-2101501868</t>
  </si>
  <si>
    <t>odvoz5*4</t>
  </si>
  <si>
    <t>162751137.1</t>
  </si>
  <si>
    <t>Vodorovné přemístění přebytečného výkopku na skládku dle možností zhotovitele vč. naložení na dopravní prostředek</t>
  </si>
  <si>
    <t>-414727010</t>
  </si>
  <si>
    <t>22</t>
  </si>
  <si>
    <t>171201231.1</t>
  </si>
  <si>
    <t>Poplatek za uložení přebytečného výkopku na skládce dle možností zhotovitele</t>
  </si>
  <si>
    <t>t</t>
  </si>
  <si>
    <t>-731189475</t>
  </si>
  <si>
    <t>odvoz*1.80</t>
  </si>
  <si>
    <t>23</t>
  </si>
  <si>
    <t>174111101</t>
  </si>
  <si>
    <t>Zásyp sypaninou z jakékoliv horniny ručně s uložením výkopku ve vrstvách se zhutněním jam, šachet, rýh nebo kolem objektů v těchto vykopávkách</t>
  </si>
  <si>
    <t>-1374004396</t>
  </si>
  <si>
    <t>zásyp rýh kolem objektu a pro kanalizaci</t>
  </si>
  <si>
    <t>dle objemu výkopu</t>
  </si>
  <si>
    <t>odečet objemu obsypu a podsypu štěrkem</t>
  </si>
  <si>
    <t>-obsypdrenaz</t>
  </si>
  <si>
    <t>odečet objemu podkladní mazaniny drenáže</t>
  </si>
  <si>
    <t>-drenaz*1,00*0,24</t>
  </si>
  <si>
    <t>24</t>
  </si>
  <si>
    <t>174111109</t>
  </si>
  <si>
    <t>Zásyp sypaninou z jakékoliv horniny ručně Příplatek k ceně za prohození sypaniny sítem</t>
  </si>
  <si>
    <t>-773945649</t>
  </si>
  <si>
    <t>25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</si>
  <si>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</si>
  <si>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</si>
  <si>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-213335703</t>
  </si>
  <si>
    <t>obsyp drenáže dle řezu výkopem 1-1</t>
  </si>
  <si>
    <t>drenaz*1,00*0,40</t>
  </si>
  <si>
    <t>obsyp vsakovací studny</t>
  </si>
  <si>
    <t>1,20*1,20*2,50*2</t>
  </si>
  <si>
    <t>-3,14*0,40*0,40*2,00*2</t>
  </si>
  <si>
    <t>lože, popř. obsyp kanalizačního potrubí</t>
  </si>
  <si>
    <t>13,00*1,00*0,30*2</t>
  </si>
  <si>
    <t>26</t>
  </si>
  <si>
    <t>M</t>
  </si>
  <si>
    <t>58343930</t>
  </si>
  <si>
    <t>kamenivo drcené hrubé frakce 16/32</t>
  </si>
  <si>
    <t>-743323861</t>
  </si>
  <si>
    <t>36,59*2 'Přepočtené koeficientem množství</t>
  </si>
  <si>
    <t>27</t>
  </si>
  <si>
    <t>181311103</t>
  </si>
  <si>
    <t>Rozprostření a urovnání ornice v rovině nebo ve svahu sklonu do 1:5 ručně při souvislé ploše, tl. vrstvy do 200 mm</t>
  </si>
  <si>
    <t>-2087231242</t>
  </si>
  <si>
    <t>dle sejmutí ornice</t>
  </si>
  <si>
    <t>28</t>
  </si>
  <si>
    <t>181411131</t>
  </si>
  <si>
    <t>Založení trávníku na půdě předem připravené plochy do 1000 m2 výsevem včetně utažení parkového v rovině nebo na svahu do 1:5</t>
  </si>
  <si>
    <t>1533158223</t>
  </si>
  <si>
    <t>po rozprostření ornice v místě drenáže a kanalizace</t>
  </si>
  <si>
    <t>plocha dle sejmutí ornice</t>
  </si>
  <si>
    <t>29</t>
  </si>
  <si>
    <t>00572410</t>
  </si>
  <si>
    <t>osivo směs travní parková</t>
  </si>
  <si>
    <t>kg</t>
  </si>
  <si>
    <t>334341016</t>
  </si>
  <si>
    <t>324*0,015 'Přepočtené koeficientem množství</t>
  </si>
  <si>
    <t>30</t>
  </si>
  <si>
    <t>181951114</t>
  </si>
  <si>
    <t>Úprava pláně vyrovnáním výškových rozdílů strojně v hornině třídy těžitelnosti II, skupiny 4 a 5 se zhutněním</t>
  </si>
  <si>
    <t>1794167168</t>
  </si>
  <si>
    <t>dno příkopu drenáže</t>
  </si>
  <si>
    <t>drenaz*1,00</t>
  </si>
  <si>
    <t>úprava terénu pro dlažební kostky před vstupem</t>
  </si>
  <si>
    <t>31</t>
  </si>
  <si>
    <t>184103800.1</t>
  </si>
  <si>
    <t>Šetrné vyjmutí stávajících keřů, zpětné zasazení dle stávajících pozic, v případě poškození výsadba a dodávka keřů pro uvedení zeleně do původního stavu</t>
  </si>
  <si>
    <t>-1818626393</t>
  </si>
  <si>
    <t>dle plochy na koordinační situaci</t>
  </si>
  <si>
    <t>30,00</t>
  </si>
  <si>
    <t>Zakládání</t>
  </si>
  <si>
    <t>32</t>
  </si>
  <si>
    <t>212792312.1</t>
  </si>
  <si>
    <t>Drenážní potrubí DN 125mm, dvouplášťové uvnitř hladké, celoperforovaná drenážní trubka PE-HD</t>
  </si>
  <si>
    <t>m</t>
  </si>
  <si>
    <t>2144417658</t>
  </si>
  <si>
    <t>drenážní potrubí po obvodu objektu</t>
  </si>
  <si>
    <t>(7,00+22,50)*2</t>
  </si>
  <si>
    <t>odvodnění rohoží</t>
  </si>
  <si>
    <t>1,00*3</t>
  </si>
  <si>
    <t>33</t>
  </si>
  <si>
    <t>274313811</t>
  </si>
  <si>
    <t>Základy z betonu prostého pasy betonu kamenem neprokládaného tř. C 25/30</t>
  </si>
  <si>
    <t>-2051767096</t>
  </si>
  <si>
    <t>základy pro rampu ve vstupní hale</t>
  </si>
  <si>
    <t>2,50*0,60*0,80*2*1.035</t>
  </si>
  <si>
    <t>Svislé a kompletní konstrukce</t>
  </si>
  <si>
    <t>34</t>
  </si>
  <si>
    <t>319202114</t>
  </si>
  <si>
    <t>Dodatečná izolace zdiva injektáží nízkotlakou metodou silikonovou mikroemulzí, tloušťka zdiva přes 450 do 600 mm</t>
  </si>
  <si>
    <t>-1511912340</t>
  </si>
  <si>
    <t>2,4*5+1,05*2+4,95+0,6+1,125+1,5+0,4</t>
  </si>
  <si>
    <t>Vodorovné konstrukce</t>
  </si>
  <si>
    <t>35</t>
  </si>
  <si>
    <t>430321414</t>
  </si>
  <si>
    <t>Schodišťové konstrukce a rampy z betonu železového (bez výztuže) stupně, schodnice, ramena, podesty s nosníky tř. C 25/30</t>
  </si>
  <si>
    <t>-267490633</t>
  </si>
  <si>
    <t>rampa ve vstupní hale vč. betonových lavic</t>
  </si>
  <si>
    <t>2,40*2,60*0,40/2</t>
  </si>
  <si>
    <t>2,40*0,60*0,70*2</t>
  </si>
  <si>
    <t>2,40*0,80*0,20*2</t>
  </si>
  <si>
    <t>36</t>
  </si>
  <si>
    <t>430361821</t>
  </si>
  <si>
    <t>Výztuž schodišťových konstrukcí a ramp stupňů, schodnic, ramen, podest s nosníky z betonářské oceli 10 505 (R) nebo BSt 500</t>
  </si>
  <si>
    <t>13329964</t>
  </si>
  <si>
    <t>předpoklad 60 kg/m3</t>
  </si>
  <si>
    <t>4.032*60.00*0.001</t>
  </si>
  <si>
    <t>37</t>
  </si>
  <si>
    <t>430362021</t>
  </si>
  <si>
    <t>Výztuž schodišťových konstrukcí a ramp stupňů, schodnic, ramen, podest s nosníky ze svařovaných sítí z drátů typu KARI</t>
  </si>
  <si>
    <t>-1530971301</t>
  </si>
  <si>
    <t>38</t>
  </si>
  <si>
    <t>431351125</t>
  </si>
  <si>
    <t>Bednění podest, podstupňových desek a ramp včetně podpěrné konstrukce výšky do 4 m půdorysně křivočarých zřízení</t>
  </si>
  <si>
    <t>-1290728453</t>
  </si>
  <si>
    <t>2,60*0,40/2*2</t>
  </si>
  <si>
    <t>2,40*0,70*2*2</t>
  </si>
  <si>
    <t>2,40*0,80*2*2</t>
  </si>
  <si>
    <t>0,60*0,70*2</t>
  </si>
  <si>
    <t>0,20*0,80*2</t>
  </si>
  <si>
    <t>39</t>
  </si>
  <si>
    <t>431351126</t>
  </si>
  <si>
    <t>Bednění podest, podstupňových desek a ramp včetně podpěrné konstrukce výšky do 4 m půdorysně křivočarých odstranění</t>
  </si>
  <si>
    <t>-1564628799</t>
  </si>
  <si>
    <t>40</t>
  </si>
  <si>
    <t>434191451</t>
  </si>
  <si>
    <t>Osazování schodišťových stupňů kamenných s vyspárováním styčných spár, s provizorním dřevěným zábradlím a dočasným zakrytím stupnic prkny do připravených otvorů, rovných, kosých nebo vřetenových oboustranně zazděných, stupňů broušených nebo leštěných</t>
  </si>
  <si>
    <t>485806526</t>
  </si>
  <si>
    <t>zpětná montáž demontovaných stupňů ve vstupní hale</t>
  </si>
  <si>
    <t>2,50*2*2</t>
  </si>
  <si>
    <t>Komunikace pozemní</t>
  </si>
  <si>
    <t>41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</si>
  <si>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</si>
  <si>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</si>
  <si>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1440596582</t>
  </si>
  <si>
    <t>zpětné položení části cestičky po pokládce kanalizace</t>
  </si>
  <si>
    <t>42</t>
  </si>
  <si>
    <t>58381000.2</t>
  </si>
  <si>
    <t>kostka dlažební žulová, typ dle stávajícíh kostek</t>
  </si>
  <si>
    <t>-188490616</t>
  </si>
  <si>
    <t>předpoklad doplnění 10% plochy kostek</t>
  </si>
  <si>
    <t>zulovekostky*0.10</t>
  </si>
  <si>
    <t>Úpravy povrchů, podlahy a osazování výplní</t>
  </si>
  <si>
    <t>43</t>
  </si>
  <si>
    <t>611325223</t>
  </si>
  <si>
    <t>Vápenocementová omítka jednotlivých malých ploch štuková na stropech, plochy jednotlivě přes 0,25 do 1 m2</t>
  </si>
  <si>
    <t>kus</t>
  </si>
  <si>
    <t>-2067967806</t>
  </si>
  <si>
    <t>po demontáži nadsvětlíků vstupních dveří</t>
  </si>
  <si>
    <t>44</t>
  </si>
  <si>
    <t>612325225</t>
  </si>
  <si>
    <t>Vápenocementová omítka jednotlivých malých ploch štuková na stěnách, plochy jednotlivě přes 1,0 do 4 m2</t>
  </si>
  <si>
    <t>-982407379</t>
  </si>
  <si>
    <t>na stěnách po demontáži vstupních dveří a zádveří</t>
  </si>
  <si>
    <t>3*2</t>
  </si>
  <si>
    <t>45</t>
  </si>
  <si>
    <t>612821000.1</t>
  </si>
  <si>
    <t>Omítka vnitřní sanační štuková stěn, kompletní provedení souvrství, vč. přípravy a příp. vyrovnání podkladu</t>
  </si>
  <si>
    <t>-392467010</t>
  </si>
  <si>
    <t>"1.PP místnosti podél jižní fasády</t>
  </si>
  <si>
    <t>vždy pouze obvodové stěny</t>
  </si>
  <si>
    <t>(5,00+3,50)*2,50</t>
  </si>
  <si>
    <t>3,40*2,50</t>
  </si>
  <si>
    <t>11,70*2,50</t>
  </si>
  <si>
    <t>2,25*2,50</t>
  </si>
  <si>
    <t>14,05*2,50</t>
  </si>
  <si>
    <t>(7,00+5,00)*2*2,50</t>
  </si>
  <si>
    <t>ostatní drobné plochy +10%</t>
  </si>
  <si>
    <t>159,75*0.10</t>
  </si>
  <si>
    <t>46</t>
  </si>
  <si>
    <t>612821000.2</t>
  </si>
  <si>
    <t>Lokální vyspravení omítky vnitřní sanační štukovou omítkou stěn, kompletní provedení souvrství, vč. přípravy a příp. vyrovnání podkladu</t>
  </si>
  <si>
    <t>-268490553</t>
  </si>
  <si>
    <t>předpoklad množství dle konzultace s projektantem 5% z celkových ploch</t>
  </si>
  <si>
    <t>"1.PP</t>
  </si>
  <si>
    <t>1239,578*0,05</t>
  </si>
  <si>
    <t>47</t>
  </si>
  <si>
    <t>612821060.1</t>
  </si>
  <si>
    <t>Přeštukování omítky sanační štukovou vrstvou, vč. přípravy a příp. vyrovnání podkladu</t>
  </si>
  <si>
    <t>1334603306</t>
  </si>
  <si>
    <t>1.PP fotoateliér - přeštukování omítky stěn a stropu dle půdorysu</t>
  </si>
  <si>
    <t>strop</t>
  </si>
  <si>
    <t>14,05*4,95</t>
  </si>
  <si>
    <t>stěny (obvodová stěna má zcela novou sanační omítku, viz pol. "Omítka vnitřní sanační")</t>
  </si>
  <si>
    <t>(14,05+4,95*2)*2,50</t>
  </si>
  <si>
    <t>přípočet 5% na ostění, výklenky apod.</t>
  </si>
  <si>
    <t>95,00*0.05</t>
  </si>
  <si>
    <t>48</t>
  </si>
  <si>
    <t>622131101</t>
  </si>
  <si>
    <t>Podkladní a spojovací vrstva vnějších omítaných ploch cementový postřik nanášený ručně celoplošně stěn</t>
  </si>
  <si>
    <t>1425203926</t>
  </si>
  <si>
    <t>dle plochy venkovní omítky</t>
  </si>
  <si>
    <t>49</t>
  </si>
  <si>
    <t>622331121.1</t>
  </si>
  <si>
    <t>Omítka vyrovnávací vnějších stěn tl. do 30mm nanášená ručně, kompletní skladba, vhodná pod venkovní svislou hydroizolaci, vč. vyrovnání nerovností po odstranění hydroizolační přizdívky</t>
  </si>
  <si>
    <t>-1562403</t>
  </si>
  <si>
    <t>(1,10+6,85+22,15)*2*2,50</t>
  </si>
  <si>
    <t>150,50*0.05</t>
  </si>
  <si>
    <t>50</t>
  </si>
  <si>
    <t>631311133</t>
  </si>
  <si>
    <t>Mazanina z betonu prostého bez zvýšených nároků na prostředí tl. přes 120 do 240 mm tř. C 12/15</t>
  </si>
  <si>
    <t>-777787042</t>
  </si>
  <si>
    <t>mazanina pod drenáží</t>
  </si>
  <si>
    <t>betonáž do výkopu +3,5%</t>
  </si>
  <si>
    <t>drenaz*1,00*0,24*1.035</t>
  </si>
  <si>
    <t>51</t>
  </si>
  <si>
    <t>631311224</t>
  </si>
  <si>
    <t>Mazanina z betonu prostého se zvýšenými nároky na prostředí tl. přes 80 do 120 mm tř. C 25/30</t>
  </si>
  <si>
    <t>1873187841</t>
  </si>
  <si>
    <t>P13*0,12</t>
  </si>
  <si>
    <t>52</t>
  </si>
  <si>
    <t>631311224.1</t>
  </si>
  <si>
    <t>Příplatek k mazanině na dilatace, popř. jiné systémové prvky</t>
  </si>
  <si>
    <t>1685528137</t>
  </si>
  <si>
    <t>53</t>
  </si>
  <si>
    <t>631319111</t>
  </si>
  <si>
    <t>Příplatek k cenám mazanin za vytvoření odtokového žlábku v prádelnách, ve dně kanálu pro rozvody apod. š x v = do 200x100 mm</t>
  </si>
  <si>
    <t>-1889085336</t>
  </si>
  <si>
    <t>vytvoření žlabu pro drenáž</t>
  </si>
  <si>
    <t>54</t>
  </si>
  <si>
    <t>631319171</t>
  </si>
  <si>
    <t>Příplatek k cenám mazanin za stržení povrchu spodní vrstvy mazaniny latí před vložením výztuže nebo pletiva pro tl. obou vrstev mazaniny přes 50 do 80 mm</t>
  </si>
  <si>
    <t>-1830157932</t>
  </si>
  <si>
    <t>P13*0,07</t>
  </si>
  <si>
    <t>venkovnidlazba*0,065</t>
  </si>
  <si>
    <t>55</t>
  </si>
  <si>
    <t>631319173</t>
  </si>
  <si>
    <t>Příplatek k cenám mazanin za stržení povrchu spodní vrstvy mazaniny latí před vložením výztuže nebo pletiva pro tl. obou vrstev mazaniny přes 80 do 120 mm</t>
  </si>
  <si>
    <t>52499237</t>
  </si>
  <si>
    <t>56</t>
  </si>
  <si>
    <t>631362021</t>
  </si>
  <si>
    <t>Výztuž mazanin ze svařovaných sítí z drátů typu KARI</t>
  </si>
  <si>
    <t>196018077</t>
  </si>
  <si>
    <t>kari sítě 5/150-5/150 vložené do cementového potěru dle skladeb podlah v tz</t>
  </si>
  <si>
    <t>2.105 kg/m2 + 35% překrytí</t>
  </si>
  <si>
    <t>P13*2.105*1.35*0.001</t>
  </si>
  <si>
    <t>kari sítě 6/150-6/150 vložené do podkladní betonové vrstvy dle skladeb podlah v tz</t>
  </si>
  <si>
    <t>3.033 kg/m2 + 35% překrytí</t>
  </si>
  <si>
    <t>P13*3.033*1.35*0.01</t>
  </si>
  <si>
    <t>kari sítě 6/150-6/150 vložené do potěru pod venkovní kamennou dlažbou u vstupu dle tz</t>
  </si>
  <si>
    <t>venkovnidlazba*3.033*1.35*0.01</t>
  </si>
  <si>
    <t>57</t>
  </si>
  <si>
    <t>632451103</t>
  </si>
  <si>
    <t>Potěr cementový samonivelační ze suchých směsí tloušťky přes 5 do 10 mm</t>
  </si>
  <si>
    <t>-1547270413</t>
  </si>
  <si>
    <t>1.PP fotoatelier</t>
  </si>
  <si>
    <t>14,10*5,00</t>
  </si>
  <si>
    <t>58</t>
  </si>
  <si>
    <t>632451234.5</t>
  </si>
  <si>
    <t>Potěr cementový samonivelační litý C25 tl do 65 mm</t>
  </si>
  <si>
    <t>-1214671919</t>
  </si>
  <si>
    <t>potěr po demontáži venkovní kamenné dlažby dle tz</t>
  </si>
  <si>
    <t>632451234.8</t>
  </si>
  <si>
    <t>Potěr cementový samonivelační litý C25 tl do 70 mm</t>
  </si>
  <si>
    <t>1393143395</t>
  </si>
  <si>
    <t>60</t>
  </si>
  <si>
    <t>632451234.9</t>
  </si>
  <si>
    <t>Příplatek k cementovému potěru na dilatace, popř. jiné systémové prvky</t>
  </si>
  <si>
    <t>-1343955577</t>
  </si>
  <si>
    <t>61</t>
  </si>
  <si>
    <t>632481213</t>
  </si>
  <si>
    <t>Separační vrstva k oddělení podlahových vrstev z polyetylénové fólie</t>
  </si>
  <si>
    <t>198491080</t>
  </si>
  <si>
    <t>62</t>
  </si>
  <si>
    <t>637211112.1</t>
  </si>
  <si>
    <t>Zpětná pokládka okapového chodníku z demontovaných a uskladněných betonových dlaždic 500x500mm</t>
  </si>
  <si>
    <t>-786360219</t>
  </si>
  <si>
    <t>zpětné položení stávajícího okapového chodníku z demontovaných betonových dlaždic 500x500mm</t>
  </si>
  <si>
    <t>63</t>
  </si>
  <si>
    <t>59212310.1</t>
  </si>
  <si>
    <t>dlaždice betonová 500x500mm</t>
  </si>
  <si>
    <t>352612092</t>
  </si>
  <si>
    <t>dle tz předpoklad doplnění 20 ks dlaždic</t>
  </si>
  <si>
    <t>Trubní vedení</t>
  </si>
  <si>
    <t>64</t>
  </si>
  <si>
    <t>871310000.1</t>
  </si>
  <si>
    <t>Plné kanalizační potrubí DN 150mm</t>
  </si>
  <si>
    <t>-1870219418</t>
  </si>
  <si>
    <t>2x13 m dle tz</t>
  </si>
  <si>
    <t>13,00*2</t>
  </si>
  <si>
    <t>extpvcpotrubi</t>
  </si>
  <si>
    <t>65</t>
  </si>
  <si>
    <t>894812116.1</t>
  </si>
  <si>
    <t>Kontrolní a čistící drenážní šachta, DN 315, v=3m</t>
  </si>
  <si>
    <t>825097430</t>
  </si>
  <si>
    <t>8 ks dle tz i výkresu 1.PP</t>
  </si>
  <si>
    <t>66</t>
  </si>
  <si>
    <t>894812163.1</t>
  </si>
  <si>
    <t>Litinový poklop pro drenážní šachtu</t>
  </si>
  <si>
    <t>-1253591554</t>
  </si>
  <si>
    <t>67</t>
  </si>
  <si>
    <t>894812500.1</t>
  </si>
  <si>
    <t>Vsakovací studna – šachta plastová, průměr 0,8 m, výška 2,0 m</t>
  </si>
  <si>
    <t>-167212994</t>
  </si>
  <si>
    <t>Ostatní konstrukce a práce, bourání</t>
  </si>
  <si>
    <t>68</t>
  </si>
  <si>
    <t>949101111</t>
  </si>
  <si>
    <t>Lešení pomocné pracovní pro objekty pozemních staveb pro zatížení do 150 kg/m2, o výšce lešeňové podlahy do 1,9 m</t>
  </si>
  <si>
    <t>-869178452</t>
  </si>
  <si>
    <t>fotoateliér - přeštukování omítky stěn a stropu dle půdorysu</t>
  </si>
  <si>
    <t>místnosti podél jižní fasády</t>
  </si>
  <si>
    <t>sanační omítka obvodových stěn</t>
  </si>
  <si>
    <t>(5,00+3,50)*1,00</t>
  </si>
  <si>
    <t>3,40*1,00</t>
  </si>
  <si>
    <t>11,70*1,00</t>
  </si>
  <si>
    <t>2,25*1,00</t>
  </si>
  <si>
    <t>14,05*1,00</t>
  </si>
  <si>
    <t>(7,00+5,00)*2*1,00</t>
  </si>
  <si>
    <t>pro vnější izolaci obvodového zdiva, délka dle drenáže</t>
  </si>
  <si>
    <t>69</t>
  </si>
  <si>
    <t>952901111</t>
  </si>
  <si>
    <t>Vyčištění budov nebo objektů před předáním do užívání budov bytové nebo občanské výstavby, světlé výšky podlaží do 4 m</t>
  </si>
  <si>
    <t>428355561</t>
  </si>
  <si>
    <t>plochy dle digitálního měření</t>
  </si>
  <si>
    <t>536,40</t>
  </si>
  <si>
    <t>70</t>
  </si>
  <si>
    <t>952902131</t>
  </si>
  <si>
    <t>Čištění budov při provádění oprav a udržovacích prací podlah drsných nebo chodníků omytím</t>
  </si>
  <si>
    <t>1529492784</t>
  </si>
  <si>
    <t>1.PP - fotoatelier před provedením stěrky</t>
  </si>
  <si>
    <t>očištění betonu po demontáži venkovní kamenné dlažby</t>
  </si>
  <si>
    <t>21,60</t>
  </si>
  <si>
    <t>71</t>
  </si>
  <si>
    <t>963023612.1</t>
  </si>
  <si>
    <t xml:space="preserve">Šetrná demontáž žulových schodišťových stupňů </t>
  </si>
  <si>
    <t>349210604</t>
  </si>
  <si>
    <t>2,50*2*3</t>
  </si>
  <si>
    <t>72</t>
  </si>
  <si>
    <t>965042141</t>
  </si>
  <si>
    <t>Bourání mazanin betonových nebo z litého asfaltu tl. do 100 mm, plochy přes 4 m2</t>
  </si>
  <si>
    <t>-612996372</t>
  </si>
  <si>
    <t>1.np - vstupní hala - dle půdroysu - tl. 30+70 mm</t>
  </si>
  <si>
    <t>P13*(0,03+0,07)</t>
  </si>
  <si>
    <t>bourání maltového lože venkovní kamenné dlažby</t>
  </si>
  <si>
    <t>21,60*0,05</t>
  </si>
  <si>
    <t>ostatní bourání mazanin</t>
  </si>
  <si>
    <t>50,00*0,10</t>
  </si>
  <si>
    <t>73</t>
  </si>
  <si>
    <t>965046110.1</t>
  </si>
  <si>
    <t>Broušení stávajících betonových podlah</t>
  </si>
  <si>
    <t>850398757</t>
  </si>
  <si>
    <t>broušení betonu po demontáži venkovní kamenné dlažby</t>
  </si>
  <si>
    <t>74</t>
  </si>
  <si>
    <t>965081223</t>
  </si>
  <si>
    <t>Bourání podlah z dlaždic bez podkladního lože nebo mazaniny, s jakoukoliv výplní spár keramických nebo xylolitových tl. přes 10 mm plochy přes 1 m2</t>
  </si>
  <si>
    <t>2075229510</t>
  </si>
  <si>
    <t xml:space="preserve">1.np – vstupní hala </t>
  </si>
  <si>
    <t>75</t>
  </si>
  <si>
    <t>965081611</t>
  </si>
  <si>
    <t>Odsekání soklíků včetně otlučení podkladní omítky až na zdivo rovných</t>
  </si>
  <si>
    <t>1661346918</t>
  </si>
  <si>
    <t>dle nových soklíků</t>
  </si>
  <si>
    <t>76</t>
  </si>
  <si>
    <t>968062450.1</t>
  </si>
  <si>
    <t>Demontáž dřevěných vstupních dveří (zádveří), oken nad vstupními dveřmi a dřevěného obkladu u hlavního vstupu v 1.np</t>
  </si>
  <si>
    <t>-439190263</t>
  </si>
  <si>
    <t>P</t>
  </si>
  <si>
    <t>Poznámka k položce:_x000D_
1 kus vyjadřuje 2 vnější a 2 vnitřní křídla dveří, související dřevěný obklad zádveří, popř. jiné související prvky</t>
  </si>
  <si>
    <t>77</t>
  </si>
  <si>
    <t>968062900.1</t>
  </si>
  <si>
    <t>Demontáž rohoží před vstupem vel.cca 1,00x0,30 m</t>
  </si>
  <si>
    <t>570714055</t>
  </si>
  <si>
    <t>Poznámka k položce:_x000D_
1 kus vyjadřuje 2 vnější a 2 vnitřní dveře, související dřevěný obklad, popř. jiné související prvky</t>
  </si>
  <si>
    <t>78</t>
  </si>
  <si>
    <t>968062900.2</t>
  </si>
  <si>
    <t>Demontáž kovové rampy, vel.cca 2,0x1,0 m</t>
  </si>
  <si>
    <t>609424431</t>
  </si>
  <si>
    <t>1 rampa před vstupem, 1 ve vstupní hale</t>
  </si>
  <si>
    <t>1+1</t>
  </si>
  <si>
    <t>79</t>
  </si>
  <si>
    <t>968062900.9</t>
  </si>
  <si>
    <t>Demontáž jiných konstrukcí a prvků samostatně neuvedených, uskladnění popř. likvidace dle pokynů investora</t>
  </si>
  <si>
    <t>-814496236</t>
  </si>
  <si>
    <t>80</t>
  </si>
  <si>
    <t>985113111</t>
  </si>
  <si>
    <t>Pemrlování povrchu betonu stěn</t>
  </si>
  <si>
    <t>-518650826</t>
  </si>
  <si>
    <t xml:space="preserve">pemrlování betonového sedadla ve vstupní hale </t>
  </si>
  <si>
    <t>(1,20*2+0,60)*2,40*2</t>
  </si>
  <si>
    <t>(0,60*0,60+0,20*0,80)*2</t>
  </si>
  <si>
    <t>81</t>
  </si>
  <si>
    <t>985131210.1</t>
  </si>
  <si>
    <t>Očištění venkovních ploch stěn po odstranění hydroizolace</t>
  </si>
  <si>
    <t>1468625065</t>
  </si>
  <si>
    <t>(1,10+6,85+22,15)*2*2,60</t>
  </si>
  <si>
    <t>82</t>
  </si>
  <si>
    <t>989100100.1</t>
  </si>
  <si>
    <t>Ochrana stávajících konstrukcí, prvků a ploch před znečištěním a poškozením (např.při výmalbě)</t>
  </si>
  <si>
    <t>soub</t>
  </si>
  <si>
    <t>-33295578</t>
  </si>
  <si>
    <t>997</t>
  </si>
  <si>
    <t>Přesun sutě</t>
  </si>
  <si>
    <t>83</t>
  </si>
  <si>
    <t>997013011</t>
  </si>
  <si>
    <t>Vyklizení ulehlé suti na vzdálenost do 3 m od okraje vyklízeného prostoru nebo s naložením na dopravní prostředek z prostorů o půdorysné ploše přes 15 m2 z výšky (hloubky) do 2 m</t>
  </si>
  <si>
    <t>-833369338</t>
  </si>
  <si>
    <t>1.NP - vstupní hala - dle sond - odstranění cca 230 mm suti</t>
  </si>
  <si>
    <t>P13*0,23</t>
  </si>
  <si>
    <t>84</t>
  </si>
  <si>
    <t>997013113</t>
  </si>
  <si>
    <t>Vnitrostaveništní doprava suti a vybouraných hmot vodorovně do 50 m svisle s použitím mechanizace pro budovy a haly výšky přes 9 do 12 m</t>
  </si>
  <si>
    <t>-536013104</t>
  </si>
  <si>
    <t>85</t>
  </si>
  <si>
    <t>997013219.1</t>
  </si>
  <si>
    <t>Příplatek k vnitrostaveništní dopravě suti a vybouraných hmot za ztížený přesun suti od objektu, např. od objektu na ulici Husova</t>
  </si>
  <si>
    <t>590538368</t>
  </si>
  <si>
    <t>86</t>
  </si>
  <si>
    <t>997013501</t>
  </si>
  <si>
    <t>Odvoz suti a vybouraných hmot na skládku nebo meziskládku se složením, na vzdálenost do 1 km</t>
  </si>
  <si>
    <t>1224787515</t>
  </si>
  <si>
    <t>87</t>
  </si>
  <si>
    <t>997013509.1</t>
  </si>
  <si>
    <t>Příplatek k odvozu suti a vybouraných hmot na skládku dle možností zhotovitele přes 1 km</t>
  </si>
  <si>
    <t>-1373847469</t>
  </si>
  <si>
    <t>88</t>
  </si>
  <si>
    <t>997013601.1</t>
  </si>
  <si>
    <t>Poplatek za uložení na skládce (skládkovné) čistého stavebního odpadu (beton, cihly, keramika apod.)</t>
  </si>
  <si>
    <t>2067930167</t>
  </si>
  <si>
    <t>dle sutí příslušných položek bourání</t>
  </si>
  <si>
    <t>2.21</t>
  </si>
  <si>
    <t>25.96</t>
  </si>
  <si>
    <t>3.26</t>
  </si>
  <si>
    <t>0.182</t>
  </si>
  <si>
    <t>předpoklad 25% této suti bude směsná suť</t>
  </si>
  <si>
    <t>-31.612*0.25</t>
  </si>
  <si>
    <t>89</t>
  </si>
  <si>
    <t>997013631.1</t>
  </si>
  <si>
    <t>Poplatek za uložení na skládce (skládkovné) stavebního odpadu směsného (znečištěná suť, izolace, asfalt apod.)</t>
  </si>
  <si>
    <t>-572674356</t>
  </si>
  <si>
    <t xml:space="preserve">celková hmotnost suti </t>
  </si>
  <si>
    <t>73.554</t>
  </si>
  <si>
    <t>odečet čisté stavební suti</t>
  </si>
  <si>
    <t>-23.709</t>
  </si>
  <si>
    <t>998</t>
  </si>
  <si>
    <t>Přesun hmot</t>
  </si>
  <si>
    <t>90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</si>
  <si>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</si>
  <si>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</si>
  <si>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1426786840</t>
  </si>
  <si>
    <t>91</t>
  </si>
  <si>
    <t>998011014.1</t>
  </si>
  <si>
    <t>Příplatek k přesunu hmot pro budovy zděné za ztížený přesun hmot k objektu, např. z ulice Husova k objektu</t>
  </si>
  <si>
    <t>34745661</t>
  </si>
  <si>
    <t>PSV</t>
  </si>
  <si>
    <t>Práce a dodávky PSV</t>
  </si>
  <si>
    <t>711</t>
  </si>
  <si>
    <t>Izolace proti vodě, vlhkosti a plynům</t>
  </si>
  <si>
    <t>92</t>
  </si>
  <si>
    <t>711111001</t>
  </si>
  <si>
    <t>Provedení izolace proti zemní vlhkosti natěradly a tmely za studena na ploše vodorovné V nátěrem penetračním</t>
  </si>
  <si>
    <t>-639764641</t>
  </si>
  <si>
    <t>2 vrstvy dle skladby P1.3</t>
  </si>
  <si>
    <t>P13*2</t>
  </si>
  <si>
    <t>svislá plocha po obvodu skladby</t>
  </si>
  <si>
    <t>(10,50*2+5,00*2+0,40*6)*0,40*2</t>
  </si>
  <si>
    <t>93</t>
  </si>
  <si>
    <t>11163150</t>
  </si>
  <si>
    <t>lak penetrační asfaltový</t>
  </si>
  <si>
    <t>-489503607</t>
  </si>
  <si>
    <t>141,12*0,0003 'Přepočtené koeficientem množství</t>
  </si>
  <si>
    <t>94</t>
  </si>
  <si>
    <t>711112001</t>
  </si>
  <si>
    <t>Provedení izolace proti zemní vlhkosti natěradly a tmely za studena na ploše svislé S nátěrem penetračním</t>
  </si>
  <si>
    <t>-1093001359</t>
  </si>
  <si>
    <t>2x penetrační nátěr vnějších stěn 1.PP</t>
  </si>
  <si>
    <t>exthydroizolace*2</t>
  </si>
  <si>
    <t>95</t>
  </si>
  <si>
    <t>763917280</t>
  </si>
  <si>
    <t>361,2*0,0003 'Přepočtené koeficientem množství</t>
  </si>
  <si>
    <t>96</t>
  </si>
  <si>
    <t>711131821</t>
  </si>
  <si>
    <t>Odstranění izolace proti zemní vlhkosti na ploše svislé S</t>
  </si>
  <si>
    <t>-2032867667</t>
  </si>
  <si>
    <t>dle nové hydroizolace</t>
  </si>
  <si>
    <t>97</t>
  </si>
  <si>
    <t>711141559</t>
  </si>
  <si>
    <t>Provedení izolace proti zemní vlhkosti pásy přitavením NAIP na ploše vodorovné V</t>
  </si>
  <si>
    <t>-689924074</t>
  </si>
  <si>
    <t>ve skladbě podlahy P1.3</t>
  </si>
  <si>
    <t>(10,50*2+5,00*2+0,40*6)*0,40</t>
  </si>
  <si>
    <t>98</t>
  </si>
  <si>
    <t>62832134.1</t>
  </si>
  <si>
    <t>asfaltový modifikovaný pás (atest proti radonu)</t>
  </si>
  <si>
    <t>989554332</t>
  </si>
  <si>
    <t>70,56*1,2 'Přepočtené koeficientem množství</t>
  </si>
  <si>
    <t>99</t>
  </si>
  <si>
    <t>711192202.1</t>
  </si>
  <si>
    <t>Provedení izolace proti zemní vlhkosti hydroizolační stěrkou na ploše svislé S dvouvrstvá na zdivu vč. penetracea její dodávky</t>
  </si>
  <si>
    <t>-1584534785</t>
  </si>
  <si>
    <t>(1,10+6,85+22,15)*3,00*2</t>
  </si>
  <si>
    <t>100</t>
  </si>
  <si>
    <t>24551030.1</t>
  </si>
  <si>
    <t>silnostěnná dvouvrstvá asfaltová stěrka - modifikovaná přídavkem plastů tl.2x2mm, certifikovaná</t>
  </si>
  <si>
    <t>l</t>
  </si>
  <si>
    <t>1501711931</t>
  </si>
  <si>
    <t>předpoklad 5,5l na 1m2 stěrky při tl. 2x2mm</t>
  </si>
  <si>
    <t>první vrstva</t>
  </si>
  <si>
    <t>180,6*5,5/2</t>
  </si>
  <si>
    <t>druhá vrstva</t>
  </si>
  <si>
    <t>496,65</t>
  </si>
  <si>
    <t>101</t>
  </si>
  <si>
    <t>711193121.1</t>
  </si>
  <si>
    <t>Izolace proti vlhkosti na vodorovné ploše hydroizolační stěrkou pro vnější terasy</t>
  </si>
  <si>
    <t>-28141071</t>
  </si>
  <si>
    <t>102</t>
  </si>
  <si>
    <t>711491176</t>
  </si>
  <si>
    <t>Provedení izolace proti povrchové a podpovrchové tlakové vodě ostatní na ploše vodorovné V připevnění izolace ukončovací lištou</t>
  </si>
  <si>
    <t>1651798699</t>
  </si>
  <si>
    <t>(1,10+6,85+22,15)*2</t>
  </si>
  <si>
    <t>103</t>
  </si>
  <si>
    <t>28323009</t>
  </si>
  <si>
    <t>lišta ukončovací pro drenážní fólie profilované tl 8mm</t>
  </si>
  <si>
    <t>-1928821291</t>
  </si>
  <si>
    <t>60,2*1,1 'Přepočtené koeficientem množství</t>
  </si>
  <si>
    <t>104</t>
  </si>
  <si>
    <t>711491272</t>
  </si>
  <si>
    <t>Provedení izolace proti povrchové a podpovrchové tlakové vodě ostatní na ploše svislé S z textilií, vrstva ochranná</t>
  </si>
  <si>
    <t>1951776753</t>
  </si>
  <si>
    <t>ochranná vrstva svislé hydroizolace</t>
  </si>
  <si>
    <t>obalení štěrkového zásypu drenáže</t>
  </si>
  <si>
    <t>(1,10+6,85+22,15)*2*(1,00+0,50)</t>
  </si>
  <si>
    <t>105</t>
  </si>
  <si>
    <t>69311199</t>
  </si>
  <si>
    <t>geotextilie netkaná separační, ochranná, filtrační, drenážní PES(70%)+PP(30%) 300g/m2</t>
  </si>
  <si>
    <t>-1563043973</t>
  </si>
  <si>
    <t>270,9*1,2 'Přepočtené koeficientem množství</t>
  </si>
  <si>
    <t>106</t>
  </si>
  <si>
    <t>711491273</t>
  </si>
  <si>
    <t>Provedení izolace proti povrchové a podpovrchové tlakové vodě ostatní na ploše svislé S z nopové fólie</t>
  </si>
  <si>
    <t>-1754112395</t>
  </si>
  <si>
    <t>dle hydroizolace</t>
  </si>
  <si>
    <t>107</t>
  </si>
  <si>
    <t>28323005</t>
  </si>
  <si>
    <t>fólie profilovaná (nopová) drenážní HDPE s výškou nopů 8mm</t>
  </si>
  <si>
    <t>-952902798</t>
  </si>
  <si>
    <t>Poznámka k položce:_x000D_
500 g/m2</t>
  </si>
  <si>
    <t>180,6*1,2 'Přepočtené koeficientem množství</t>
  </si>
  <si>
    <t>108</t>
  </si>
  <si>
    <t>998711101</t>
  </si>
  <si>
    <t>Přesun hmot pro izolace proti vodě, vlhkosti a plynům stanovený z hmotnosti přesunovaného materiálu vodorovná dopravní vzdálenost do 50 m v objektech výšky do 6 m</t>
  </si>
  <si>
    <t>-1039378103</t>
  </si>
  <si>
    <t>109</t>
  </si>
  <si>
    <t>998711181.1</t>
  </si>
  <si>
    <t>Příplatek k přesunu hmot pro izolace proti vodě za ztížený přesun hmot k objektu, např. z ulice Husova k objektu</t>
  </si>
  <si>
    <t>-2138999908</t>
  </si>
  <si>
    <t>713</t>
  </si>
  <si>
    <t>Izolace tepelné</t>
  </si>
  <si>
    <t>110</t>
  </si>
  <si>
    <t>713121111</t>
  </si>
  <si>
    <t>Montáž tepelné izolace podlah rohožemi, pásy, deskami, dílci, bloky (izolační materiál ve specifikaci) kladenými volně jednovrstvá</t>
  </si>
  <si>
    <t>1120521038</t>
  </si>
  <si>
    <t>111</t>
  </si>
  <si>
    <t>28375927</t>
  </si>
  <si>
    <t>deska EPS 200 do plochých střech a podlah λ=0,034 tl 120mm</t>
  </si>
  <si>
    <t>1907507654</t>
  </si>
  <si>
    <t>P13*1.10</t>
  </si>
  <si>
    <t>112</t>
  </si>
  <si>
    <t>713131141</t>
  </si>
  <si>
    <t>Montáž tepelné izolace stěn rohožemi, pásy, deskami, dílci, bloky (izolační materiál ve specifikaci) lepením celoplošně</t>
  </si>
  <si>
    <t>-198822417</t>
  </si>
  <si>
    <t>dle řezu výkopem 1-2</t>
  </si>
  <si>
    <t>EPS120</t>
  </si>
  <si>
    <t>113</t>
  </si>
  <si>
    <t>28376355</t>
  </si>
  <si>
    <t>deska perimetrická spodních staveb, podlah a plochých střech 200kPa λ=0,034 tl 120mm</t>
  </si>
  <si>
    <t>-805077286</t>
  </si>
  <si>
    <t>150,5*1,05 'Přepočtené koeficientem množství</t>
  </si>
  <si>
    <t>114</t>
  </si>
  <si>
    <t>998713102</t>
  </si>
  <si>
    <t>Přesun hmot pro izolace tepelné stanovený z hmotnosti přesunovaného materiálu vodorovná dopravní vzdálenost do 50 m v objektech výšky přes 6 m do 12 m</t>
  </si>
  <si>
    <t>1457324656</t>
  </si>
  <si>
    <t>115</t>
  </si>
  <si>
    <t>998713181.1</t>
  </si>
  <si>
    <t>853909350</t>
  </si>
  <si>
    <t>766.1</t>
  </si>
  <si>
    <t>Vnější výplně otvorů vč. přesunu hmot (bližší specifikace viz PD)</t>
  </si>
  <si>
    <t>116</t>
  </si>
  <si>
    <t>76610020.02</t>
  </si>
  <si>
    <t>M+D vnějších prosklených Al rámových otočných dveří s nadsvětlíkem vel. 950+950x2200+1275 mm, izolační dvojsklo, vč. kování, ozn. 24/P</t>
  </si>
  <si>
    <t>-1806404034</t>
  </si>
  <si>
    <t>117</t>
  </si>
  <si>
    <t>76610020.03</t>
  </si>
  <si>
    <t>M+D vnějších prosklených Al rámových otočných dveří s nadsvětlíkem (elektricky otevíravé) vel. 950+950x2200+1275 mm, izolační dvojsklo, vč. kování, ozn. 25/P</t>
  </si>
  <si>
    <t>1050141359</t>
  </si>
  <si>
    <t>118</t>
  </si>
  <si>
    <t>76610040.02</t>
  </si>
  <si>
    <t>M+D plastového sklepního světlíku (anglický dvorek) s pochozím roštem a s odvodněním, vel. 1250x1000x600 mm, ozn. 53</t>
  </si>
  <si>
    <t>557986824</t>
  </si>
  <si>
    <t>119</t>
  </si>
  <si>
    <t>76610040.03</t>
  </si>
  <si>
    <t>M+D plastového sklepního světlíku (anglický dvorek) s pochozím roštem a s odvodněním, vel. 1000x1000x600 mm, ozn. 54</t>
  </si>
  <si>
    <t>-603657627</t>
  </si>
  <si>
    <t>767</t>
  </si>
  <si>
    <t>Konstrukce zámečnické vč. přesunu hmot (bližší specifikace viz PD)</t>
  </si>
  <si>
    <t>120</t>
  </si>
  <si>
    <t>76750010.02</t>
  </si>
  <si>
    <t>M+D vnější čistící rohože vel. 450x1200 mm, Al profily s kartáčovými pásky, ozn. Z02</t>
  </si>
  <si>
    <t>749260111</t>
  </si>
  <si>
    <t>121</t>
  </si>
  <si>
    <t>76750010.03</t>
  </si>
  <si>
    <t>M+D vnitřního madla z ocelové trubky s trojnásobným nátěrem o průměru 42 mm, délky 3050 mm, kotveného do betonové stěny, ozn. Z03</t>
  </si>
  <si>
    <t>-892551255</t>
  </si>
  <si>
    <t>122</t>
  </si>
  <si>
    <t>767661811</t>
  </si>
  <si>
    <t>Demontáž mříží pevných nebo otevíravých</t>
  </si>
  <si>
    <t>-504358736</t>
  </si>
  <si>
    <t>mříže anglických dvorků</t>
  </si>
  <si>
    <t>1,80*0,80*12</t>
  </si>
  <si>
    <t>1,10*0,50*1</t>
  </si>
  <si>
    <t>771</t>
  </si>
  <si>
    <t>Podlahy z dlaždic</t>
  </si>
  <si>
    <t>123</t>
  </si>
  <si>
    <t>771121011</t>
  </si>
  <si>
    <t>Příprava podkladu před provedením dlažby nátěr penetrační na podlahu</t>
  </si>
  <si>
    <t>1510742812</t>
  </si>
  <si>
    <t>započtena penetrace všech typů podlah</t>
  </si>
  <si>
    <t>očištění ponechaných betonových vrstev podlah</t>
  </si>
  <si>
    <t>penetrace betonu po demontáži venkovní kamenné dlažby</t>
  </si>
  <si>
    <t>124</t>
  </si>
  <si>
    <t>771474112.1</t>
  </si>
  <si>
    <t>Montáž soklů z dlaždic keramických rovných flexibilní lepidlo v do 90 mm, vč. přípravy podkladu</t>
  </si>
  <si>
    <t>998423621</t>
  </si>
  <si>
    <t>pro P1.3 - vstupní hala</t>
  </si>
  <si>
    <t>(10,50*2+5,00*2+0,40*6)</t>
  </si>
  <si>
    <t>-(2,40*3+2,00*3)</t>
  </si>
  <si>
    <t>125</t>
  </si>
  <si>
    <t>59761200.1</t>
  </si>
  <si>
    <t>sokl pro dlažbu keramickou, výška 80mm</t>
  </si>
  <si>
    <t>903248350</t>
  </si>
  <si>
    <t>sokldlazba*1,1</t>
  </si>
  <si>
    <t>126</t>
  </si>
  <si>
    <t>771474200.1</t>
  </si>
  <si>
    <t>Montáž a dodávka systémových přechodových hliníkových lišt</t>
  </si>
  <si>
    <t>412695097</t>
  </si>
  <si>
    <t>"1.NP</t>
  </si>
  <si>
    <t>vstupní hala</t>
  </si>
  <si>
    <t>po obvodu pod dveře, prosklené stěny a při přechodu do jiné místnosti</t>
  </si>
  <si>
    <t>2,10*3+2,40</t>
  </si>
  <si>
    <t>v ploše místnosti (příčně)</t>
  </si>
  <si>
    <t>2,60*2</t>
  </si>
  <si>
    <t>127</t>
  </si>
  <si>
    <t>771574110.1</t>
  </si>
  <si>
    <t>Lepení podlah keramických flexibilním lepidlem pro zátěžovou podlahu vč. montáže a dodávky systémových prvků podlahy (lišty, profily, dilatace, atd.; přechodové hliníkové lišty viz samostatná položka)</t>
  </si>
  <si>
    <t>1876249903</t>
  </si>
  <si>
    <t>P1.3 – vstupní hala 1.NP</t>
  </si>
  <si>
    <t>57,20</t>
  </si>
  <si>
    <t>128</t>
  </si>
  <si>
    <t>59761010.1</t>
  </si>
  <si>
    <t>dlažba keramická, 300 x 300mm, povrch hladký, jednobarevné provedení, polomatný, rektifikované, otěruvzdornost PE4, protiskluznost</t>
  </si>
  <si>
    <t>-43811600</t>
  </si>
  <si>
    <t>129</t>
  </si>
  <si>
    <t>998771102</t>
  </si>
  <si>
    <t>Přesun hmot pro podlahy z dlaždic stanovený z hmotnosti přesunovaného materiálu vodorovná dopravní vzdálenost do 50 m v objektech výšky přes 6 do 12 m</t>
  </si>
  <si>
    <t>1391759412</t>
  </si>
  <si>
    <t>130</t>
  </si>
  <si>
    <t>998771181.1</t>
  </si>
  <si>
    <t>Příplatek k přesunu hmot pro podlahy z dlaždic za ztížený přesun hmot k objektu, např. z ulice Husova k objektu</t>
  </si>
  <si>
    <t>-1131990071</t>
  </si>
  <si>
    <t>772</t>
  </si>
  <si>
    <t>Podlahy z kamene</t>
  </si>
  <si>
    <t>131</t>
  </si>
  <si>
    <t>772522150</t>
  </si>
  <si>
    <t>Kladení dlažby z kamene z pravoúhlých desek, dlaždic v pásech do malty š 100 - 400 mm tl do 50 mm</t>
  </si>
  <si>
    <t>-1091343933</t>
  </si>
  <si>
    <t>Poznámka k položce:_x000D_
popř. lepení flexibilním lepidlem dle tz</t>
  </si>
  <si>
    <t>zpětná pokládka demontované dlažby před vstupem .. 21,60 m2 dle tz</t>
  </si>
  <si>
    <t>132</t>
  </si>
  <si>
    <t>58381000.1</t>
  </si>
  <si>
    <t>deska dlažební žulová, tryskaná, předpoklad tl cca 30mm (typ dle stávající dlažby)</t>
  </si>
  <si>
    <t>-556225591</t>
  </si>
  <si>
    <t>doplnění 25% plochy dlažby před vstupem</t>
  </si>
  <si>
    <t>venkovnidlazba*0.25</t>
  </si>
  <si>
    <t>zaokrouhlení</t>
  </si>
  <si>
    <t>0,60</t>
  </si>
  <si>
    <t>133</t>
  </si>
  <si>
    <t>772522811</t>
  </si>
  <si>
    <t>Demontáž dlažby z kamene z tvrdých kamenů kladených do malty</t>
  </si>
  <si>
    <t>789228415</t>
  </si>
  <si>
    <t>Poznámka k položce:_x000D_
šetrná, pro zpětnou pokládku</t>
  </si>
  <si>
    <t>134</t>
  </si>
  <si>
    <t>998772102</t>
  </si>
  <si>
    <t>Přesun hmot pro kamenné dlažby, obklady schodišťových stupňů a soklů stanovený z hmotnosti přesunovaného materiálu vodorovná dopravní vzdálenost do 50 m v objektech výšky přes 6 do 12 m</t>
  </si>
  <si>
    <t>1201428678</t>
  </si>
  <si>
    <t>135</t>
  </si>
  <si>
    <t>998772181.1</t>
  </si>
  <si>
    <t>Příplatek k přesunu hmot pro podlahy z kamene za ztížený přesun hmot k objektu, např. z ulice Husova k objektu</t>
  </si>
  <si>
    <t>-1493245501</t>
  </si>
  <si>
    <t>781</t>
  </si>
  <si>
    <t>Dokončovací práce - obklady</t>
  </si>
  <si>
    <t>136</t>
  </si>
  <si>
    <t>781473900.1</t>
  </si>
  <si>
    <t>Lokální oprava fasádního kabřincového obkladu vč.dodávky materiálu a přesunu hmot</t>
  </si>
  <si>
    <t>149307078</t>
  </si>
  <si>
    <t>předpokládaný rozsah plochy obkladu, který může být poškozen stavební činností související s novou hydroizolací</t>
  </si>
  <si>
    <t>2,00</t>
  </si>
  <si>
    <t>784</t>
  </si>
  <si>
    <t>Dokončovací práce - malby a tapety</t>
  </si>
  <si>
    <t>137</t>
  </si>
  <si>
    <t>784111000.1</t>
  </si>
  <si>
    <t>Přípravu podkladu pro malby (např.ometení, oškrábání, omytí)</t>
  </si>
  <si>
    <t>-1801506930</t>
  </si>
  <si>
    <t>plocha dle maleb</t>
  </si>
  <si>
    <t>138</t>
  </si>
  <si>
    <t>784181120.2</t>
  </si>
  <si>
    <t>Hloubková penetrace podkladu pro omítky a sádrokarton, systémová dle typu malby pro sanační omítky</t>
  </si>
  <si>
    <t>1488468232</t>
  </si>
  <si>
    <t>plocha dle maleb 1.PP</t>
  </si>
  <si>
    <t>139</t>
  </si>
  <si>
    <t>784331000.1</t>
  </si>
  <si>
    <t>Malby dvojnásobným nátěrem vhodným pro sanační omítky</t>
  </si>
  <si>
    <t>-319263926</t>
  </si>
  <si>
    <t>Malba místností, ve kterých je uvedena na půdoryse 1.PP</t>
  </si>
  <si>
    <t>Stropy</t>
  </si>
  <si>
    <t>chodba</t>
  </si>
  <si>
    <t>53,90*3,50</t>
  </si>
  <si>
    <t>schodiště</t>
  </si>
  <si>
    <t>7,00*4,50</t>
  </si>
  <si>
    <t>3,00*4,05</t>
  </si>
  <si>
    <t>3,45*5,00</t>
  </si>
  <si>
    <t>3,40*5,00</t>
  </si>
  <si>
    <t>11,70*5,00</t>
  </si>
  <si>
    <t>2,25*5,00</t>
  </si>
  <si>
    <t>14,05*5,00</t>
  </si>
  <si>
    <t>7,00*5,00</t>
  </si>
  <si>
    <t>Stěny</t>
  </si>
  <si>
    <t>1.PP</t>
  </si>
  <si>
    <t>(53,90+3,50)*2*2,50</t>
  </si>
  <si>
    <t>(7,00+4,50)*2*2,50</t>
  </si>
  <si>
    <t>(3,00+4,05)*2*2,50</t>
  </si>
  <si>
    <t>(3,45+5,00)*2*2,50</t>
  </si>
  <si>
    <t>(3,40+5,00)*2*2,50</t>
  </si>
  <si>
    <t>(11,70+5,00)*2*2,50</t>
  </si>
  <si>
    <t>(2,25+5,00)*2*2,50</t>
  </si>
  <si>
    <t>(14,05+5,00)*2*2,50</t>
  </si>
  <si>
    <t>přípočet na ostění, nadpraží, výklenky apod. +5%</t>
  </si>
  <si>
    <t>1180,55*0.05</t>
  </si>
  <si>
    <t>02 - Vedlejší rozpočtové náklady</t>
  </si>
  <si>
    <t>VRN - Vedlejší rozpočtové náklady</t>
  </si>
  <si>
    <t>VRN</t>
  </si>
  <si>
    <t>013254000</t>
  </si>
  <si>
    <t>VRN související jen s úpravou 1PP až 3.NP pro TUL</t>
  </si>
  <si>
    <t>1024</t>
  </si>
  <si>
    <t>-757853132</t>
  </si>
  <si>
    <t>asfpass02</t>
  </si>
  <si>
    <t>125,966</t>
  </si>
  <si>
    <t>bedsloup</t>
  </si>
  <si>
    <t>14,49</t>
  </si>
  <si>
    <t>bedvenec</t>
  </si>
  <si>
    <t>44,574</t>
  </si>
  <si>
    <t>diffols01</t>
  </si>
  <si>
    <t>588,319</t>
  </si>
  <si>
    <t>drevo01</t>
  </si>
  <si>
    <t>14,01</t>
  </si>
  <si>
    <t>drevo02</t>
  </si>
  <si>
    <t>0,833</t>
  </si>
  <si>
    <t>drevo03</t>
  </si>
  <si>
    <t>1634,518</t>
  </si>
  <si>
    <t>drevoklem</t>
  </si>
  <si>
    <t>30,996</t>
  </si>
  <si>
    <t>foliedifuz</t>
  </si>
  <si>
    <t>29,69</t>
  </si>
  <si>
    <t>02 - Dostavba 4.NP</t>
  </si>
  <si>
    <t>geo300</t>
  </si>
  <si>
    <t>237,553</t>
  </si>
  <si>
    <t>it50mv</t>
  </si>
  <si>
    <t>29,143</t>
  </si>
  <si>
    <t>itmv140s01</t>
  </si>
  <si>
    <t>345,532</t>
  </si>
  <si>
    <t>itpirs01</t>
  </si>
  <si>
    <t>239,958</t>
  </si>
  <si>
    <t>itspedzlab</t>
  </si>
  <si>
    <t>27,692</t>
  </si>
  <si>
    <t>kzs160mw</t>
  </si>
  <si>
    <t>15,39</t>
  </si>
  <si>
    <t>latekrov</t>
  </si>
  <si>
    <t>6,286</t>
  </si>
  <si>
    <t>lesenifasada</t>
  </si>
  <si>
    <t>1368,955</t>
  </si>
  <si>
    <t>malby</t>
  </si>
  <si>
    <t>835,732</t>
  </si>
  <si>
    <t>malbyomyvatel</t>
  </si>
  <si>
    <t>1212,636</t>
  </si>
  <si>
    <t>mw50strecha</t>
  </si>
  <si>
    <t>136,2</t>
  </si>
  <si>
    <t>okostatni</t>
  </si>
  <si>
    <t>7,49</t>
  </si>
  <si>
    <t>oksocialky</t>
  </si>
  <si>
    <t>133,38</t>
  </si>
  <si>
    <t>osb1vrstva</t>
  </si>
  <si>
    <t>732</t>
  </si>
  <si>
    <t>osb2vrstva</t>
  </si>
  <si>
    <t>720</t>
  </si>
  <si>
    <t>osbsvislice</t>
  </si>
  <si>
    <t>33,925</t>
  </si>
  <si>
    <t>parofolie</t>
  </si>
  <si>
    <t>29,504</t>
  </si>
  <si>
    <t>passtr01</t>
  </si>
  <si>
    <t>661,032</t>
  </si>
  <si>
    <t>penesvis</t>
  </si>
  <si>
    <t>5,665</t>
  </si>
  <si>
    <t>penevodor</t>
  </si>
  <si>
    <t>27,1</t>
  </si>
  <si>
    <t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příp. jiné dodávky a práce nutné k bezvadnému provedení díla.</t>
  </si>
  <si>
    <t>pir140</t>
  </si>
  <si>
    <t>160,3</t>
  </si>
  <si>
    <t>sdkpd1</t>
  </si>
  <si>
    <t>459,606</t>
  </si>
  <si>
    <t>sdkpd2</t>
  </si>
  <si>
    <t>101,921</t>
  </si>
  <si>
    <t>sdkpd3</t>
  </si>
  <si>
    <t>39,322</t>
  </si>
  <si>
    <t>sdksk04</t>
  </si>
  <si>
    <t>16,4</t>
  </si>
  <si>
    <t>sdksk1</t>
  </si>
  <si>
    <t>41,011</t>
  </si>
  <si>
    <t>sdksk2a</t>
  </si>
  <si>
    <t>92,682</t>
  </si>
  <si>
    <t>sdksk2b</t>
  </si>
  <si>
    <t>75,2</t>
  </si>
  <si>
    <t>sdksk3</t>
  </si>
  <si>
    <t>32,1</t>
  </si>
  <si>
    <t>sdksk4</t>
  </si>
  <si>
    <t>51,064</t>
  </si>
  <si>
    <t>sdksk5</t>
  </si>
  <si>
    <t>54,78</t>
  </si>
  <si>
    <t>sdksk6</t>
  </si>
  <si>
    <t>26,178</t>
  </si>
  <si>
    <t>sdksk7</t>
  </si>
  <si>
    <t>3,07</t>
  </si>
  <si>
    <t>sdksk8</t>
  </si>
  <si>
    <t>102,435</t>
  </si>
  <si>
    <t>sklp41</t>
  </si>
  <si>
    <t>sklp42</t>
  </si>
  <si>
    <t>442,3</t>
  </si>
  <si>
    <t>sklp43</t>
  </si>
  <si>
    <t>11,7</t>
  </si>
  <si>
    <t>soklvinyl</t>
  </si>
  <si>
    <t>212,99</t>
  </si>
  <si>
    <t>spadS02</t>
  </si>
  <si>
    <t xml:space="preserve">    711 - Izolace proti vodě, vlhkosti a plynům vč. přesunu hmot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</si>
  <si>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</si>
  <si>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</si>
  <si>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</si>
  <si>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764 - Konstrukce klempířské vč. povrchové úpravy (bližší specifikace viz PD)</t>
  </si>
  <si>
    <t xml:space="preserve">    766 - Konstrukce truhlářské vč. přesunu hmot (bližší specifikace viz PD)</t>
  </si>
  <si>
    <t xml:space="preserve">    766.1 - Vnější výplně otvorů vč. přesunu hmot a parapetů (bližší specifikace viz PD)</t>
  </si>
  <si>
    <t xml:space="preserve">    766.2 - Vnitřní výplně otvorů vč. přechodových lišt a přesunu hmot (bližší specifikace viz PD)</t>
  </si>
  <si>
    <t xml:space="preserve">    768.1 - Sklenářské výrobky vč. přesunu hmot (bližší specifikace viz PD)</t>
  </si>
  <si>
    <t xml:space="preserve">    768.2 - Kotvící technika na střeše vč. přesunu hmot (bližší specifikace viz PD)</t>
  </si>
  <si>
    <t xml:space="preserve">    768.3 - Hasící přístroje vč. přesunu hmot</t>
  </si>
  <si>
    <t xml:space="preserve">    776 - Podlahy povlakové</t>
  </si>
  <si>
    <t>310236241</t>
  </si>
  <si>
    <t>Zazdívka otvorů ve zdivu nadzákladovém cihlami pálenými plochy přes 0,0225 m2 do 0,09 m2, ve zdi tl. do 300 mm</t>
  </si>
  <si>
    <t>821677291</t>
  </si>
  <si>
    <t>4.np římsa</t>
  </si>
  <si>
    <t>predpoklad</t>
  </si>
  <si>
    <t>54,0/0,6=90 ks trámu, na každé strane</t>
  </si>
  <si>
    <t>90*2</t>
  </si>
  <si>
    <t>ostatní</t>
  </si>
  <si>
    <t>310238211</t>
  </si>
  <si>
    <t>Zazdívka otvorů ve zdivu nadzákladovém cihlami pálenými plochy přes 0,25 m2 do 1 m2 na maltu vápenocementovou</t>
  </si>
  <si>
    <t>-1694974179</t>
  </si>
  <si>
    <t>vybouraná okna v obvodovém zdivu</t>
  </si>
  <si>
    <t>0,9*0,8*4*0,2</t>
  </si>
  <si>
    <t>0,9*0,7*2*0,2</t>
  </si>
  <si>
    <t>0,3*2,45*0,3</t>
  </si>
  <si>
    <t>310239211</t>
  </si>
  <si>
    <t>Zazdívka otvorů ve zdivu nadzákladovém cihlami pálenými plochy přes 1 m2 do 4 m2 na maltu vápenocementovou</t>
  </si>
  <si>
    <t>1304094276</t>
  </si>
  <si>
    <t>0,9*1,5*(4+4)*0,2</t>
  </si>
  <si>
    <t>2,1*2,45*0,1*5</t>
  </si>
  <si>
    <t>1,2*2,45*0,1*2</t>
  </si>
  <si>
    <t>330311714</t>
  </si>
  <si>
    <t>Sloupy a pilíře z betonu prostého tř. C 30/37</t>
  </si>
  <si>
    <t>-547782536</t>
  </si>
  <si>
    <t>sloup u stávající zdi</t>
  </si>
  <si>
    <t>0,9*0,3*3,45*2</t>
  </si>
  <si>
    <t>331351125</t>
  </si>
  <si>
    <t>Bednění hranatých sloupů a pilířů včetně vzepření průřezu pravoúhlého čtyřúhelníka výšky do 4 m, průřezu přes 0,16 m2 zřízení</t>
  </si>
  <si>
    <t>741376129</t>
  </si>
  <si>
    <t>(0,9*2+0,3)*3,45*2</t>
  </si>
  <si>
    <t>331351126</t>
  </si>
  <si>
    <t>Bednění hranatých sloupů a pilířů včetně vzepření průřezu pravoúhlého čtyřúhelníka výšky do 4 m, průřezu přes 0,16 m2 odstranění</t>
  </si>
  <si>
    <t>-1244660995</t>
  </si>
  <si>
    <t>331361821</t>
  </si>
  <si>
    <t>Výztuž sloupů, pilířů, rámových stojek, táhel nebo vzpěr hranatých svislých nebo šikmých (odkloněných) z betonářské oceli 10 505 (R) nebo BSt 500</t>
  </si>
  <si>
    <t>905302601</t>
  </si>
  <si>
    <t>% rozdělení výztuže mezi sloupy a věnce</t>
  </si>
  <si>
    <t>1627,77/8,93*0,001*0</t>
  </si>
  <si>
    <t>1,863*0,182</t>
  </si>
  <si>
    <t>265</t>
  </si>
  <si>
    <t>340239212.1</t>
  </si>
  <si>
    <t>Zazdívka - dozdívka nad ŽB věncem viz detail D 01 v tl.15cm z CP</t>
  </si>
  <si>
    <t>-1659686197</t>
  </si>
  <si>
    <t>(55,66+10,75+5,0)*2*0,15</t>
  </si>
  <si>
    <t>417321616</t>
  </si>
  <si>
    <t>Ztužující pásy a věnce z betonu železového (bez výztuže) tř. C 30/37</t>
  </si>
  <si>
    <t>-208681434</t>
  </si>
  <si>
    <t>dle statika</t>
  </si>
  <si>
    <t>V01</t>
  </si>
  <si>
    <t>0,32*0,15*128,74</t>
  </si>
  <si>
    <t>V02</t>
  </si>
  <si>
    <t>0,3*0,4*7,44</t>
  </si>
  <si>
    <t>417351115</t>
  </si>
  <si>
    <t>Bednění bočnic ztužujících pásů a věnců včetně vzpěr zřízení</t>
  </si>
  <si>
    <t>-921149066</t>
  </si>
  <si>
    <t>2*0,15*128,74</t>
  </si>
  <si>
    <t>2*0,4*7,44</t>
  </si>
  <si>
    <t>417351116</t>
  </si>
  <si>
    <t>Bednění bočnic ztužujících pásů a věnců včetně vzpěr odstranění</t>
  </si>
  <si>
    <t>1232026048</t>
  </si>
  <si>
    <t>417361821</t>
  </si>
  <si>
    <t>Výztuž ztužujících pásů a věnců z betonářské oceli 10 505 (R) nebo BSt 500</t>
  </si>
  <si>
    <t>-819732547</t>
  </si>
  <si>
    <t>7,07*0,182</t>
  </si>
  <si>
    <t>611131101</t>
  </si>
  <si>
    <t>Podkladní a spojovací vrstva vnitřních omítaných ploch cementový postřik nanášený ručně celoplošně stropů</t>
  </si>
  <si>
    <t>614304342</t>
  </si>
  <si>
    <t>předpoklad</t>
  </si>
  <si>
    <t>20,0*0,25</t>
  </si>
  <si>
    <t>611325222</t>
  </si>
  <si>
    <t>Vápenocementová omítka jednotlivých malých ploch štuková na stropech, plochy jednotlivě přes 0,09 do 0,25 m2</t>
  </si>
  <si>
    <t>1395947294</t>
  </si>
  <si>
    <t>20,0</t>
  </si>
  <si>
    <t>612131101</t>
  </si>
  <si>
    <t>Podkladní a spojovací vrstva vnitřních omítaných ploch cementový postřik nanášený ručně celoplošně stěn</t>
  </si>
  <si>
    <t>-1885370117</t>
  </si>
  <si>
    <t>dle části statiky, Výkres D.1.2-001</t>
  </si>
  <si>
    <t>úprava c.3 - 100%</t>
  </si>
  <si>
    <t>2,615*42*0,08</t>
  </si>
  <si>
    <t>(0,685+0,2)*42*0,08</t>
  </si>
  <si>
    <t>úprava c.1 a 2 - 100%</t>
  </si>
  <si>
    <t>3,05*4*2*0,08</t>
  </si>
  <si>
    <t>na zazdívkách - 100%</t>
  </si>
  <si>
    <t>2,1*2,45*5</t>
  </si>
  <si>
    <t>1,2*2,45*2</t>
  </si>
  <si>
    <t>0,9*0,4*2</t>
  </si>
  <si>
    <t>0,9*2,45</t>
  </si>
  <si>
    <t>po vybouraných príckách 4.np - 100%</t>
  </si>
  <si>
    <t>tl. 100mm</t>
  </si>
  <si>
    <t>příčky 4.np</t>
  </si>
  <si>
    <t>0,1*2,75*3</t>
  </si>
  <si>
    <t>tl. 150mm</t>
  </si>
  <si>
    <t>prícky 4.np</t>
  </si>
  <si>
    <t>0,15*2,75*12</t>
  </si>
  <si>
    <t>tl. 300mm</t>
  </si>
  <si>
    <t>2,75*0,3*4</t>
  </si>
  <si>
    <t>tl. 500mm</t>
  </si>
  <si>
    <t>2*2,75*0,5</t>
  </si>
  <si>
    <t>na stavající stěně - pouze ze 30%</t>
  </si>
  <si>
    <t>4.np</t>
  </si>
  <si>
    <t>stavající zdi</t>
  </si>
  <si>
    <t>147,1*3,35*0,3</t>
  </si>
  <si>
    <t>2,65*4*0,3</t>
  </si>
  <si>
    <t>odpočet otvorů</t>
  </si>
  <si>
    <t>-(0,9*0,8*6+2,1*1,5*21)</t>
  </si>
  <si>
    <t>-1,05*2,1</t>
  </si>
  <si>
    <t>-3,6*2,525*0,3</t>
  </si>
  <si>
    <t>ostení</t>
  </si>
  <si>
    <t>(0,9*4+0,8*4+0,9*8+1,5*8+2,1*22+1,5*22)*2*0,297*0,3</t>
  </si>
  <si>
    <t>odpocet zadívek</t>
  </si>
  <si>
    <t>-2,1*2,45*5</t>
  </si>
  <si>
    <t>-1,2*2,45*2</t>
  </si>
  <si>
    <t>-0,9*0,4*2</t>
  </si>
  <si>
    <t>-0,9*2,45</t>
  </si>
  <si>
    <t>vyspravení po otluceném obkladu - 100%</t>
  </si>
  <si>
    <t>7,52*2,0</t>
  </si>
  <si>
    <t>7,195*2,0</t>
  </si>
  <si>
    <t>149,328*0,1</t>
  </si>
  <si>
    <t>612311.31</t>
  </si>
  <si>
    <t>Potažení vnitřních ploch štukem tloušťky do 3 mm svislých konstrukcí stěn vč. systémové přípravy podkladu</t>
  </si>
  <si>
    <t>-155405990</t>
  </si>
  <si>
    <t>na stávající stěně - pouze ze 100%</t>
  </si>
  <si>
    <t>147,1*3,35</t>
  </si>
  <si>
    <t>2,65*4</t>
  </si>
  <si>
    <t>(0,9*4+0,8*4+0,9*8+1,5*8+2,1*22+1,5*22)*2*0,297</t>
  </si>
  <si>
    <t>490,472*0,1</t>
  </si>
  <si>
    <t>612321121</t>
  </si>
  <si>
    <t>Omítka vápenocementová vnitřních ploch nanášená ručně jednovrstvá, tloušťky do 10 mm hladká svislých konstrukcí stěn</t>
  </si>
  <si>
    <t>298613262</t>
  </si>
  <si>
    <t>na zazdívkách</t>
  </si>
  <si>
    <t>vyspravení po otlučeném obkladu</t>
  </si>
  <si>
    <t>0,5*0,5*8</t>
  </si>
  <si>
    <t>612325111</t>
  </si>
  <si>
    <t>Vápenocementová omítka rýh hladká ve stěnách, šířky rýhy do 150 mm</t>
  </si>
  <si>
    <t>-64467735</t>
  </si>
  <si>
    <t>úprava c.3</t>
  </si>
  <si>
    <t>úprava c.1 a 2</t>
  </si>
  <si>
    <t>po vybouraných příčkách 4.np</t>
  </si>
  <si>
    <t>612325112</t>
  </si>
  <si>
    <t>Vápenocementová omítka rýh hladká ve stěnách, šířky rýhy přes 150 do 300 mm</t>
  </si>
  <si>
    <t>1296300309</t>
  </si>
  <si>
    <t>612325113</t>
  </si>
  <si>
    <t>Vápenocementová omítka rýh hladká ve stěnách, šířky rýhy přes 300 mm</t>
  </si>
  <si>
    <t>1375087377</t>
  </si>
  <si>
    <t>612325222</t>
  </si>
  <si>
    <t>Vápenocementová omítka jednotlivých malých ploch štuková na stěnách, plochy jednotlivě přes 0,09 do 0,25 m2</t>
  </si>
  <si>
    <t>109923560</t>
  </si>
  <si>
    <t>3.np</t>
  </si>
  <si>
    <t>po statických úpravách</t>
  </si>
  <si>
    <t>pro ukotvovací prvky pod žb věncem 3.np</t>
  </si>
  <si>
    <t>odvodové steny</t>
  </si>
  <si>
    <t>42,0</t>
  </si>
  <si>
    <t>stávající zdi</t>
  </si>
  <si>
    <t>2,0*4</t>
  </si>
  <si>
    <t>612325412</t>
  </si>
  <si>
    <t>Oprava vápenocementové omítky vnitřních ploch hladké, tloušťky do 20 mm stěn, v rozsahu opravované plochy přes 10 do 30%</t>
  </si>
  <si>
    <t>-786138026</t>
  </si>
  <si>
    <t>-3,6*2,525</t>
  </si>
  <si>
    <t>odpočet zadívek</t>
  </si>
  <si>
    <t>-7,52*2,0</t>
  </si>
  <si>
    <t>-7,195*2,0</t>
  </si>
  <si>
    <t>420,149*0,1</t>
  </si>
  <si>
    <t>6199910.1</t>
  </si>
  <si>
    <t>Ochrana stavajících konstrukcí před poškozením (např. okna, dveře, parapety atd...)</t>
  </si>
  <si>
    <t>388396587</t>
  </si>
  <si>
    <t>1,0</t>
  </si>
  <si>
    <t>619995001</t>
  </si>
  <si>
    <t>Začištění omítek (s dodáním hmot) kolem oken, dveří, podlah, obkladů apod.</t>
  </si>
  <si>
    <t>-499597792</t>
  </si>
  <si>
    <t>mč 4.05</t>
  </si>
  <si>
    <t>(0,9+0,8)*2*2</t>
  </si>
  <si>
    <t>619996.17</t>
  </si>
  <si>
    <t>Ochrana podlahy 4.np bedněním z nárazuvzdorných desek, prken a folie před pádem bouraného stropu včetně pozdějšího odstranění obedněním</t>
  </si>
  <si>
    <t>-1635708093</t>
  </si>
  <si>
    <t>490,8</t>
  </si>
  <si>
    <t>6222210.1</t>
  </si>
  <si>
    <t>Montáž kontaktního zateplení vnějších stěn lepením a mechanickým kotvením desek z minerální vlny s podélnou orientací vláken tl do 160 mm vč. systémových prvků a lišt</t>
  </si>
  <si>
    <t>-1950466507</t>
  </si>
  <si>
    <t>0,9*1,5*8</t>
  </si>
  <si>
    <t>0,9*0,8*4</t>
  </si>
  <si>
    <t>0,9*0,7*2</t>
  </si>
  <si>
    <t>0,3*1,5</t>
  </si>
  <si>
    <t>63151538</t>
  </si>
  <si>
    <t>deska tepelně izolační minerální kontaktních fasád podélné vlákno λ=0,036 tl 160mm</t>
  </si>
  <si>
    <t>2079625018</t>
  </si>
  <si>
    <t>kzs160mw*1,02</t>
  </si>
  <si>
    <t>622511.11</t>
  </si>
  <si>
    <t>Omítka tenkovrstvá akrylátová vnějších ploch probarvená, včetně penetrace podkladu, zrnitost a barva dle stávající omítky</t>
  </si>
  <si>
    <t>1072255451</t>
  </si>
  <si>
    <t>hrany u zateplení</t>
  </si>
  <si>
    <t>(0,9+1,5)*2*0,11*8</t>
  </si>
  <si>
    <t>(0,9+08)*2*0,11*4</t>
  </si>
  <si>
    <t>(0,9+0,7)*2*0,11*2</t>
  </si>
  <si>
    <t>629991011</t>
  </si>
  <si>
    <t>Zakrytí vnějších ploch před znečištěním včetně pozdějšího odkrytí výplní otvorů a svislých ploch fólií přilepenou lepící páskou</t>
  </si>
  <si>
    <t>1006997648</t>
  </si>
  <si>
    <t>0,8*0,9*2</t>
  </si>
  <si>
    <t>6313121.1</t>
  </si>
  <si>
    <t>Doplnění kapes prostým betonem s dodáním hmot (pro kapsy pod věncem ve 3.np)</t>
  </si>
  <si>
    <t>1305830934</t>
  </si>
  <si>
    <t>odvodové stěny</t>
  </si>
  <si>
    <t>42,0*(0,2*0,423*0,16)</t>
  </si>
  <si>
    <t>2,0*(0,3*0,2*0,16)</t>
  </si>
  <si>
    <t>631319011</t>
  </si>
  <si>
    <t>Příplatek k cenám mazanin za úpravu povrchu mazaniny přehlazením, mazanina tl. přes 50 do 80 mm</t>
  </si>
  <si>
    <t>592468772</t>
  </si>
  <si>
    <t>sklp41*0,07</t>
  </si>
  <si>
    <t>sklp42*0,08</t>
  </si>
  <si>
    <t>sklp43*0,08</t>
  </si>
  <si>
    <t>-1142075236</t>
  </si>
  <si>
    <t>-1487245184</t>
  </si>
  <si>
    <t>vč. překrytí 35%</t>
  </si>
  <si>
    <t>sklp41*2,09*0,001*1,35</t>
  </si>
  <si>
    <t>sklp42*2,09*0,001*1,35</t>
  </si>
  <si>
    <t>sklp43*2,09*0,001*1,35</t>
  </si>
  <si>
    <t>632450.21</t>
  </si>
  <si>
    <t>Maltové lože kotevních desek do 20mm vč. montážně přivařených zarážek</t>
  </si>
  <si>
    <t>1691466551</t>
  </si>
  <si>
    <t>detail 1 - statika</t>
  </si>
  <si>
    <t>0,32*0,79*2</t>
  </si>
  <si>
    <t>detail 2 - statika</t>
  </si>
  <si>
    <t>0,19*0,4*(14+12)</t>
  </si>
  <si>
    <t>detail 3 - statika</t>
  </si>
  <si>
    <t>0,13*0,32*4</t>
  </si>
  <si>
    <t>detail 4 - statika</t>
  </si>
  <si>
    <t>0,16*0,37*4</t>
  </si>
  <si>
    <t>detail 5 - statika</t>
  </si>
  <si>
    <t>(0,4*0,26+0,11*0,26)*4</t>
  </si>
  <si>
    <t>-65771998</t>
  </si>
  <si>
    <t>plocha 4.np ze 100%</t>
  </si>
  <si>
    <t>496,6</t>
  </si>
  <si>
    <t>6324512.4</t>
  </si>
  <si>
    <t>Potěr cementový samonivelační litý C25 tl do 50 mm</t>
  </si>
  <si>
    <t>-2013755203</t>
  </si>
  <si>
    <t>632451292</t>
  </si>
  <si>
    <t>Potěr cementový samonivelační litý Příplatek k cenám za každých dalších i započatých 5 mm tloušťky přes 50 mm tř. C 25</t>
  </si>
  <si>
    <t>324337397</t>
  </si>
  <si>
    <t>cel. tl. 70mm (50+20)</t>
  </si>
  <si>
    <t>sklp41*(20/5)</t>
  </si>
  <si>
    <t>cel. tl. 80mm (50+30)</t>
  </si>
  <si>
    <t>sklp42*(30/5)</t>
  </si>
  <si>
    <t>-1666081247</t>
  </si>
  <si>
    <t>vyrovnávací stěrka</t>
  </si>
  <si>
    <t>samoniveční potěr skladeb:</t>
  </si>
  <si>
    <t>633992.11</t>
  </si>
  <si>
    <t xml:space="preserve">Příprava podkladu stavající podlahy 4.np před aplikací samonivelační stěrky (zbavení nečistot, zametení atd...) </t>
  </si>
  <si>
    <t>-1657112819</t>
  </si>
  <si>
    <t>633992.20</t>
  </si>
  <si>
    <t>Případného vyspravení vodorovné plochy stávající římsy (s dodáním hmot) vč. očištění</t>
  </si>
  <si>
    <t>-977523401</t>
  </si>
  <si>
    <t>hlavni budova</t>
  </si>
  <si>
    <t>(139,4-13,47)*0,83</t>
  </si>
  <si>
    <t>13,47*0,8</t>
  </si>
  <si>
    <t>941111132</t>
  </si>
  <si>
    <t>Montáž lešení řadového trubkového lehkého pracovního s podlahami s provozním zatížením tř. 3 do 200 kg/m2 šířky tř. W12 přes 1,2 do 1,5 m, výšky přes 10 do 25 m</t>
  </si>
  <si>
    <t>1107300129</t>
  </si>
  <si>
    <t>9411112.2</t>
  </si>
  <si>
    <t>Příplatek k lešení řadovému trubkovému lehkému s podlahami š 1,5 m v 25 m za pronájem</t>
  </si>
  <si>
    <t>858776194</t>
  </si>
  <si>
    <t>jižní pohled</t>
  </si>
  <si>
    <t>(55,66+1,5*2)*13,36</t>
  </si>
  <si>
    <t>severní pohled</t>
  </si>
  <si>
    <t>(55,66+1,5*2)*5,42</t>
  </si>
  <si>
    <t>v+Z pohled</t>
  </si>
  <si>
    <t>6,7*13,7*2</t>
  </si>
  <si>
    <t>3,6*9,2*2</t>
  </si>
  <si>
    <t>pro čela světlíku</t>
  </si>
  <si>
    <t>3,5*(4,3-1,8)*2</t>
  </si>
  <si>
    <t>941111832</t>
  </si>
  <si>
    <t>Demontáž lešení řadového trubkového lehkého pracovního s podlahami s provozním zatížením tř. 3 do 200 kg/m2 šířky tř. W12 přes 1,2 do 1,5 m, výšky přes 10 do 25 m</t>
  </si>
  <si>
    <t>-878748368</t>
  </si>
  <si>
    <t>949101.12</t>
  </si>
  <si>
    <t>Lešení pomocné pracovní pro úpravy podhledů 4.np s proměnou výškou lešeňové podlahy od 1,5 do 5,2m</t>
  </si>
  <si>
    <t>-1176422740</t>
  </si>
  <si>
    <t>1017095943</t>
  </si>
  <si>
    <t>3.np okolo obvod zdi pro táhla + strop</t>
  </si>
  <si>
    <t>126,18*1,5</t>
  </si>
  <si>
    <t>pro podhledy socialek a chodby</t>
  </si>
  <si>
    <t>3,0+5,7+1,9+3,1+5,6+3,9+3,9</t>
  </si>
  <si>
    <t>6,23*2</t>
  </si>
  <si>
    <t>u valby střešního světlíku - exteriér</t>
  </si>
  <si>
    <t>5,7*1,5*4</t>
  </si>
  <si>
    <t>-736067271</t>
  </si>
  <si>
    <t>952901114</t>
  </si>
  <si>
    <t>Vyčištění budov nebo objektů před předáním do užívání budov bytové nebo občanské výstavby, světlé výšky podlaží přes 4 m</t>
  </si>
  <si>
    <t>-357024976</t>
  </si>
  <si>
    <t>22,2+23,6+97,8+96,9+11,7+13,1+162,9</t>
  </si>
  <si>
    <t>962031132</t>
  </si>
  <si>
    <t>Bourání příček z cihel, tvárnic nebo příčkovek z cihel pálených, plných nebo dutých na maltu vápennou nebo vápenocementovou, tl. do 100 mm</t>
  </si>
  <si>
    <t>-963697842</t>
  </si>
  <si>
    <t>(1,95*3+1,97*2)*2,75</t>
  </si>
  <si>
    <t>-(0,6*1,97*4+0,7*1,97)</t>
  </si>
  <si>
    <t>962031133</t>
  </si>
  <si>
    <t>Bourání příček z cihel, tvárnic nebo příčkovek z cihel pálených, plných nebo dutých na maltu vápennou nebo vápenocementovou, tl. do 150 mm</t>
  </si>
  <si>
    <t>-1230054204</t>
  </si>
  <si>
    <t>(3,54*2+12,02+5,05*4+12,69+1,95*2)*2,75</t>
  </si>
  <si>
    <t>-0,9*1,97*3+0,7*1,97*4</t>
  </si>
  <si>
    <t>962032231</t>
  </si>
  <si>
    <t>Bourání zdiva nadzákladového z cihel nebo tvárnic z cihel pálených nebo vápenopískových, na maltu vápennou nebo vápenocementovou, objemu přes 1 m3</t>
  </si>
  <si>
    <t>915646492</t>
  </si>
  <si>
    <t>5,05*2,75*0,3*2</t>
  </si>
  <si>
    <t>1,63*2,75*0,3*2</t>
  </si>
  <si>
    <t>(35,1+18,87)*2,75*0,5</t>
  </si>
  <si>
    <t>-1,8*2,4*10*0,5</t>
  </si>
  <si>
    <t>tl. 200mm</t>
  </si>
  <si>
    <t>1,8*2,4*10*0,2</t>
  </si>
  <si>
    <t>-0,9*1,97*0,2*8</t>
  </si>
  <si>
    <t>9630115.3</t>
  </si>
  <si>
    <t>Šetrné bourání stropů z tvárnic pálených do nosníků železobetonových, včetně jejich vybourání a odklizení, výšky do 300 mm</t>
  </si>
  <si>
    <t>641393635</t>
  </si>
  <si>
    <t>strop nad 4.np</t>
  </si>
  <si>
    <t>965043341</t>
  </si>
  <si>
    <t>Bourání mazanin betonových s potěrem nebo teracem tl. do 100 mm, plochy přes 4 m2</t>
  </si>
  <si>
    <t>-1405391250</t>
  </si>
  <si>
    <t>mč 4.02-4.05</t>
  </si>
  <si>
    <t>(136,2+3,9+6,3+2,9)*(0,027+0,06)</t>
  </si>
  <si>
    <t>mc 4.06-4.16</t>
  </si>
  <si>
    <t>(12,4+36,7+72,5+55,2+17,7+18,1*2+17,7+17,8+18,2+12,7)*(0,027+0,06)</t>
  </si>
  <si>
    <t>mc 4.17,18</t>
  </si>
  <si>
    <t>(3,6+10,5)*(0,027+0,06)</t>
  </si>
  <si>
    <t>490,8*0,1</t>
  </si>
  <si>
    <t>ostatní - 10%</t>
  </si>
  <si>
    <t>89,144*0,1</t>
  </si>
  <si>
    <t>799734200</t>
  </si>
  <si>
    <t>136,2+3,9+6,3+2,9</t>
  </si>
  <si>
    <t>mč 4.17,18</t>
  </si>
  <si>
    <t>3,6+10,5</t>
  </si>
  <si>
    <t>schod na chodbě</t>
  </si>
  <si>
    <t>2,02*(0,15+0,2)</t>
  </si>
  <si>
    <t>-779644241</t>
  </si>
  <si>
    <t>86,7+3,25*2-0,9*10+0,7*2</t>
  </si>
  <si>
    <t>968062455</t>
  </si>
  <si>
    <t>Vybourání dřevěných rámů oken s křídly, dveřních zárubní, vrat, stěn, ostění nebo obkladů dveřních zárubní, plochy do 2 m2</t>
  </si>
  <si>
    <t>1096139512</t>
  </si>
  <si>
    <t>4.patro</t>
  </si>
  <si>
    <t>0,9*1,97*11</t>
  </si>
  <si>
    <t>0,7*1,97*5</t>
  </si>
  <si>
    <t>0,6*1,97*4</t>
  </si>
  <si>
    <t>968062456</t>
  </si>
  <si>
    <t>Vybourání dřevěných rámů oken s křídly, dveřních zárubní, vrat, stěn, ostění nebo obkladů dveřních zárubní, plochy přes 2 m2</t>
  </si>
  <si>
    <t>-1802612924</t>
  </si>
  <si>
    <t>1,44*2,1*2</t>
  </si>
  <si>
    <t>968082015</t>
  </si>
  <si>
    <t>Vybourání plastových rámů oken s křídly, dveřních zárubní, vrat rámu oken s křídly, plochy do 1 m2</t>
  </si>
  <si>
    <t>-566472712</t>
  </si>
  <si>
    <t>0,9*0,8*6</t>
  </si>
  <si>
    <t>968082016</t>
  </si>
  <si>
    <t>Vybourání plastových rámů oken s křídly, dveřních zárubní, vrat rámu oken s křídly, plochy přes 1 do 2 m2</t>
  </si>
  <si>
    <t>-658487182</t>
  </si>
  <si>
    <t>968082017</t>
  </si>
  <si>
    <t>Vybourání plastových rámů oken s křídly, dveřních zárubní, vrat rámu oken s křídly, plochy přes 2 do 4 m2</t>
  </si>
  <si>
    <t>-687534890</t>
  </si>
  <si>
    <t>2,1*1,5</t>
  </si>
  <si>
    <t>973031326</t>
  </si>
  <si>
    <t>Vysekání výklenků nebo kapes ve zdivu z cihel na maltu vápennou nebo vápenocementovou kapes, plochy do 0,10 m2, hl. do 450 mm</t>
  </si>
  <si>
    <t>-1048388432</t>
  </si>
  <si>
    <t>2,0</t>
  </si>
  <si>
    <t>973031824</t>
  </si>
  <si>
    <t>Vysekání výklenků nebo kapes ve zdivu z cihel na maltu vápennou nebo vápenocementovou kapes pro zavázání nových zdí, tl. do 300 mm</t>
  </si>
  <si>
    <t>486031350</t>
  </si>
  <si>
    <t>statika - úprava č1</t>
  </si>
  <si>
    <t>3,05*2</t>
  </si>
  <si>
    <t>974031122</t>
  </si>
  <si>
    <t>Vysekání rýh ve zdivu cihelném na maltu vápennou nebo vápenocementovou do hl. 30 mm a šířky do 70 mm</t>
  </si>
  <si>
    <t>1535210891</t>
  </si>
  <si>
    <t>2,615*42</t>
  </si>
  <si>
    <t>úprava č.1 a 2</t>
  </si>
  <si>
    <t>3,05*4*2</t>
  </si>
  <si>
    <t>974049122</t>
  </si>
  <si>
    <t>Vysekání rýh v betonových zdech do hl. 30 mm a šířky do 70 mm</t>
  </si>
  <si>
    <t>1386786774</t>
  </si>
  <si>
    <t>(0,685+0,2)*42</t>
  </si>
  <si>
    <t>977151111</t>
  </si>
  <si>
    <t>Jádrové vrty diamantovými korunkami do stavebních materiálů (železobetonu, betonu, cihel, obkladů, dlažeb, kamene) průměru do 35 mm</t>
  </si>
  <si>
    <t>1497385791</t>
  </si>
  <si>
    <t>pro napojeni římsy na nový věnec</t>
  </si>
  <si>
    <t>cca po 1m</t>
  </si>
  <si>
    <t>pro V01</t>
  </si>
  <si>
    <t>129*0,3</t>
  </si>
  <si>
    <t>pro V02</t>
  </si>
  <si>
    <t>8*0,3*2</t>
  </si>
  <si>
    <t>977151211</t>
  </si>
  <si>
    <t>Jádrové vrty diamantovými korunkami do stavebních materiálů (železobetonu, betonu, cihel, obkladů, dlažeb, kamene) dovrchní (směrem vzhůru), průměru do 35 mm</t>
  </si>
  <si>
    <t>-1616201941</t>
  </si>
  <si>
    <t>0,5*4*2</t>
  </si>
  <si>
    <t>0,3*2*42</t>
  </si>
  <si>
    <t>977151223</t>
  </si>
  <si>
    <t>Jádrové vrty diamantovými korunkami do stavebních materiálů (železobetonu, betonu, cihel, obkladů, dlažeb, kamene) dovrchní (směrem vzhůru), průměru přes 130 do 150 mm</t>
  </si>
  <si>
    <t>59756655</t>
  </si>
  <si>
    <t>pro odvětrání VZT strop 3.np</t>
  </si>
  <si>
    <t>0,5*2</t>
  </si>
  <si>
    <t>9773121.4</t>
  </si>
  <si>
    <t>Šetrné řezání stávajících betonových nosníky stropu nad 4.np</t>
  </si>
  <si>
    <t>ks</t>
  </si>
  <si>
    <t>1018304716</t>
  </si>
  <si>
    <t>předpoklad nosníku á 60cm</t>
  </si>
  <si>
    <t>55/0,6= 92 nosníku</t>
  </si>
  <si>
    <t>předpokládaných řezů v ose nosníku- 4x</t>
  </si>
  <si>
    <t>92*4</t>
  </si>
  <si>
    <t>978059541</t>
  </si>
  <si>
    <t>Odsekání obkladů stěn včetně otlučení podkladní omítky až na zdivo z obkládaček vnitřních, z jakýchkoliv materiálů, plochy přes 1 m2</t>
  </si>
  <si>
    <t>-1303781497</t>
  </si>
  <si>
    <t>0,5*0,5*16</t>
  </si>
  <si>
    <t>99910.102</t>
  </si>
  <si>
    <t>Šetrná demontáž stávajícího zastřešení výtahové šachty pro lepší přístup k okraji nové střechy vč. uskladnění, ochrany před poškozením a zpětného osazení na původní místo (půdorysná plocha cca17m2)</t>
  </si>
  <si>
    <t>-1105552106</t>
  </si>
  <si>
    <t>99910.105</t>
  </si>
  <si>
    <t>Zaslepení záchytek do stávajícího železobetonového věnce (římsy) systémem Hilti HIT HY 200, do hl. 300mm (vč. dodávky materiálu)</t>
  </si>
  <si>
    <t>-911613236</t>
  </si>
  <si>
    <t>8*2</t>
  </si>
  <si>
    <t>99910.107</t>
  </si>
  <si>
    <t>Montáž a dodávka obkladové skleněné desky kuchyňské linky vč. ukotvení, systémových detailů a prvků</t>
  </si>
  <si>
    <t>2088032531</t>
  </si>
  <si>
    <t>2,5*0,7</t>
  </si>
  <si>
    <t>99910.115</t>
  </si>
  <si>
    <t>Zřízení sond a oveření konstrukce stávající římsy 4.np</t>
  </si>
  <si>
    <t>-1263793804</t>
  </si>
  <si>
    <t>99910.118</t>
  </si>
  <si>
    <t>Montáž a dodávka výstražných a bezpečnostních tabulek dle PBŘ</t>
  </si>
  <si>
    <t>473643225</t>
  </si>
  <si>
    <t>999100520</t>
  </si>
  <si>
    <t>Ostatní drobné bourací a demontážní práce jinde neuvedené (stávající vybavení sociálních místností, držáky, věšáky, zrcadla, atd..) vč. likvidace</t>
  </si>
  <si>
    <t>-1593348611</t>
  </si>
  <si>
    <t>999100525</t>
  </si>
  <si>
    <t>Doplňkové provizorní statické zajištění konstrukcí pro bourací popř. nové práce (realizováno pouze na pokyn investora a účtování dle SD)</t>
  </si>
  <si>
    <t>-2070064590</t>
  </si>
  <si>
    <t>999890120.9</t>
  </si>
  <si>
    <t>Zednické výpomoci specialistů jinde neuvedené</t>
  </si>
  <si>
    <t>-1147639307</t>
  </si>
  <si>
    <t>997013115</t>
  </si>
  <si>
    <t>Vnitrostaveništní doprava suti a vybouraných hmot vodorovně do 50 m svisle s použitím mechanizace pro budovy a haly výšky přes 15 do 18 m</t>
  </si>
  <si>
    <t>-2065406687</t>
  </si>
  <si>
    <t>-36478162</t>
  </si>
  <si>
    <t>855596557</t>
  </si>
  <si>
    <t>9970135.9</t>
  </si>
  <si>
    <t>Příplatek k odvozu suti a vybouraných hmot na skládku za každý další km přes 1km</t>
  </si>
  <si>
    <t>691896053</t>
  </si>
  <si>
    <t>9970136.9</t>
  </si>
  <si>
    <t>Poplatek za uložení na skládce (skládkovné) čisté stavební suťi (beton, cihla, keramické materiály, omítky, kámen,...) stavebního odpadu</t>
  </si>
  <si>
    <t>-391350593</t>
  </si>
  <si>
    <t>590,207-(64,38+0,95+10,4+6,45)</t>
  </si>
  <si>
    <t>-102,0</t>
  </si>
  <si>
    <t>9970136.1</t>
  </si>
  <si>
    <t>Poplatek za uložení stavebního odpadu na skládce (skládkovné) směsného stavebního a demoličního zatříděného do Katalogu odpadů pod kódem 17 09 04</t>
  </si>
  <si>
    <t>-1843467345</t>
  </si>
  <si>
    <t>předpoklad 20% z čisté stavební suti po odpočtu ostatních materiálů</t>
  </si>
  <si>
    <t>(590,207-(64,38+0,95+10,4+6,45))*0,2</t>
  </si>
  <si>
    <t>odpocet</t>
  </si>
  <si>
    <t>102,0-101,605</t>
  </si>
  <si>
    <t>9970138.1</t>
  </si>
  <si>
    <t>Poplatek za uložení stavebního odpadu na skládce (skládkovné) dřevěného zatříděného do Katalogu odpadů pod kódem 17 02 01</t>
  </si>
  <si>
    <t>-1724349825</t>
  </si>
  <si>
    <t>0,72+60,52+3,14</t>
  </si>
  <si>
    <t>9970138.3</t>
  </si>
  <si>
    <t>Poplatek za uložení stavebního odpadu na skládce (skládkovné) z plastických hmot zatříděného do Katalogu odpadů pod kódem 17 02 03</t>
  </si>
  <si>
    <t>-1092142856</t>
  </si>
  <si>
    <t>0,95</t>
  </si>
  <si>
    <t>9970138.4</t>
  </si>
  <si>
    <t>Poplatek za uložení stavebního odpadu na skládce (skládkovné) z izolačních materiálů zatříděného do Katalogu odpadů pod kódem 17 06 04</t>
  </si>
  <si>
    <t>-663933746</t>
  </si>
  <si>
    <t>10,4</t>
  </si>
  <si>
    <t>997013832</t>
  </si>
  <si>
    <t>Odpočtový poplatek za kovový šrot</t>
  </si>
  <si>
    <t>570417280</t>
  </si>
  <si>
    <t>6,45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</si>
  <si>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</si>
  <si>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</si>
  <si>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-1668744639</t>
  </si>
  <si>
    <t>9980110.4</t>
  </si>
  <si>
    <t>1803615806</t>
  </si>
  <si>
    <t>Izolace proti vodě, vlhkosti a plynům vč. přesunu hmot</t>
  </si>
  <si>
    <t>-526979188</t>
  </si>
  <si>
    <t>78842657</t>
  </si>
  <si>
    <t>vytažení na zdi do 100mm</t>
  </si>
  <si>
    <t>mc 4.04,05,06</t>
  </si>
  <si>
    <t>(7,03+9,9+5,57)*0,1</t>
  </si>
  <si>
    <t>mc 4.13,14,15,16</t>
  </si>
  <si>
    <t>(7,17+9,56+9,47+7,95)*0,1</t>
  </si>
  <si>
    <t>618980941</t>
  </si>
  <si>
    <t>penevodor*0,00035</t>
  </si>
  <si>
    <t>penesvis*0,00035</t>
  </si>
  <si>
    <t>-2014377908</t>
  </si>
  <si>
    <t>711142559</t>
  </si>
  <si>
    <t>Provedení izolace proti zemní vlhkosti pásy přitavením NAIP na ploše svislé S</t>
  </si>
  <si>
    <t>-402293404</t>
  </si>
  <si>
    <t>dle penetrace</t>
  </si>
  <si>
    <t>628321.4</t>
  </si>
  <si>
    <t xml:space="preserve">pás asfaltový natavitelný  tl 4,0mm </t>
  </si>
  <si>
    <t>-1580566034</t>
  </si>
  <si>
    <t>penevodor*1,15</t>
  </si>
  <si>
    <t>penesvis*1,2</t>
  </si>
  <si>
    <t>37,963*1,2 'Přepočtené koeficientem množství</t>
  </si>
  <si>
    <t>712</t>
  </si>
  <si>
    <t>Povlakové krytiny</t>
  </si>
  <si>
    <t>712331111</t>
  </si>
  <si>
    <t>Provedení povlakové krytiny střech plochých do 10° pásy na sucho podkladní samolepící asfaltový pás</t>
  </si>
  <si>
    <t>876753379</t>
  </si>
  <si>
    <t>střecha S02</t>
  </si>
  <si>
    <t xml:space="preserve">vodorovná plocha </t>
  </si>
  <si>
    <t>103,43</t>
  </si>
  <si>
    <t>svislá kce</t>
  </si>
  <si>
    <t>112,68*0,2</t>
  </si>
  <si>
    <t>628530.1</t>
  </si>
  <si>
    <t xml:space="preserve">pás asfaltový samolepicí modifikovaný SBS s Al vložkou tl 4mm </t>
  </si>
  <si>
    <t>-1462738512</t>
  </si>
  <si>
    <t>asfpass02*1,15</t>
  </si>
  <si>
    <t>712361701</t>
  </si>
  <si>
    <t>Provedení povlakové krytiny střech plochých do 10° fólií položenou volně s přilepením spojů</t>
  </si>
  <si>
    <t>-566946936</t>
  </si>
  <si>
    <t>detail světlíku</t>
  </si>
  <si>
    <t>113,32*0,137</t>
  </si>
  <si>
    <t>detail D02</t>
  </si>
  <si>
    <t>parapet</t>
  </si>
  <si>
    <t>0,125*113,32</t>
  </si>
  <si>
    <t>283290.3</t>
  </si>
  <si>
    <t>fólie difúzní kontaktní, sd ≤ 0,03 m, antireflexní povrch</t>
  </si>
  <si>
    <t>-1535548805</t>
  </si>
  <si>
    <t>foliedifuz*1,15</t>
  </si>
  <si>
    <t>7123634.5</t>
  </si>
  <si>
    <t>Provedení povlakové krytiny střech plochých do 10° s mechanicky kotvenou izolací včetně položení fólie a horkovzdušného svaření</t>
  </si>
  <si>
    <t>-2116959284</t>
  </si>
  <si>
    <t>dle geotextílie</t>
  </si>
  <si>
    <t>283220.2</t>
  </si>
  <si>
    <t>fólie hydroizolační střešní mechanicky kotvená tl 1,5mm vč. systémových detailů a prvků</t>
  </si>
  <si>
    <t>-750756380</t>
  </si>
  <si>
    <t>geo300*1,15</t>
  </si>
  <si>
    <t>712391172</t>
  </si>
  <si>
    <t>Provedení povlakové krytiny střech plochých do 10° -ostatní práce provedení vrstvy textilní ochranné</t>
  </si>
  <si>
    <t>1213451440</t>
  </si>
  <si>
    <t>detail D01</t>
  </si>
  <si>
    <t>žlab</t>
  </si>
  <si>
    <t>0,732*138,46</t>
  </si>
  <si>
    <t>693110.8</t>
  </si>
  <si>
    <t>geotextilie 300g/m2</t>
  </si>
  <si>
    <t>-972254910</t>
  </si>
  <si>
    <t>712431111</t>
  </si>
  <si>
    <t>Provedení povlakové krytiny střech šikmých přes 10° do 30° pásy na sucho podkladní samolepící asfaltový pás</t>
  </si>
  <si>
    <t>966110846</t>
  </si>
  <si>
    <t>střecha S01</t>
  </si>
  <si>
    <t>dle osb desky</t>
  </si>
  <si>
    <t>732,0-125,966</t>
  </si>
  <si>
    <t>na římse</t>
  </si>
  <si>
    <t>0,433*(23,56+25,26+55,66+10,85*2)</t>
  </si>
  <si>
    <t>0,075*4,83</t>
  </si>
  <si>
    <t>-1167123251</t>
  </si>
  <si>
    <t>passtr01*1,15</t>
  </si>
  <si>
    <t>712461701</t>
  </si>
  <si>
    <t>Provedení povlakové krytiny střech šikmých přes 10° do 30° fólií položenou volně s přilepením spojů</t>
  </si>
  <si>
    <t>-374547566</t>
  </si>
  <si>
    <t>strecha S01</t>
  </si>
  <si>
    <t>5,39*54,04*2</t>
  </si>
  <si>
    <t>1,4*2,06*2</t>
  </si>
  <si>
    <t>-1699510213</t>
  </si>
  <si>
    <t>diffols01*1,15</t>
  </si>
  <si>
    <t>998712103</t>
  </si>
  <si>
    <t>Přesun hmot pro povlakové krytiny stanovený z hmotnosti přesunovaného materiálu vodorovná dopravní vzdálenost do 50 m v objektech výšky přes 12 do 24 m</t>
  </si>
  <si>
    <t>1647062371</t>
  </si>
  <si>
    <t>9987121.3</t>
  </si>
  <si>
    <t>-339886576</t>
  </si>
  <si>
    <t>7131208.3</t>
  </si>
  <si>
    <t>Šetrné odstranění tepelné izolace stropu nad schodištěm vč. zpětného položení na původní místo</t>
  </si>
  <si>
    <t>948943112</t>
  </si>
  <si>
    <t>4,5*3,6</t>
  </si>
  <si>
    <t>713120811</t>
  </si>
  <si>
    <t>Odstranění tepelné izolace podlah z rohoží, pásů, dílců, desek, bloků podlah volně kladených nebo mezi trámy z vláknitých materiálů suchých, tloušťka izolace do 100 mm</t>
  </si>
  <si>
    <t>1797066471</t>
  </si>
  <si>
    <t>mč 4.06-4.16</t>
  </si>
  <si>
    <t>12,4+36,7+72,5+55,2+17,7+18,1*2+17,7+17,8+18,2+12,7</t>
  </si>
  <si>
    <t>713120813</t>
  </si>
  <si>
    <t>Odstranění tepelné izolace podlah z rohoží, pásů, dílců, desek, bloků podlah volně kladených nebo mezi trámy z vláknitých materiálů suchých, tloušťka izolace přes 100 mm</t>
  </si>
  <si>
    <t>-320309770</t>
  </si>
  <si>
    <t>-926379209</t>
  </si>
  <si>
    <t>skladba P4.1</t>
  </si>
  <si>
    <t>skladba P4.2</t>
  </si>
  <si>
    <t>22,2+23,6+97,8+96,9+25,8+13,1+162,9</t>
  </si>
  <si>
    <t>skladba P4.3</t>
  </si>
  <si>
    <t>283765.7</t>
  </si>
  <si>
    <t>kročejová izolace, polystyren tl.30mm</t>
  </si>
  <si>
    <t>1825173253</t>
  </si>
  <si>
    <t>sklp41*1,02</t>
  </si>
  <si>
    <t>sklp42*1,02</t>
  </si>
  <si>
    <t>sklp43*1,02</t>
  </si>
  <si>
    <t>7131311.5</t>
  </si>
  <si>
    <t>Montáž izolace tepelné stěn mechanickým ukotvením rohoží, pásů, dílců, desek vně objektu</t>
  </si>
  <si>
    <t>-2056617359</t>
  </si>
  <si>
    <t>svisly parapet a římsa střechy S01</t>
  </si>
  <si>
    <t>(0,856+0,471)*62,19*2</t>
  </si>
  <si>
    <t>0,633*54,78*2</t>
  </si>
  <si>
    <t>1,12*2,48*2</t>
  </si>
  <si>
    <t>mv 50mm v parapetu svetliku</t>
  </si>
  <si>
    <t>0,266*54,78*2</t>
  </si>
  <si>
    <t>28376519</t>
  </si>
  <si>
    <t>deska izolační PIR s oboustrannou kompozitní fólií s hliníkovou vložkou 1200x2400x140mm</t>
  </si>
  <si>
    <t>679785829</t>
  </si>
  <si>
    <t>itpirs01*1,02</t>
  </si>
  <si>
    <t>631481.1</t>
  </si>
  <si>
    <t>deska tepelně izolační minerální  λ=0,035 tl 50mm</t>
  </si>
  <si>
    <t>-891875962</t>
  </si>
  <si>
    <t>it50mv*1,02</t>
  </si>
  <si>
    <t>713141131</t>
  </si>
  <si>
    <t>Montáž tepelné izolace střech plochých rohožemi, pásy, deskami, dílci, bloky (izolační materiál ve specifikaci) přilepenými za studena zplna, jednovrstvá</t>
  </si>
  <si>
    <t>277193810</t>
  </si>
  <si>
    <t>pir 140mm</t>
  </si>
  <si>
    <t>spodní vrstva</t>
  </si>
  <si>
    <t>114,76*0,21</t>
  </si>
  <si>
    <t>mw 50mm</t>
  </si>
  <si>
    <t>1962499024</t>
  </si>
  <si>
    <t>pir140*1,02</t>
  </si>
  <si>
    <t>63151497</t>
  </si>
  <si>
    <t>deska tepelně izolační minerální plochých střech vrchní vrstva 70kPa λ=0,038-0,039 tl 50mm</t>
  </si>
  <si>
    <t>664829657</t>
  </si>
  <si>
    <t>mw50strecha*1,02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</si>
  <si>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</si>
  <si>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</si>
  <si>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2095836352</t>
  </si>
  <si>
    <t>kotveni střechy S02</t>
  </si>
  <si>
    <t>713141311</t>
  </si>
  <si>
    <t>Montáž tepelné izolace střech plochých spádovými klíny v ploše kladenými volně</t>
  </si>
  <si>
    <t>-1483158374</t>
  </si>
  <si>
    <t>283761.4</t>
  </si>
  <si>
    <t>klín izolační z minerální vaty spádový</t>
  </si>
  <si>
    <t>-1891324197</t>
  </si>
  <si>
    <t>spadS02*(0,02+0,07)/2*1,02</t>
  </si>
  <si>
    <t>713141331</t>
  </si>
  <si>
    <t>Montáž tepelné izolace střech plochých spádovými klíny v ploše přilepenými za studena zplna</t>
  </si>
  <si>
    <t>1579323107</t>
  </si>
  <si>
    <t>0,2*138,46</t>
  </si>
  <si>
    <t>28376143</t>
  </si>
  <si>
    <t>klín izolační z pěnového polystyrenu EPS 200 spádový</t>
  </si>
  <si>
    <t>-1578564742</t>
  </si>
  <si>
    <t>itspedzlab*0,06*1,02</t>
  </si>
  <si>
    <t>713151158</t>
  </si>
  <si>
    <t>Montáž tepelné izolace střech šikmých rohožemi, pásy, deskami (izolační materiál ve specifikaci) přišroubovanými šrouby nad krokve, sklonu střechy do 30° tloušťky izolace přes 200 mm</t>
  </si>
  <si>
    <t>-615704852</t>
  </si>
  <si>
    <t>TI střecha S01</t>
  </si>
  <si>
    <t>1. vrstva</t>
  </si>
  <si>
    <t>3,697*54,04*2</t>
  </si>
  <si>
    <t>odpočet trámků</t>
  </si>
  <si>
    <t>-5*54,04*2*0,1</t>
  </si>
  <si>
    <t>2.vrstva</t>
  </si>
  <si>
    <t>631481.6</t>
  </si>
  <si>
    <t>deska tepelně izolační minerální  λ=0,035 tl 140mm</t>
  </si>
  <si>
    <t>1658949346</t>
  </si>
  <si>
    <t>itmv140s01*2*1,02</t>
  </si>
  <si>
    <t>713191132</t>
  </si>
  <si>
    <t>Montáž tepelné izolace stavebních konstrukcí - doplňky a konstrukční součásti podlah, stropů vrchem nebo střech překrytím fólií separační z PE</t>
  </si>
  <si>
    <t>-689214909</t>
  </si>
  <si>
    <t>283290.2</t>
  </si>
  <si>
    <t>fólie PE separační či ochranná, lepená ve spojích</t>
  </si>
  <si>
    <t>996224819</t>
  </si>
  <si>
    <t>sklp41*1,15</t>
  </si>
  <si>
    <t>sklp42*1,15</t>
  </si>
  <si>
    <t>sklp43*1,15</t>
  </si>
  <si>
    <t>7131914.1</t>
  </si>
  <si>
    <t>Montáž tepelné izolace stavebních konstrukcí - doplňky a konstrukční součásti střech šikmých provedení konstrukčních trámků</t>
  </si>
  <si>
    <t>1564760903</t>
  </si>
  <si>
    <t>viz příční řezy</t>
  </si>
  <si>
    <t>5*54,04*2</t>
  </si>
  <si>
    <t>28372003</t>
  </si>
  <si>
    <t>trámek konstrukční izolační z EPS 1000x100x280mm</t>
  </si>
  <si>
    <t>-910189695</t>
  </si>
  <si>
    <t>5*54,04*2/1*1,02</t>
  </si>
  <si>
    <t>552,0-551,208</t>
  </si>
  <si>
    <t>998713103</t>
  </si>
  <si>
    <t>Přesun hmot pro izolace tepelné stanovený z hmotnosti přesunovaného materiálu vodorovná dopravní vzdálenost do 50 m v objektech výšky přes 12 m do 24 m</t>
  </si>
  <si>
    <t>-803969160</t>
  </si>
  <si>
    <t>9987131.3</t>
  </si>
  <si>
    <t>-1913534552</t>
  </si>
  <si>
    <t>762</t>
  </si>
  <si>
    <t>Konstrukce tesařské</t>
  </si>
  <si>
    <t>762083122</t>
  </si>
  <si>
    <t>Práce společné pro tesařské konstrukce impregnace řeziva máčením proti dřevokaznému hmyzu, houbám a plísním, třída ohrožení 3 a 4 (dřevo v exteriéru)</t>
  </si>
  <si>
    <t>-1101750053</t>
  </si>
  <si>
    <t>7620851.1</t>
  </si>
  <si>
    <t xml:space="preserve">Montáž a dodávka svorníků L 100x100x10 pro ukotvení hranolku do ocel. kce a dřeva střechy S02 </t>
  </si>
  <si>
    <t>-270233795</t>
  </si>
  <si>
    <t>každý trám 4x kotva</t>
  </si>
  <si>
    <t>94*4</t>
  </si>
  <si>
    <t>762332141</t>
  </si>
  <si>
    <t>Montáž vázaných konstrukcí krovů střech pultových, sedlových, valbových, stanových čtvercového nebo obdélníkového půdorysu, z řeziva hraněného s použitím ocelových spojek (spojky ve specifikaci), průřezové plochy do 120 cm2</t>
  </si>
  <si>
    <t>81452315</t>
  </si>
  <si>
    <t>hranolek 07</t>
  </si>
  <si>
    <t>2,4*94,0</t>
  </si>
  <si>
    <t>fošna 08</t>
  </si>
  <si>
    <t>0,45*154</t>
  </si>
  <si>
    <t>fošna 09</t>
  </si>
  <si>
    <t>0,37*154</t>
  </si>
  <si>
    <t>krokev 01</t>
  </si>
  <si>
    <t>4,35*140</t>
  </si>
  <si>
    <t>krokev nárožní 02</t>
  </si>
  <si>
    <t>7,3*4</t>
  </si>
  <si>
    <t>krokev domerky 03</t>
  </si>
  <si>
    <t>75,0</t>
  </si>
  <si>
    <t>krokev valba 04</t>
  </si>
  <si>
    <t>88,0</t>
  </si>
  <si>
    <t>krokev parapet štít 05</t>
  </si>
  <si>
    <t>1,0*6</t>
  </si>
  <si>
    <t>podkladní hranolky-kónické 06</t>
  </si>
  <si>
    <t>0,3*227</t>
  </si>
  <si>
    <t>hranolek 14</t>
  </si>
  <si>
    <t>0,65*176</t>
  </si>
  <si>
    <t>hranolek detail 01</t>
  </si>
  <si>
    <t>138,4</t>
  </si>
  <si>
    <t>605542.3</t>
  </si>
  <si>
    <t>řezivo fošna tl 50mm</t>
  </si>
  <si>
    <t>2130156101</t>
  </si>
  <si>
    <t>0,45*154*0,12*0,05*1,1</t>
  </si>
  <si>
    <t>0,37*154*0,12*0,05*1,1</t>
  </si>
  <si>
    <t>605121.6</t>
  </si>
  <si>
    <t>hranol stavební řezivo průřezu do 120cm2</t>
  </si>
  <si>
    <t>1021096097</t>
  </si>
  <si>
    <t>2,4*94,0*0,14*0,08*1,1</t>
  </si>
  <si>
    <t>4,35*140*0,1*0,1*1,1</t>
  </si>
  <si>
    <t>7,3*4*0,1*0,1*1,1</t>
  </si>
  <si>
    <t>75,0*0,1*0,1*1,1</t>
  </si>
  <si>
    <t>88,0*0,1*0,1*1,1</t>
  </si>
  <si>
    <t>1,0*6*0,1*0,1*1,1</t>
  </si>
  <si>
    <t>0,3*227*0,1*0,075*1,1</t>
  </si>
  <si>
    <t>0,65*176*0,14*0,08*1,1</t>
  </si>
  <si>
    <t>138,4*0,05*0,05*1,1</t>
  </si>
  <si>
    <t>7623412.5</t>
  </si>
  <si>
    <t>Montáž bednění střech rovných a šikmých sklonu do 60° z desek dřevotřískových na pero a drážku, kotveno pomocí samořezných vrtů do ocelových nosníků</t>
  </si>
  <si>
    <t>316405589</t>
  </si>
  <si>
    <t>strecha S02</t>
  </si>
  <si>
    <t>112,68*0,12</t>
  </si>
  <si>
    <t>5,2*54,78*2</t>
  </si>
  <si>
    <t>1,134*2,06*2</t>
  </si>
  <si>
    <t>732,0-691,336</t>
  </si>
  <si>
    <t>horní vrstva</t>
  </si>
  <si>
    <t>bocní strany strechy</t>
  </si>
  <si>
    <t>54,92*0,65</t>
  </si>
  <si>
    <t>54,92*0,58</t>
  </si>
  <si>
    <t>2,48*(0,416+0,18)*2</t>
  </si>
  <si>
    <t>5,3*54,78*2</t>
  </si>
  <si>
    <t>1,29*2,06*2</t>
  </si>
  <si>
    <t>720,0-656,491</t>
  </si>
  <si>
    <t>svislice na římse u pir izolace viz detail 01</t>
  </si>
  <si>
    <t>0,28*60,58*2</t>
  </si>
  <si>
    <t>60726286</t>
  </si>
  <si>
    <t>deska dřevoštěpková OSB 3 P+D broušená tl 25mm</t>
  </si>
  <si>
    <t>-2017412980</t>
  </si>
  <si>
    <t>osb1vrstva*1,1</t>
  </si>
  <si>
    <t>osb2vrstva*1,1</t>
  </si>
  <si>
    <t>osbsvislice*1,1</t>
  </si>
  <si>
    <t>762341811</t>
  </si>
  <si>
    <t>Demontáž bednění a laťování bednění střech rovných, obloukových, sklonu do 60° se všemi nadstřešními konstrukcemi z prken hrubých, hoblovaných tl. do 32 mm</t>
  </si>
  <si>
    <t>-1893340778</t>
  </si>
  <si>
    <t>hlavní strecha</t>
  </si>
  <si>
    <t>55,66*5,768*2</t>
  </si>
  <si>
    <t>střecha schodiště</t>
  </si>
  <si>
    <t>5,53*7,6</t>
  </si>
  <si>
    <t>140</t>
  </si>
  <si>
    <t>762342214</t>
  </si>
  <si>
    <t>Bednění a laťování montáž laťování střech jednoduchých sklonu do 60° při osové vzdálenosti latí přes 150 do 360 mm</t>
  </si>
  <si>
    <t>1344656587</t>
  </si>
  <si>
    <t>latě</t>
  </si>
  <si>
    <t>půdorysná plocha</t>
  </si>
  <si>
    <t>604,99</t>
  </si>
  <si>
    <t>-103,42</t>
  </si>
  <si>
    <t>kontralate</t>
  </si>
  <si>
    <t>141</t>
  </si>
  <si>
    <t>60514114</t>
  </si>
  <si>
    <t>řezivo jehličnaté lať impregnovaná dl 4 m</t>
  </si>
  <si>
    <t>972601901</t>
  </si>
  <si>
    <t>latě 10</t>
  </si>
  <si>
    <t>220,0*0,05*0,05*1,1</t>
  </si>
  <si>
    <t>kontralatě 13</t>
  </si>
  <si>
    <t>807,0*0,08*0,08*1,1</t>
  </si>
  <si>
    <t>142</t>
  </si>
  <si>
    <t>7623613.3</t>
  </si>
  <si>
    <t>Konstrukční a vyrovnávací vrstva pod klempířské prvky (parapet světlíku) z desek dřevoštěpkových tl. 25 mm</t>
  </si>
  <si>
    <t>773150905</t>
  </si>
  <si>
    <t>(55,0*2+2,4*2)*0,27</t>
  </si>
  <si>
    <t>143</t>
  </si>
  <si>
    <t>762395000</t>
  </si>
  <si>
    <t>Spojovací prostředky krovů, bednění a laťování, nadstřešních konstrukcí svory, prkna, hřebíky, pásová ocel, vruty</t>
  </si>
  <si>
    <t>-875128803</t>
  </si>
  <si>
    <t>drevo03*0,025</t>
  </si>
  <si>
    <t>drevoklem*0,025</t>
  </si>
  <si>
    <t>144</t>
  </si>
  <si>
    <t>76299.100</t>
  </si>
  <si>
    <t>Šetrná demontáž stávajícího krovu hlavní střechy (výměra = půdorysná plocha)</t>
  </si>
  <si>
    <t>-1272155207</t>
  </si>
  <si>
    <t>598,3</t>
  </si>
  <si>
    <t>145</t>
  </si>
  <si>
    <t>76299.102</t>
  </si>
  <si>
    <t>Úprava nosné kce střechy nad schodištěm, předpoklad: šetr. demontáž bednění, krokví, doplnění prvků nosné kce, zpětná montáž krokví a bednění vč. obnovaní chemické ochrany proti hnilobě a dřevokaz. hmyzu (výměra = půdorysná plocha střechy)</t>
  </si>
  <si>
    <t>-875487124</t>
  </si>
  <si>
    <t>28,5</t>
  </si>
  <si>
    <t>146</t>
  </si>
  <si>
    <t>998762103</t>
  </si>
  <si>
    <t>Přesun hmot pro konstrukce tesařské stanovený z hmotnosti přesunovaného materiálu vodorovná dopravní vzdálenost do 50 m v objektech výšky přes 12 do 24 m</t>
  </si>
  <si>
    <t>-1860724616</t>
  </si>
  <si>
    <t>147</t>
  </si>
  <si>
    <t>9987621.4</t>
  </si>
  <si>
    <t>1097334504</t>
  </si>
  <si>
    <t>763</t>
  </si>
  <si>
    <t>Konstrukce suché výstavby</t>
  </si>
  <si>
    <t>148</t>
  </si>
  <si>
    <t>76311.417</t>
  </si>
  <si>
    <t>Příčka ze sádrokartonových desek - A tl.2x12,5mm/CW 100 /A 2x12,5mm; minerální izolace 80mm, Rw = 56 dB, desky do prostoru s větší vlhkostí 75%, ozn. Sk04 (suché prostory z obou stran)</t>
  </si>
  <si>
    <t>-1565469849</t>
  </si>
  <si>
    <t>okolo mc 4.11</t>
  </si>
  <si>
    <t>dle dm</t>
  </si>
  <si>
    <t>149</t>
  </si>
  <si>
    <t>76311.429</t>
  </si>
  <si>
    <t>Příčka ze sádrokartonových desek tl. 200mm - DF 2x12,5mm/2x CW 75 /DF 2x12,5mm; minerální izolace 2x60mm, Rw = 71 dB, Požární odolnost 30 minut, ozn. Sk5</t>
  </si>
  <si>
    <t>1748023511</t>
  </si>
  <si>
    <t>mč 4.09</t>
  </si>
  <si>
    <t>7,6*5,05</t>
  </si>
  <si>
    <t>150</t>
  </si>
  <si>
    <t>763111.21</t>
  </si>
  <si>
    <t>Příčka ze sádrokartonových desek - DF 2x12,5mm/CW 75 /DF 2x12,5mm; minerální izolace 60mm, Rw = 57 dB, Požární odolnost 30minut, (v prostoru světlíku), ozn. Sk6</t>
  </si>
  <si>
    <t>-2120108330</t>
  </si>
  <si>
    <t>mc 4.03</t>
  </si>
  <si>
    <t>dle dm, rez D-D</t>
  </si>
  <si>
    <t>3,07*4</t>
  </si>
  <si>
    <t>"záklop" okolo ocel kce</t>
  </si>
  <si>
    <t>1,0*1,6*4</t>
  </si>
  <si>
    <t>1,6*2,343*2</t>
  </si>
  <si>
    <t>151</t>
  </si>
  <si>
    <t>763111.47</t>
  </si>
  <si>
    <t>Příčka ze sádrokartonových desek - DF tl. 2 x 12,5 mm/CW 100 / DF 2x12,5mm; minerální izolace 80mm, Rw = 56 dB, Požární odolnost 30minut, desky do prostoru s větší vlhkostí 75% (suché prostory z obou stran), ozn. Sk2</t>
  </si>
  <si>
    <t>-445348445</t>
  </si>
  <si>
    <t>okolo mc 4.11,10</t>
  </si>
  <si>
    <t>7,32*5,05</t>
  </si>
  <si>
    <t>chodba 4.03</t>
  </si>
  <si>
    <t>1,605*5,253*2</t>
  </si>
  <si>
    <t>mc 4.03, rez A-A</t>
  </si>
  <si>
    <t>5,48*6,1</t>
  </si>
  <si>
    <t>-5,48*2,2</t>
  </si>
  <si>
    <t>152</t>
  </si>
  <si>
    <t>763111.48</t>
  </si>
  <si>
    <t>Příčka ze sádrokartonových desek - DF tl. 2 x 12,5 mm/CW 100 / DFH2 2x12,5mm; minerální izolace 80mm, Rw = 56 dB, Požární odolnost 30minut, desky do prostoru s větší vlhkostí 75%, (vlhký prostor z jedné strany), ozn. Sk2</t>
  </si>
  <si>
    <t>539524566</t>
  </si>
  <si>
    <t>mč 4.04,05,06</t>
  </si>
  <si>
    <t>3,845*6,1</t>
  </si>
  <si>
    <t>16,2</t>
  </si>
  <si>
    <t>hydrant</t>
  </si>
  <si>
    <t>1,175*2,27</t>
  </si>
  <si>
    <t>mc 4.16,15</t>
  </si>
  <si>
    <t>5,6*6,1</t>
  </si>
  <si>
    <t>153</t>
  </si>
  <si>
    <t>7631114.2</t>
  </si>
  <si>
    <t>Příčka ze sádrokartonových desek akustických - 2x12,5mm/CW 75 /2x12,5mm; minerální izolace 60mm, Rw = 68 dB, (v prostoru světlíku), desky akustické, ozn. Sk7</t>
  </si>
  <si>
    <t>16373082</t>
  </si>
  <si>
    <t>mc 4.07</t>
  </si>
  <si>
    <t>154</t>
  </si>
  <si>
    <t>7631114.9</t>
  </si>
  <si>
    <t>Příčka ze sádrokartonových desek tl. 150mm - H2 2x12,5mm/CW 100 /H2 2x12,5mm; minerální izolace 80mm, Rw = 56 dB, desky do prostoru s větší vlhkostí 75% (vlhké prostory z obou stran), ozn. Sk4</t>
  </si>
  <si>
    <t>1083942079</t>
  </si>
  <si>
    <t>(1,635+3,595)*3,35</t>
  </si>
  <si>
    <t>mc 4.13-16</t>
  </si>
  <si>
    <t>(3,4+1,635+1,975+0,54)*3,35</t>
  </si>
  <si>
    <t>8,25</t>
  </si>
  <si>
    <t>155</t>
  </si>
  <si>
    <t>763112.15</t>
  </si>
  <si>
    <t>Příčka ze sádrokartonových desek tl. 200mm - A 2x12,5mm/2x CW 75 /A 2x12,5mm; minerální izolace 2x60mm, Rw = 71 dB, ozn. Sk1</t>
  </si>
  <si>
    <t>-433545668</t>
  </si>
  <si>
    <t>mč 4.07</t>
  </si>
  <si>
    <t>40,29+0,342</t>
  </si>
  <si>
    <t>"záklop" okolo skd kce</t>
  </si>
  <si>
    <t>0,237*1,6</t>
  </si>
  <si>
    <t>156</t>
  </si>
  <si>
    <t>7631133.9</t>
  </si>
  <si>
    <t>Příčka instalační ze sádrokartonových desek - H2 2x12,5mm/CW 100+CW75 /H2 2x12,5mm; minerální izolace 80+80mm, ozn. Sk3</t>
  </si>
  <si>
    <t>-2126520185</t>
  </si>
  <si>
    <t>mc 4.14</t>
  </si>
  <si>
    <t>7,95*2</t>
  </si>
  <si>
    <t>157</t>
  </si>
  <si>
    <t>763121.13</t>
  </si>
  <si>
    <t>Stěna předsazená ze sádrokartonových desek - A 2x12,5mm/CW75, ozn. Sk9</t>
  </si>
  <si>
    <t>1415356333</t>
  </si>
  <si>
    <t>mč 4.16</t>
  </si>
  <si>
    <t>1,8*3,5</t>
  </si>
  <si>
    <t>sdksk9</t>
  </si>
  <si>
    <t>158</t>
  </si>
  <si>
    <t>7631214.3</t>
  </si>
  <si>
    <t>Stěna předsazená ze sádrokartonových desek - DF 2x12,5mm, minerální izolace 80mm, požární odolnost 30minut (v prostoru světlíku), ozn. Sk8</t>
  </si>
  <si>
    <t>1009549405</t>
  </si>
  <si>
    <t>obklad parapetu světlíku</t>
  </si>
  <si>
    <t>1,05*54,4*2</t>
  </si>
  <si>
    <t>odpočet Sk2, viz řez A-A, B-B jen na jedné straně</t>
  </si>
  <si>
    <t>-14,9*1,05</t>
  </si>
  <si>
    <t>svislice v čele</t>
  </si>
  <si>
    <t>1,2*1,6*2</t>
  </si>
  <si>
    <t>159</t>
  </si>
  <si>
    <t>7631314.1</t>
  </si>
  <si>
    <t>SDK podhled desky 2xDF 12,5 bez izolace dvouvrstvá spodní kce profil CD, PO 30 min, ozn. Pd1</t>
  </si>
  <si>
    <t>-1378937349</t>
  </si>
  <si>
    <t>mč 4.02</t>
  </si>
  <si>
    <t>4,05*5,48</t>
  </si>
  <si>
    <t>podklad krovu nad sociálkami (druhý podhled viz řez B-B)</t>
  </si>
  <si>
    <t>4,05*(5,6+3,845)</t>
  </si>
  <si>
    <t>4,1*10,675*2</t>
  </si>
  <si>
    <t>-1,1*0,6*2</t>
  </si>
  <si>
    <t>(1,1+0,6)*2*0,69*2</t>
  </si>
  <si>
    <t>mc 4.08</t>
  </si>
  <si>
    <t>4,1*7,72*2</t>
  </si>
  <si>
    <t>5,35*5,6</t>
  </si>
  <si>
    <t>mč 4.09,10,11</t>
  </si>
  <si>
    <t>14,925*3,9</t>
  </si>
  <si>
    <t>mc 4.012</t>
  </si>
  <si>
    <t>4,1*15,466*2</t>
  </si>
  <si>
    <t>160</t>
  </si>
  <si>
    <t>7631314.5</t>
  </si>
  <si>
    <t>SDK podhled desky 2xDF 12,5 bez izolace dvouvrstvá spodní kce profil CD a UA, PO 30 min, ozn. Pd2</t>
  </si>
  <si>
    <t>1596169774</t>
  </si>
  <si>
    <t>1,872*54,445</t>
  </si>
  <si>
    <t>161</t>
  </si>
  <si>
    <t>763131.51</t>
  </si>
  <si>
    <t>SDK podhled deska 1xH2 15 bez izolace dvouvrstvá spodní kce profil CW, bez PO, ozn. Pd3</t>
  </si>
  <si>
    <t>59028689</t>
  </si>
  <si>
    <t>mč 4.04-06 a 4.13-16</t>
  </si>
  <si>
    <t>mč 4.03</t>
  </si>
  <si>
    <t>část v chodbě</t>
  </si>
  <si>
    <t>(3,927+3,712)*1,6</t>
  </si>
  <si>
    <t>162</t>
  </si>
  <si>
    <t>763131411</t>
  </si>
  <si>
    <t>Podhled ze sádrokartonových desek dvouvrstvá zavěšená spodní konstrukce z ocelových profilů CD, UD jednoduše opláštěná deskou standardní A, tl. 12,5 mm, bez izolace</t>
  </si>
  <si>
    <t>91412977</t>
  </si>
  <si>
    <t>kapotáž potrubí 3.np</t>
  </si>
  <si>
    <t>3,54*(0,3+0,2)*2</t>
  </si>
  <si>
    <t>1,44*0,2*2</t>
  </si>
  <si>
    <t>163</t>
  </si>
  <si>
    <t>7631317.1</t>
  </si>
  <si>
    <t>Podhled ze sádrokartonových desek ostatní práce a konstrukce na podhledech ze sádrokartonových desek - napojení trvale pružným tmelem</t>
  </si>
  <si>
    <t>-849608125</t>
  </si>
  <si>
    <t>112,68</t>
  </si>
  <si>
    <t>164</t>
  </si>
  <si>
    <t>763131751</t>
  </si>
  <si>
    <t>Podhled ze sádrokartonových desek ostatní práce a konstrukce na podhledech ze sádrokartonových desek montáž parotěsné zábrany</t>
  </si>
  <si>
    <t>-1071709813</t>
  </si>
  <si>
    <t>112,68*0,113</t>
  </si>
  <si>
    <t>0,148*113,32</t>
  </si>
  <si>
    <t>165</t>
  </si>
  <si>
    <t>283292.4</t>
  </si>
  <si>
    <t>fólie PE vyztužená pro parotěsnou vrstvu</t>
  </si>
  <si>
    <t>-2118465939</t>
  </si>
  <si>
    <t>parofolie*1,15</t>
  </si>
  <si>
    <t>166</t>
  </si>
  <si>
    <t>763131767</t>
  </si>
  <si>
    <t>Podhled ze sádrokartonových desek Příplatek k cenám za výšku zavěšení přes 1,5 m</t>
  </si>
  <si>
    <t>1048056670</t>
  </si>
  <si>
    <t>podhled Pd3</t>
  </si>
  <si>
    <t>167</t>
  </si>
  <si>
    <t>763164617</t>
  </si>
  <si>
    <t>Obklad konstrukcí sádrokartonovými deskami včetně ochranných úhelníků ve tvaru U rozvinuté šíře do 0,6 m, opláštěný deskou protipožární DF, tl. 2 x 12,5 mm</t>
  </si>
  <si>
    <t>-2132451943</t>
  </si>
  <si>
    <t>kapotáž potrubí 4.np</t>
  </si>
  <si>
    <t>3,5+3,6</t>
  </si>
  <si>
    <t>sdkobklad</t>
  </si>
  <si>
    <t>168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</si>
  <si>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</si>
  <si>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</si>
  <si>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359125224</t>
  </si>
  <si>
    <t>169</t>
  </si>
  <si>
    <t>9987633.2</t>
  </si>
  <si>
    <t>-1302192302</t>
  </si>
  <si>
    <t>764</t>
  </si>
  <si>
    <t>Konstrukce klempířské vč. povrchové úpravy (bližší specifikace viz PD)</t>
  </si>
  <si>
    <t>170</t>
  </si>
  <si>
    <t>764001821</t>
  </si>
  <si>
    <t>Demontáž klempířských konstrukcí krytiny ze svitků nebo tabulí do suti</t>
  </si>
  <si>
    <t>-858656125</t>
  </si>
  <si>
    <t>171</t>
  </si>
  <si>
    <t>764002812</t>
  </si>
  <si>
    <t>Demontáž klempířských konstrukcí okapového plechu do suti, v krytině skládané</t>
  </si>
  <si>
    <t>1362699182</t>
  </si>
  <si>
    <t>hlavní střecha</t>
  </si>
  <si>
    <t>124,39</t>
  </si>
  <si>
    <t>172</t>
  </si>
  <si>
    <t>764002821</t>
  </si>
  <si>
    <t>Demontáž klempířských konstrukcí střešního výlezu do suti</t>
  </si>
  <si>
    <t>-1163516174</t>
  </si>
  <si>
    <t>173</t>
  </si>
  <si>
    <t>764002831</t>
  </si>
  <si>
    <t>Demontáž klempířských konstrukcí sněhového zachytávače do suti</t>
  </si>
  <si>
    <t>-1673935118</t>
  </si>
  <si>
    <t>121,0</t>
  </si>
  <si>
    <t>14,0</t>
  </si>
  <si>
    <t>174</t>
  </si>
  <si>
    <t>764002851</t>
  </si>
  <si>
    <t>Demontáž klempířských konstrukcí oplechování parapetů do suti</t>
  </si>
  <si>
    <t>1084264931</t>
  </si>
  <si>
    <t>od vybouraných oken</t>
  </si>
  <si>
    <t>0,9*(8+6)</t>
  </si>
  <si>
    <t>2,1</t>
  </si>
  <si>
    <t>175</t>
  </si>
  <si>
    <t>764003801</t>
  </si>
  <si>
    <t>Demontáž klempířských konstrukcí lemování trub, konzol, držáků, ventilačních nástavců a ostatních kusových prvků do suti</t>
  </si>
  <si>
    <t>1165968868</t>
  </si>
  <si>
    <t>176</t>
  </si>
  <si>
    <t>764004831</t>
  </si>
  <si>
    <t>Demontáž klempířských konstrukcí žlabu mezistřešního nebo zaatikového do suti</t>
  </si>
  <si>
    <t>-897970388</t>
  </si>
  <si>
    <t>177</t>
  </si>
  <si>
    <t>764004861</t>
  </si>
  <si>
    <t>Demontáž klempířských konstrukcí svodu do suti</t>
  </si>
  <si>
    <t>1560247149</t>
  </si>
  <si>
    <t>5,4*2*3</t>
  </si>
  <si>
    <t>13,52*2</t>
  </si>
  <si>
    <t>13,36*2</t>
  </si>
  <si>
    <t>178</t>
  </si>
  <si>
    <t>764042419</t>
  </si>
  <si>
    <t>Strukturovaná odddělovací rohož se zabudovanou hydroizolací jakékoliv rš</t>
  </si>
  <si>
    <t>776305777</t>
  </si>
  <si>
    <t>bocní strany svetlíku</t>
  </si>
  <si>
    <t>54,92*0,65*1,15</t>
  </si>
  <si>
    <t>54,92*0,58*1,15</t>
  </si>
  <si>
    <t>2,48*(0,416+0,18)*2*1,15</t>
  </si>
  <si>
    <t>pod krytinu střechy S01</t>
  </si>
  <si>
    <t>5,2*60,5*2*1,15</t>
  </si>
  <si>
    <t>1,18*2,06*2*1,15</t>
  </si>
  <si>
    <t>střecha nad schodištěm</t>
  </si>
  <si>
    <t>5,5*4,9*1,15</t>
  </si>
  <si>
    <t>3,2*2,8*1,15</t>
  </si>
  <si>
    <t>179</t>
  </si>
  <si>
    <t>7641413.1</t>
  </si>
  <si>
    <t>Krytina falcovaná z titanzinkového lesklého válcovaného plechu tl. 0,8mm s úpravou u okapů, prostupů a výčnělků střechy vč. systémových detailů a prvků</t>
  </si>
  <si>
    <t>-1534752450</t>
  </si>
  <si>
    <t>Poznámka k položce:_x000D_
Tlouška plechu Titanzinku - tl.0,7mm, R.Š.=570mm, vzdálenost falců 500mm._x000D_
_x000D_
Střešní krytina na dvojitou stojatou drážku bude vyrobena z titanzinku dle ČSN EN 988, vyrobený podle katalogu kvalitativních  kritérií QUALITY ZINK a certifikovaný dle ISO 14025 typ.III. Slitina bude složena z elektrolyticky čistého zinku dle DIN EN 1179 se stupněm ryzosti 99,995% a legujících prvků s podílem ve slitině  - titan 0,07-0,12%; měď 0,1-0,18%._x000D_
_x000D_
Povrchová úprava bude přírodní leskle válcovaný povrch._x000D_
_x000D_
_x000D_
Stejný materiál bude i u ostatních výrobků oddílu ozn. TiZn.</t>
  </si>
  <si>
    <t>boční strany střechy</t>
  </si>
  <si>
    <t>5,2*60,5*2</t>
  </si>
  <si>
    <t>1,18*2,06*2</t>
  </si>
  <si>
    <t>5,5*4,9</t>
  </si>
  <si>
    <t>3,2*2,8</t>
  </si>
  <si>
    <t>ostatní -5 %</t>
  </si>
  <si>
    <t>740,48*0,05</t>
  </si>
  <si>
    <t>180</t>
  </si>
  <si>
    <t>764212634.1</t>
  </si>
  <si>
    <t>Oplechování střešního světlíku závětrnou lištou z žárově Pz plechu rš 320 mm, ozn. Kv02</t>
  </si>
  <si>
    <t>-54885175</t>
  </si>
  <si>
    <t>181</t>
  </si>
  <si>
    <t>764212663.1</t>
  </si>
  <si>
    <t>Oplechování okapové hrany z žárově Pz plechu rš 270 mm, ozn. Kv03</t>
  </si>
  <si>
    <t>464668532</t>
  </si>
  <si>
    <t>182</t>
  </si>
  <si>
    <t>764222433.1</t>
  </si>
  <si>
    <t>Oplechování okapové hrany z Al plechu rš 270 mm, ozn. Kv04</t>
  </si>
  <si>
    <t>1612123142</t>
  </si>
  <si>
    <t>183</t>
  </si>
  <si>
    <t>7642264.5</t>
  </si>
  <si>
    <t>Oplechování parapetů z hliníkového plechu rovných mechanicky kotvené, bez rohů rš 367 mm (parapet světlíku)</t>
  </si>
  <si>
    <t>1310420950</t>
  </si>
  <si>
    <t>55,0*2+2,4*2</t>
  </si>
  <si>
    <t>184</t>
  </si>
  <si>
    <t>764226442.1</t>
  </si>
  <si>
    <t>Oplechování parapetů rovných z Al plechu rš 210 mm, ozn. Kv05</t>
  </si>
  <si>
    <t>1415373481</t>
  </si>
  <si>
    <t>0,9*12</t>
  </si>
  <si>
    <t>185</t>
  </si>
  <si>
    <t>764226444.1</t>
  </si>
  <si>
    <t>Oplechování parapetů z Al plechu rš 300 mm, ozn. Kv06</t>
  </si>
  <si>
    <t>-1127344521</t>
  </si>
  <si>
    <t>0,9*2</t>
  </si>
  <si>
    <t>186</t>
  </si>
  <si>
    <t>764543306.1</t>
  </si>
  <si>
    <t>Žlaby nadstřešní oblého tvaru včetně háků, čel a hrdel z TiZn plechu rš 500 mm, pr. 125 mm, ozn. Kv07</t>
  </si>
  <si>
    <t>-1211633427</t>
  </si>
  <si>
    <t>268</t>
  </si>
  <si>
    <t>764543309.1</t>
  </si>
  <si>
    <t>M+D ozdobného rohového prvku z TiZn vel.50x50cm vč. systémových doplňků ozn. Kv10</t>
  </si>
  <si>
    <t>811142849</t>
  </si>
  <si>
    <t>187</t>
  </si>
  <si>
    <t>764548424.1</t>
  </si>
  <si>
    <t>Svody kruhové včetně objímek, kolen, odskoků z TiZn plechu průměru 125 mm, ozn. Kv01</t>
  </si>
  <si>
    <t>921024343</t>
  </si>
  <si>
    <t>5,8*4+13,8*4</t>
  </si>
  <si>
    <t>266</t>
  </si>
  <si>
    <t>764543307.1</t>
  </si>
  <si>
    <t xml:space="preserve">Podokapní žlab u střechy světlíku TiZn rš 250mm vč. háků, čel, kotlíků ozn. Kv08 </t>
  </si>
  <si>
    <t>1855919187</t>
  </si>
  <si>
    <t>267</t>
  </si>
  <si>
    <t>764543308.1</t>
  </si>
  <si>
    <t xml:space="preserve">Svod kruhový z TiZn D 80mm vč. systémových doplňků ozn. Kv09 </t>
  </si>
  <si>
    <t>1061917534</t>
  </si>
  <si>
    <t>1,6*3</t>
  </si>
  <si>
    <t>188</t>
  </si>
  <si>
    <t>76499.100</t>
  </si>
  <si>
    <t>Montáž a dodávka mřížky proti hmyzu (černá) v-60mm</t>
  </si>
  <si>
    <t>-599337921</t>
  </si>
  <si>
    <t>detail 01</t>
  </si>
  <si>
    <t>139,84*1,01</t>
  </si>
  <si>
    <t>detail 02</t>
  </si>
  <si>
    <t>115,2*1,01</t>
  </si>
  <si>
    <t>189</t>
  </si>
  <si>
    <t>998764103</t>
  </si>
  <si>
    <t>Přesun hmot pro konstrukce klempířské stanovený z hmotnosti přesunovaného materiálu vodorovná dopravní vzdálenost do 50 m v objektech výšky přes 12 do 24 m</t>
  </si>
  <si>
    <t>-1200568533</t>
  </si>
  <si>
    <t>190</t>
  </si>
  <si>
    <t>9987641.3</t>
  </si>
  <si>
    <t>1830099959</t>
  </si>
  <si>
    <t>766</t>
  </si>
  <si>
    <t>Konstrukce truhlářské vč. přesunu hmot (bližší specifikace viz PD)</t>
  </si>
  <si>
    <t>191</t>
  </si>
  <si>
    <t>76600010.01</t>
  </si>
  <si>
    <t>M+D sanitárních příček WC kabin vč.dveří z HPL laminátu tl. 12 mm s nerez doplňky a stavitelných noh, vel. 1300+1960x2030 mm, ozn. T01</t>
  </si>
  <si>
    <t>-567823876</t>
  </si>
  <si>
    <t>192</t>
  </si>
  <si>
    <t>76600010.02</t>
  </si>
  <si>
    <t>M+D sanitárních příček WC kabin vč.dveří z HPL laminátu tl. 12 mm s nerez doplňky a stavitelných noh, vel. 1300+1860x2030 mm, ozn. T02</t>
  </si>
  <si>
    <t>-807595894</t>
  </si>
  <si>
    <t>193</t>
  </si>
  <si>
    <t>76600010.03</t>
  </si>
  <si>
    <t>M+D kuchyňské linky dl. 2,4 m vč. horních skříněk, dřezu, mikrovlnné trouby, sklokeramické desky, lednice, osvětlení a nerez soklu, ozn. T03</t>
  </si>
  <si>
    <t>254609744</t>
  </si>
  <si>
    <t>194</t>
  </si>
  <si>
    <t>766441811</t>
  </si>
  <si>
    <t>Demontáž parapetních desek dřevěných nebo plastových šířky do 300 mm délky do 1 m</t>
  </si>
  <si>
    <t>2064760314</t>
  </si>
  <si>
    <t>8+6</t>
  </si>
  <si>
    <t>195</t>
  </si>
  <si>
    <t>766441821</t>
  </si>
  <si>
    <t>Demontáž parapetních desek dřevěných nebo plastových šířky do 300 mm délky přes 1 m</t>
  </si>
  <si>
    <t>2109007354</t>
  </si>
  <si>
    <t>196</t>
  </si>
  <si>
    <t>7666628.1</t>
  </si>
  <si>
    <t>Demontáž dveřních prahů u dveří jednokřídlových</t>
  </si>
  <si>
    <t>-329491640</t>
  </si>
  <si>
    <t>Vnější výplně otvorů vč. přesunu hmot a parapetů (bližší specifikace viz PD)</t>
  </si>
  <si>
    <t>197</t>
  </si>
  <si>
    <t>76610010.01</t>
  </si>
  <si>
    <t>M+D plastového vnějšího okna, izolační dvojsklo, vel. 900x800 mm, ozn. O1</t>
  </si>
  <si>
    <t>-274018684</t>
  </si>
  <si>
    <t>198</t>
  </si>
  <si>
    <t>76610030.01</t>
  </si>
  <si>
    <t>M+D kompletní konstrukce střešního světlíku celkové délky 54,6 m (prosklená otevíravá část=105,1m2 , prosklená fixní část=14,9m2 , tepelně izolační desky=11,0m2), plná výplň - vč. 2x SDK 12,5mm s PO 30min, ozn. 26-51, a vč. osazovacího detailu D02</t>
  </si>
  <si>
    <t>-539971429</t>
  </si>
  <si>
    <t>Výplně polí:</t>
  </si>
  <si>
    <t>otevíravé okna (26-33,35-36,38-41,44-51)</t>
  </si>
  <si>
    <t>4,0+3,18+2,28+1,86*2+2,28+3,18+4,0+3,74+1,86*8+1,86*12+1,76*2+1,76*2+2,03*2+2,03*2+1,86*2+2,28+3,18+4,0+4,0+3,18+2,28+3,74</t>
  </si>
  <si>
    <t>fixní sklo (34)</t>
  </si>
  <si>
    <t>1,86*8</t>
  </si>
  <si>
    <t>plné tepelně izolační desky (37,43)</t>
  </si>
  <si>
    <t>1,86*4+1,79*2</t>
  </si>
  <si>
    <t>Prázdné pro osazení VZT mřížky (42)</t>
  </si>
  <si>
    <t>1,79*2</t>
  </si>
  <si>
    <t>-134,6</t>
  </si>
  <si>
    <t>199</t>
  </si>
  <si>
    <t>76610040.01</t>
  </si>
  <si>
    <t>M+D proskleného výlezu na střechu vel. 550x1180 mm, ozn. 52</t>
  </si>
  <si>
    <t>-294401531</t>
  </si>
  <si>
    <t>766.2</t>
  </si>
  <si>
    <t>Vnitřní výplně otvorů vč. přechodových lišt a přesunu hmot (bližší specifikace viz PD)</t>
  </si>
  <si>
    <t>200</t>
  </si>
  <si>
    <t>77620010.01</t>
  </si>
  <si>
    <t>M+D vnitřních otočných laminátových dveří vel. 900x1970 mm, vč. ocelové zárubně, kování a madla, ozn. 10/L</t>
  </si>
  <si>
    <t>35075026</t>
  </si>
  <si>
    <t>201</t>
  </si>
  <si>
    <t>77620010.02</t>
  </si>
  <si>
    <t>M+D vnitřních otočných laminátových dveří vel. 700x1970 mm, vč. ocelové zárubně a kování, ozn. 11/P</t>
  </si>
  <si>
    <t>-1783124610</t>
  </si>
  <si>
    <t>202</t>
  </si>
  <si>
    <t>77620010.03</t>
  </si>
  <si>
    <t>M+D vnitřních otočných laminátových dveří protipožárních (EI 30DP3C), vel. 700x1970 mm, vč. ocelové zárubně a kování, ozn. 12/L</t>
  </si>
  <si>
    <t>674252356</t>
  </si>
  <si>
    <t>203</t>
  </si>
  <si>
    <t>77620010.04</t>
  </si>
  <si>
    <t>M+D vnitřních otočných laminátových dveří protipožárních (EI 30DP3C), vel. 700x1970 mm, vč. ocelové zárubně a kování, ozn. 12/P</t>
  </si>
  <si>
    <t>466055934</t>
  </si>
  <si>
    <t>204</t>
  </si>
  <si>
    <t>77620010.05</t>
  </si>
  <si>
    <t>M+D vnitřních otočných laminátových dveří protipožárních (EI 30DP3C) a do vlhka, vel. 700x1970 mm, vč. ocelové zárubně a kování, ozn. 13/L</t>
  </si>
  <si>
    <t>-1302231910</t>
  </si>
  <si>
    <t>205</t>
  </si>
  <si>
    <t>77620010.06</t>
  </si>
  <si>
    <t>M+D vnitřních otočných laminátových dveří protipožárních (EI 30DP3C) a akustických, vel. 1000x1970 mm, vč. ocelové zárubně a kování, ozn. 14/P</t>
  </si>
  <si>
    <t>-1006932250</t>
  </si>
  <si>
    <t>206</t>
  </si>
  <si>
    <t>77620010.07</t>
  </si>
  <si>
    <t>M+D vnitřních otočných laminátových dveří protipožárních (EI 30DP3C), vel. 900x1970 mm, vč. ocelové zárubně a kování, ozn. 15/L</t>
  </si>
  <si>
    <t>-1718043004</t>
  </si>
  <si>
    <t>207</t>
  </si>
  <si>
    <t>77620010.08</t>
  </si>
  <si>
    <t>M+D vnitřních Al rámových prosklených otočných dveří protipožárních (EI 30DP3C), vel. 900+500x2100 mm, vč. kování, ozn. 16/L</t>
  </si>
  <si>
    <t>1799723221</t>
  </si>
  <si>
    <t>208</t>
  </si>
  <si>
    <t>77620010.09</t>
  </si>
  <si>
    <t>M+D vnitřních Al rámových prosklených otočných dveří protipožárních (EI 30DP3C) a akustických, vel. 900+500x2100 mm, vč. kování, ozn. 17/P</t>
  </si>
  <si>
    <t>1910038195</t>
  </si>
  <si>
    <t>209</t>
  </si>
  <si>
    <t>77620010.10</t>
  </si>
  <si>
    <t>M+D vnitřních Al rámových prosklených otočných dveří akustických, vel. 900+500x2100 mm, vč. kování, ozn. 18/P</t>
  </si>
  <si>
    <t>-99193067</t>
  </si>
  <si>
    <t>210</t>
  </si>
  <si>
    <t>77620010.11</t>
  </si>
  <si>
    <t>M+D vnitřních Al rámových prosklených otočných dveří protipožárních (EI 30DP3C), vel. 900+500x2100 mm, vč. kování, ozn. 19/L</t>
  </si>
  <si>
    <t>1793649195</t>
  </si>
  <si>
    <t>211</t>
  </si>
  <si>
    <t>77620010.12</t>
  </si>
  <si>
    <t>M+D vnitřní Al rámové prosklené stěny vč. dvoukřídlých otočných dveří (vel. 900+900x2100 mm), celkové vel. stěny 5280x2100 mm, vč. kování, ozn. 20/L</t>
  </si>
  <si>
    <t>1769227546</t>
  </si>
  <si>
    <t>212</t>
  </si>
  <si>
    <t>76750010.01</t>
  </si>
  <si>
    <t>M+D dvoutrubkového sněhového zachytávače montovaného na stojatou drážku plechové krytiny, ozn. Z01</t>
  </si>
  <si>
    <t>-164956113</t>
  </si>
  <si>
    <t>213</t>
  </si>
  <si>
    <t>76750010.04</t>
  </si>
  <si>
    <t>M+D provozního ocelového žárově zinkovaného žebříku s ochranným košem a zachycovačem pádu, dl. 7300 mm (celkem cca 260,6 kg), ozn. Z04</t>
  </si>
  <si>
    <t>-283395831</t>
  </si>
  <si>
    <t>214</t>
  </si>
  <si>
    <t>76750010.05</t>
  </si>
  <si>
    <t>M+D provozního ocelového žárově zinkovaného žebříku se zachycovačem pádu, dl. 2900 mm (celkem cca 44 kg), ozn. Z05</t>
  </si>
  <si>
    <t>-950900351</t>
  </si>
  <si>
    <t>215</t>
  </si>
  <si>
    <t>76750010.06</t>
  </si>
  <si>
    <t>M+D hliníkového horizontálního pevného slunolamu z lamel 100x25 mm v úhlu 45 stupňů, ozn. Z06</t>
  </si>
  <si>
    <t>14691925</t>
  </si>
  <si>
    <t>269</t>
  </si>
  <si>
    <t>76750010.07</t>
  </si>
  <si>
    <t>M+D žlabového háku atypického z L 30/30/3mm (hmotnost - 1,06kg/kus), ozn. Z07</t>
  </si>
  <si>
    <t>346336729</t>
  </si>
  <si>
    <t>216</t>
  </si>
  <si>
    <t>767896.10</t>
  </si>
  <si>
    <t>Šetrná demontáž ochranných profilů na rozích stěn vč. zpětné montáž, uskladnění a ochrany před poškozením</t>
  </si>
  <si>
    <t>1267008378</t>
  </si>
  <si>
    <t>rohové lišty</t>
  </si>
  <si>
    <t>1,6*5</t>
  </si>
  <si>
    <t>217</t>
  </si>
  <si>
    <t>76799.100</t>
  </si>
  <si>
    <t>Montáž a dodávka ocelové nosné konstrukce střechy vč. ukotvení, povrchové úpravy, systémových detailů a prvků</t>
  </si>
  <si>
    <t>-614281466</t>
  </si>
  <si>
    <t>35009*0,001</t>
  </si>
  <si>
    <t>218</t>
  </si>
  <si>
    <t>76799.102</t>
  </si>
  <si>
    <t>Montáž a dodávka kotev HIT-V-8.8 M20x380</t>
  </si>
  <si>
    <t>678342456</t>
  </si>
  <si>
    <t>2*(14+12)</t>
  </si>
  <si>
    <t>2*4</t>
  </si>
  <si>
    <t>3*4</t>
  </si>
  <si>
    <t>219</t>
  </si>
  <si>
    <t>76799.104</t>
  </si>
  <si>
    <t>Montáž a dodávka ocelové konstrukce věnců a kotvení vč. povrchové úpravy, systémových detailů a prvků</t>
  </si>
  <si>
    <t>724531538</t>
  </si>
  <si>
    <t>409,624*0,001</t>
  </si>
  <si>
    <t>768.1</t>
  </si>
  <si>
    <t>Sklenářské výrobky vč. přesunu hmot (bližší specifikace viz PD)</t>
  </si>
  <si>
    <t>220</t>
  </si>
  <si>
    <t>76810010.01</t>
  </si>
  <si>
    <t>M+D sprchového koutu na míru z čirého skla a kování z chromu, celkové vel. vč. dveří 1175+360x2000 mm, ozn. Sv1</t>
  </si>
  <si>
    <t>-1856597126</t>
  </si>
  <si>
    <t>768.2</t>
  </si>
  <si>
    <t>Kotvící technika na střeše vč. přesunu hmot (bližší specifikace viz PD)</t>
  </si>
  <si>
    <t>221</t>
  </si>
  <si>
    <t>76820010.01</t>
  </si>
  <si>
    <t>M+D nerez kotvícího bodu pro dřevěné bednění, pr.16 mm, v min.150 mm nad hydroizolaci se základnou 200x200 mm (ref.výr. Topsafe TSL-600-H1016), ozn. U1</t>
  </si>
  <si>
    <t>1100082313</t>
  </si>
  <si>
    <t>222</t>
  </si>
  <si>
    <t>76820010.02</t>
  </si>
  <si>
    <t>M+D nerez kotvícího bodu pro dřevěné bednění, pr.42 mm, v min.150 mm nad hydroizolaci se základnou 200x200 mm (ref.výr. Topsafe TSL-SR10), ozn. U1x</t>
  </si>
  <si>
    <t>347308719</t>
  </si>
  <si>
    <t>223</t>
  </si>
  <si>
    <t>76820010.03</t>
  </si>
  <si>
    <t>M+D nerez kotvícího bodu pro dřevěné bednění, pr.16 mm, v min.150 mm nad hydroizolaci se základnou 200x200 mm (ref.výr. Topsafe TSL-300-H1016), ozn. U2</t>
  </si>
  <si>
    <t>35980368</t>
  </si>
  <si>
    <t>224</t>
  </si>
  <si>
    <t>76820010.04</t>
  </si>
  <si>
    <t>M+D kotvícího bodu pro falcované střechy s dvojitou stojatou drážkou (ref.výr. Topsafe TSL-660-F4), ozn. U3</t>
  </si>
  <si>
    <t>117704137</t>
  </si>
  <si>
    <t>225</t>
  </si>
  <si>
    <t>76820010.05</t>
  </si>
  <si>
    <t>M+D kotvícího bodu pro falcované střechy s dvojitou stojatou drážkou jako mezilehlý bod (ref.výr. Topsafe TSL-F4ZW), ozn. U4</t>
  </si>
  <si>
    <t>875824093</t>
  </si>
  <si>
    <t>226</t>
  </si>
  <si>
    <t>76820010.06</t>
  </si>
  <si>
    <t>M+D permanentního nerezového lana tl. 6 mm (4 úseky), ozn. U5</t>
  </si>
  <si>
    <t>1957215998</t>
  </si>
  <si>
    <t>227</t>
  </si>
  <si>
    <t>76820010.07</t>
  </si>
  <si>
    <t>M+D koncovky k nerezovému lanu - napínací</t>
  </si>
  <si>
    <t>1431104377</t>
  </si>
  <si>
    <t>228</t>
  </si>
  <si>
    <t>76820010.08</t>
  </si>
  <si>
    <t>M+D koncovky k nerezovému lanu - určené k nalisování na nerezové lano</t>
  </si>
  <si>
    <t>-1718433337</t>
  </si>
  <si>
    <t>768.3</t>
  </si>
  <si>
    <t>Hasící přístroje vč. přesunu hmot</t>
  </si>
  <si>
    <t>229</t>
  </si>
  <si>
    <t>76830010.01</t>
  </si>
  <si>
    <t>M+D přenosného hasícího přístroje (PHP), práškový, 21A, 113B, ozn. php/pg</t>
  </si>
  <si>
    <t>-409721518</t>
  </si>
  <si>
    <t>230</t>
  </si>
  <si>
    <t>76830010.02</t>
  </si>
  <si>
    <t>M+D přenosného hasícího přístroje (PHP), sněhový, 55B, ozn. php/s</t>
  </si>
  <si>
    <t>-738790164</t>
  </si>
  <si>
    <t>231</t>
  </si>
  <si>
    <t>1054657316</t>
  </si>
  <si>
    <t>232</t>
  </si>
  <si>
    <t>7714741.2</t>
  </si>
  <si>
    <t>670612193</t>
  </si>
  <si>
    <t>mč 4.13 a 15</t>
  </si>
  <si>
    <t>2,035+1,57</t>
  </si>
  <si>
    <t>233</t>
  </si>
  <si>
    <t>597613.8</t>
  </si>
  <si>
    <t>1501949175</t>
  </si>
  <si>
    <t>(2,035+1,57)*1,1</t>
  </si>
  <si>
    <t>3,966*1,1 'Přepočtené koeficientem množství</t>
  </si>
  <si>
    <t>234</t>
  </si>
  <si>
    <t>Příplatek na montáž a dodávku systémových prvků keramického soklu (lišty, profily aj.)</t>
  </si>
  <si>
    <t>717098623</t>
  </si>
  <si>
    <t>235</t>
  </si>
  <si>
    <t>1419559521</t>
  </si>
  <si>
    <t>mezi místnostmi kde je keramická dlažba</t>
  </si>
  <si>
    <t>0,7*2</t>
  </si>
  <si>
    <t>236</t>
  </si>
  <si>
    <t>771574.63</t>
  </si>
  <si>
    <t>-1075558030</t>
  </si>
  <si>
    <t>237</t>
  </si>
  <si>
    <t>597610.4</t>
  </si>
  <si>
    <t>-40691018</t>
  </si>
  <si>
    <t>sklp41*1,1</t>
  </si>
  <si>
    <t>238</t>
  </si>
  <si>
    <t>7715911.2</t>
  </si>
  <si>
    <t>Hydroizolační stěrka podlahy – jednosložková hydroizolační nátěrová hmota na disperzní bázi vč. těsnících pásků, syst. detailů a prvků</t>
  </si>
  <si>
    <t>774615852</t>
  </si>
  <si>
    <t>239</t>
  </si>
  <si>
    <t>998771103</t>
  </si>
  <si>
    <t>Přesun hmot pro podlahy z dlaždic stanovený z hmotnosti přesunovaného materiálu vodorovná dopravní vzdálenost do 50 m v objektech výšky přes 12 do 24 m</t>
  </si>
  <si>
    <t>1392400950</t>
  </si>
  <si>
    <t>240</t>
  </si>
  <si>
    <t>9987711.3</t>
  </si>
  <si>
    <t>287376360</t>
  </si>
  <si>
    <t>776</t>
  </si>
  <si>
    <t>Podlahy povlakové</t>
  </si>
  <si>
    <t>241</t>
  </si>
  <si>
    <t>776111112</t>
  </si>
  <si>
    <t>Příprava podkladu broušení podlah nového podkladu betonového</t>
  </si>
  <si>
    <t>285880891</t>
  </si>
  <si>
    <t>242</t>
  </si>
  <si>
    <t>776111311</t>
  </si>
  <si>
    <t>Příprava podkladu vysátí podlah</t>
  </si>
  <si>
    <t>1365850006</t>
  </si>
  <si>
    <t>243</t>
  </si>
  <si>
    <t>776121310.2</t>
  </si>
  <si>
    <t>Penetrace podlah</t>
  </si>
  <si>
    <t>-1522581341</t>
  </si>
  <si>
    <t>244</t>
  </si>
  <si>
    <t>776201812</t>
  </si>
  <si>
    <t>Demontáž povlakových podlahovin lepených ručně s podložkou</t>
  </si>
  <si>
    <t>-688878865</t>
  </si>
  <si>
    <t>245</t>
  </si>
  <si>
    <t>7762311.1</t>
  </si>
  <si>
    <t>Lepení vinylové podlahy vč. montáže a dodávky systémových prvků podlahy (lišty, profily, dilatace, atd.; přechodové systémové profily viz samostatná položka)</t>
  </si>
  <si>
    <t>994959864</t>
  </si>
  <si>
    <t>vytažení na stenu pro sokl 80mm</t>
  </si>
  <si>
    <t>(20,02+32,75+40,5+39,23+21,93+14,64+55,62)*0,08</t>
  </si>
  <si>
    <t>-(2,04+1,05+0,9+1,5)*0,08</t>
  </si>
  <si>
    <t>-(1,6*2+2,04+0,9*2+1,0+0,7*4)*0,08</t>
  </si>
  <si>
    <t>-(1,6*3+1,0+0,9+1,6)*0,08</t>
  </si>
  <si>
    <t>(13,83-0,9)*0,08</t>
  </si>
  <si>
    <t>246</t>
  </si>
  <si>
    <t>284110.0</t>
  </si>
  <si>
    <t>homogenní vinylová podlaha se vsypem částic zajišťující protiskluzový efekt, odolnost proti pojezdu kolečkových židlí, tl. 4mm</t>
  </si>
  <si>
    <t>1832697299</t>
  </si>
  <si>
    <t>sklp42*1,1</t>
  </si>
  <si>
    <t>(20,02+32,75+40,5+39,23+21,93+14,64+55,62)*0,08*1,1</t>
  </si>
  <si>
    <t>247</t>
  </si>
  <si>
    <t>284110.6</t>
  </si>
  <si>
    <t>vinylová podlaha, elektricky vodivá</t>
  </si>
  <si>
    <t>-1244471821</t>
  </si>
  <si>
    <t>sklp43*1,1</t>
  </si>
  <si>
    <t>(13,83-0,9)*0,08*1,1</t>
  </si>
  <si>
    <t>248</t>
  </si>
  <si>
    <t>776410811</t>
  </si>
  <si>
    <t>Demontáž soklíků nebo lišt pryžových nebo plastových</t>
  </si>
  <si>
    <t>1207148100</t>
  </si>
  <si>
    <t>14,12+24,8+38,9+32,9+16,84+17,0+17,0+16,84+16,86+17,16+14,14</t>
  </si>
  <si>
    <t>249</t>
  </si>
  <si>
    <t>776411111.1</t>
  </si>
  <si>
    <t>Montáž obvodových soklíků vč. montáže a dodávky systémových prvků (lišty, profily aj.), vč. přípravy podkladu</t>
  </si>
  <si>
    <t>-1234371944</t>
  </si>
  <si>
    <t>(20,02+32,75+40,5+39,23+21,93+14,64+55,62)</t>
  </si>
  <si>
    <t>-(2,04+1,05+0,9+1,5)</t>
  </si>
  <si>
    <t>-(1,6*2+2,04+0,9*2+1,0+0,7*4)</t>
  </si>
  <si>
    <t>-(1,6*3+1,0+0,9+1,6)</t>
  </si>
  <si>
    <t>13,83-0,9</t>
  </si>
  <si>
    <t>250</t>
  </si>
  <si>
    <t>28411000.1</t>
  </si>
  <si>
    <t>sokl systémový pro vinylové podlahy (obrubový žlab, lišta pro uchycení na stěně)</t>
  </si>
  <si>
    <t>1971209903</t>
  </si>
  <si>
    <t>soklvinyl*1.10</t>
  </si>
  <si>
    <t>251</t>
  </si>
  <si>
    <t>776421300.1</t>
  </si>
  <si>
    <t>Montáž a dodávka systémového přechodového profilu vinylové krytiny</t>
  </si>
  <si>
    <t>-1750721396</t>
  </si>
  <si>
    <t>pod dveře, prosklené stěny a v místě napojení na schodiště po obvodu chodby</t>
  </si>
  <si>
    <t>v ploše místností</t>
  </si>
  <si>
    <t>mc 4.12</t>
  </si>
  <si>
    <t>9,09*3</t>
  </si>
  <si>
    <t>1,6*3+0,7*4+1,0*2+1,5+1,6*2+5,48</t>
  </si>
  <si>
    <t>mc 4.02</t>
  </si>
  <si>
    <t>1,0+0,9+3,6</t>
  </si>
  <si>
    <t>mč 4.07+08</t>
  </si>
  <si>
    <t>9,21*2+21,375</t>
  </si>
  <si>
    <t>10,00</t>
  </si>
  <si>
    <t>252</t>
  </si>
  <si>
    <t>998776103</t>
  </si>
  <si>
    <t>Přesun hmot pro podlahy povlakové stanovený z hmotnosti přesunovaného materiálu vodorovná dopravní vzdálenost do 50 m v objektech výšky přes 12 do 24 m</t>
  </si>
  <si>
    <t>1464327361</t>
  </si>
  <si>
    <t>253</t>
  </si>
  <si>
    <t>9987761.3</t>
  </si>
  <si>
    <t>252936966</t>
  </si>
  <si>
    <t>254</t>
  </si>
  <si>
    <t>781121011</t>
  </si>
  <si>
    <t>Příprava podkladu před provedením obkladu nátěr penetrační na stěnu</t>
  </si>
  <si>
    <t>1867291047</t>
  </si>
  <si>
    <t>socialní místnosti</t>
  </si>
  <si>
    <t>(7,03+5,57+9,9)*2,6</t>
  </si>
  <si>
    <t>-0,8*0,9*2</t>
  </si>
  <si>
    <t>-0,7*2,1*4</t>
  </si>
  <si>
    <t>parapety</t>
  </si>
  <si>
    <t>0,9*0,2*2</t>
  </si>
  <si>
    <t>ostění</t>
  </si>
  <si>
    <t>0,297*0,8*4</t>
  </si>
  <si>
    <t>(7,17+9,56+9,47+7,95)*2,6</t>
  </si>
  <si>
    <t>-0,9*2,1</t>
  </si>
  <si>
    <t>3,745*2,0</t>
  </si>
  <si>
    <t>255</t>
  </si>
  <si>
    <t>7811311.2</t>
  </si>
  <si>
    <t>Hydroizolační stěrka stěn – jednosložková hydroizolační nátěrová hmota na disperzní bázi vč. těsnících pásků, syst. detailů a prvků</t>
  </si>
  <si>
    <t>-1766346671</t>
  </si>
  <si>
    <t>(7,03+5,57+9,9)*0,15</t>
  </si>
  <si>
    <t>(7,17+9,56+7,95)*0,15</t>
  </si>
  <si>
    <t>9,47*2,6</t>
  </si>
  <si>
    <t>-0,7*2,1*1</t>
  </si>
  <si>
    <t>256</t>
  </si>
  <si>
    <t>7814741.1</t>
  </si>
  <si>
    <t>Montáž obkladů vnitřních stěn z dlaždic keramických lepených flexibilním lepidlem maloformátových hladkých přes 6 do 9 ks/m2 vč. montáže a dodávky rohových AL a jiných systémových lišt a přípravy podkladu</t>
  </si>
  <si>
    <t>1595161880</t>
  </si>
  <si>
    <t>257</t>
  </si>
  <si>
    <t>597610.6</t>
  </si>
  <si>
    <t>obklad keramický (sociální místnosti) - rozměr 30x30cm, povrch hladký, jednobarevné provedení, polomatný provrch, rektifikované, otěruvzdornost PE4, protiskluznost μ ≥ 0,6</t>
  </si>
  <si>
    <t>-901445369</t>
  </si>
  <si>
    <t>oksocialky*1,1</t>
  </si>
  <si>
    <t>258</t>
  </si>
  <si>
    <t>597610.8</t>
  </si>
  <si>
    <t>obklad keramický (laboratoře) - rozměr 30x30cm, povrch hladký, jednobarevné provedení, polomatný provrch, rektifikované, otěruvzdornost PE4, protiskluznost μ ≥ 0,6</t>
  </si>
  <si>
    <t>1872077991</t>
  </si>
  <si>
    <t>okostatni*1,1</t>
  </si>
  <si>
    <t>259</t>
  </si>
  <si>
    <t>998781103</t>
  </si>
  <si>
    <t>Přesun hmot pro obklady keramické stanovený z hmotnosti přesunovaného materiálu vodorovná dopravní vzdálenost do 50 m v objektech výšky přes 12 do 24 m</t>
  </si>
  <si>
    <t>1936436857</t>
  </si>
  <si>
    <t>260</t>
  </si>
  <si>
    <t>9987811.3</t>
  </si>
  <si>
    <t>347278010</t>
  </si>
  <si>
    <t>261</t>
  </si>
  <si>
    <t>1733110748</t>
  </si>
  <si>
    <t>262</t>
  </si>
  <si>
    <t>7841811.1</t>
  </si>
  <si>
    <t>Hloubková penetrace podkladu pro omítky a sádrokarton, systémová dle typu malby</t>
  </si>
  <si>
    <t>-1994636485</t>
  </si>
  <si>
    <t>263</t>
  </si>
  <si>
    <t>784221.01</t>
  </si>
  <si>
    <t>Dvojnásobné bílé malby ze směsí za sucha dobře otěruvzdorných v místnostech do 3,80 m - omyvatelný viz PD</t>
  </si>
  <si>
    <t>1001454600</t>
  </si>
  <si>
    <t>sdk příčky</t>
  </si>
  <si>
    <t>sdksk3*2</t>
  </si>
  <si>
    <t>sdksk1*2</t>
  </si>
  <si>
    <t>sdksk4*2</t>
  </si>
  <si>
    <t>sdksk7*2</t>
  </si>
  <si>
    <t>sdksk2a*2</t>
  </si>
  <si>
    <t>sdksk2b*2</t>
  </si>
  <si>
    <t>sdksk5*2</t>
  </si>
  <si>
    <t>sdksk04*2</t>
  </si>
  <si>
    <t>zděnné kce</t>
  </si>
  <si>
    <t>na stavající stene - pouze ze 100%</t>
  </si>
  <si>
    <t>odpočet keramických obkladů</t>
  </si>
  <si>
    <t>-oksocialky</t>
  </si>
  <si>
    <t>-okostatni</t>
  </si>
  <si>
    <t>1154,891*0,05</t>
  </si>
  <si>
    <t>264</t>
  </si>
  <si>
    <t>784221100.1</t>
  </si>
  <si>
    <t>Malby dvojnásobným omyvatelným bílým nátěrem, bělost 80-90%, odolnost proti otěru za sucha 1</t>
  </si>
  <si>
    <t>-1559867055</t>
  </si>
  <si>
    <t>podhledy</t>
  </si>
  <si>
    <t>pro predsteny</t>
  </si>
  <si>
    <t>sdksk6*2</t>
  </si>
  <si>
    <t>759,756*0,1</t>
  </si>
  <si>
    <t>Úroveň 4:</t>
  </si>
  <si>
    <t>01 -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</si>
  <si>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</si>
  <si>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</si>
  <si>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</si>
  <si>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</si>
  <si>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</si>
  <si>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721</t>
  </si>
  <si>
    <t>Zdravotechnika - vnitřní kanalizace</t>
  </si>
  <si>
    <t>721173722</t>
  </si>
  <si>
    <t>Potrubí PVC D 32-odvod kondenzázu od VZT jednotek -dodávka a montáž</t>
  </si>
  <si>
    <t>721173723</t>
  </si>
  <si>
    <t>Potrubí PVC D 40 včetně tvarovek a izolace pro pro odvod kondenzátu od VZT jednotek - dodávka a montáž</t>
  </si>
  <si>
    <t>721173724</t>
  </si>
  <si>
    <t>Potrubí kanalizační z PP připojovací systém HT DN 50</t>
  </si>
  <si>
    <t>721173725</t>
  </si>
  <si>
    <t>Potrubí kanalizační z PP připojovací systém HT DN 75</t>
  </si>
  <si>
    <t>721175012</t>
  </si>
  <si>
    <t>Potrubí kanalizační plastové odpadní zvuk tlumící vícevrstvé 20 dB(A) DN 75</t>
  </si>
  <si>
    <t>721175013</t>
  </si>
  <si>
    <t>Potrubí kanalizační plastové odpadní zvuk tlumící vícevrstvé 20 dB(A) DN 100</t>
  </si>
  <si>
    <t>721194105</t>
  </si>
  <si>
    <t>Vyvedení a upevnění odpadních výpustek DN 50</t>
  </si>
  <si>
    <t>721194107</t>
  </si>
  <si>
    <t>Vyvedení a upevnění odpadních výpustek DN 75</t>
  </si>
  <si>
    <t>721194109</t>
  </si>
  <si>
    <t>Vyvedení a upevnění odpadních výpustek DN 100</t>
  </si>
  <si>
    <t>7212741103</t>
  </si>
  <si>
    <t>Ventil přivzdušňovací PP DN (75)110</t>
  </si>
  <si>
    <t>7212741104</t>
  </si>
  <si>
    <t>Kondenzační podomítkový sifon DN 32 (např. HL 138) pro klimatizační jednotky-dodávka a montáž</t>
  </si>
  <si>
    <t>721274016</t>
  </si>
  <si>
    <t>Nízká podlahová vpust DN 50 se zápachovou uzávěrkou proti unikání zápachu při vyschnutí - dodávka a montáž</t>
  </si>
  <si>
    <t>72140916</t>
  </si>
  <si>
    <t>Separátor mechanických částí z odpadní vodymontáž pod výlevku. Odnímatelný kontejner, lehce čistitelný materiál AISI 304,</t>
  </si>
  <si>
    <t>72110802</t>
  </si>
  <si>
    <t>Demontáž potrubí PVC DN 100 -DN 200</t>
  </si>
  <si>
    <t>721171803</t>
  </si>
  <si>
    <t>Demontáž potrubí z PVC trub do DN 75</t>
  </si>
  <si>
    <t>721220801</t>
  </si>
  <si>
    <t>Demontáž zápachových uzávěrek do DN 75</t>
  </si>
  <si>
    <t>72141803</t>
  </si>
  <si>
    <t>Demontáž zápachových uzávěrek DN 100</t>
  </si>
  <si>
    <t>721279019</t>
  </si>
  <si>
    <t>Odvětrávací hlavice DN75- 100 - dodávka a montáž</t>
  </si>
  <si>
    <t>721290111</t>
  </si>
  <si>
    <t>Zkouška těsnosti potrubí kanalizace vodou do DN 125</t>
  </si>
  <si>
    <t>998721102</t>
  </si>
  <si>
    <t>Přesun hmot tonážní pro vnitřní kanalizace v objektech v do 24 m</t>
  </si>
  <si>
    <t>722</t>
  </si>
  <si>
    <t>Zdravotechnika - vnitřní vodovod</t>
  </si>
  <si>
    <t>722174022</t>
  </si>
  <si>
    <t>Potrubí vodovodní plastové PP-RCT svar polyfuze D 20, SDR 9</t>
  </si>
  <si>
    <t>722174023</t>
  </si>
  <si>
    <t>Potrubí vodovodní plastové PP-RCT svar polyfuze D 25, SDR 9</t>
  </si>
  <si>
    <t>722174024</t>
  </si>
  <si>
    <t>Potrubí vodovodní plastové PP-RCT svar polyfuze D 32, SDR 9</t>
  </si>
  <si>
    <t>722174045</t>
  </si>
  <si>
    <t>Ocelové potrubí oceli pozinkované DN 32 - dodávka a montáž včetně izolace proti rosení</t>
  </si>
  <si>
    <t>722181211</t>
  </si>
  <si>
    <t>Ochrana vodovodního potrubí přilepenými termoizolačními trubicemi z PE tl do 6 mm DN do 22 mm</t>
  </si>
  <si>
    <t>722181212</t>
  </si>
  <si>
    <t>Ochrana vodovodního potrubí přilepenými termoizolačními trubicemi z PE tl do 6 mm DN do 25 mm</t>
  </si>
  <si>
    <t>722181231</t>
  </si>
  <si>
    <t>Ochrana vodovodního potrubí přilepenými termoizolačními trubicemi z PE tl do 9 mm DN do 32 mm</t>
  </si>
  <si>
    <t>722190401</t>
  </si>
  <si>
    <t>Vyvedení a upevnění výpustku do DN 25</t>
  </si>
  <si>
    <t>722232045</t>
  </si>
  <si>
    <t>Podomítková zápachová uzávěrka DN40/50 pro pračky a myčky v kombinaci s připo-jením rozvodu vody (mosazná nástěnka 1/2“ vnitřní závit)</t>
  </si>
  <si>
    <t>722232047</t>
  </si>
  <si>
    <t>Kohout kulový přímý G PN 42 do 185°C vnitřní závit DN25</t>
  </si>
  <si>
    <t>722110801</t>
  </si>
  <si>
    <t>Demontáž potrubí z ocelových trubek závitových do DN 25</t>
  </si>
  <si>
    <t>722110801.1</t>
  </si>
  <si>
    <t>Demontáž potrubí z ocelových trubek závitových DN 25-DN 40</t>
  </si>
  <si>
    <t>722130802</t>
  </si>
  <si>
    <t>Hydrant DN 25 s tvarově stálou hadicí dl 30 m ve skříni s instalací do zdi , dodávka a montáž</t>
  </si>
  <si>
    <t>722290226</t>
  </si>
  <si>
    <t>Zkouška těsnosti vodovodního potrubí závitového do DN 50</t>
  </si>
  <si>
    <t>722290234</t>
  </si>
  <si>
    <t>Proplach a dezinfekce vodovodního potrubí do DN 80</t>
  </si>
  <si>
    <t>998722102</t>
  </si>
  <si>
    <t>Přesun hmot tonážní pro vnitřní vodovod v objektech v do 24 m</t>
  </si>
  <si>
    <t>725</t>
  </si>
  <si>
    <t>Zdravotechnika - zařizovací předměty</t>
  </si>
  <si>
    <t>725112023</t>
  </si>
  <si>
    <t>Klozet keramický závěsný na nosné pvky s hlubokým splachováním odpad vodorovný</t>
  </si>
  <si>
    <t>soubor</t>
  </si>
  <si>
    <t>725112024</t>
  </si>
  <si>
    <t>Klozet keramický závěs. na nosné prvky prodlouž. pro imobilní, výška s prkénkem 460 mm</t>
  </si>
  <si>
    <t>725112025</t>
  </si>
  <si>
    <t>Umyvadlo keramické s otvorem připevněné na stěnu šrouby bílé bez krytu na sifon 550 mm</t>
  </si>
  <si>
    <t>725112026</t>
  </si>
  <si>
    <t>Umyvátko keramické s otvorem připevněné na stěnu šrouby bílé bez krytu na sifon</t>
  </si>
  <si>
    <t>725112027</t>
  </si>
  <si>
    <t>Umyvadlo keramické zdravotní s otvorem připevněné na stěnu šrouby bílé š = 450mm x 350mm</t>
  </si>
  <si>
    <t>725112028</t>
  </si>
  <si>
    <t>Vanička sprchová z litého polymermramoru čtvercová 800x800 mm</t>
  </si>
  <si>
    <t>725331199</t>
  </si>
  <si>
    <t>Výlevka závěsná bez výtokových armatur keramická se sklopnou plastovou mřížkou</t>
  </si>
  <si>
    <t>725331200</t>
  </si>
  <si>
    <t>Nerezový velkokapacitní dvojdřez na nohou o rozměru 1200 x 700 x 850, bez otvoru pro baterii</t>
  </si>
  <si>
    <t>725331201</t>
  </si>
  <si>
    <t>Výlevka nerezová, samostatně stojící, se sklopnou mřížkou,</t>
  </si>
  <si>
    <t>725813111</t>
  </si>
  <si>
    <t>Ventil rohový bez připojovací trubičky nebo flexi hadičky G 1/2</t>
  </si>
  <si>
    <t>725813112</t>
  </si>
  <si>
    <t>Baterie dřezové stojánkové pákové s otáčivým kulatým ústím</t>
  </si>
  <si>
    <t>725813113</t>
  </si>
  <si>
    <t>Baterie umyvadlové stojánkové pákové bez výpusti</t>
  </si>
  <si>
    <t>725813114</t>
  </si>
  <si>
    <t>Baterie umyvadlové stojánkové pákové s výpustí</t>
  </si>
  <si>
    <t>725813115</t>
  </si>
  <si>
    <t>Sprchová směšovací baterie určená pro montáž do SDK nebo zdi, včetně sprchového setu</t>
  </si>
  <si>
    <t>725813116</t>
  </si>
  <si>
    <t>Nástěnná baterie jednopáková dřezová s prodlouženým otočným ovládacím ramenem - dodávka a montáž</t>
  </si>
  <si>
    <t>725110811</t>
  </si>
  <si>
    <t>Demontáž klozetů s nádrží( výlevek)</t>
  </si>
  <si>
    <t>725110813</t>
  </si>
  <si>
    <t>Demontáž pisoárových stání</t>
  </si>
  <si>
    <t>725110821</t>
  </si>
  <si>
    <t>Demontáž umývadel a dřezů bez výtokových armatur</t>
  </si>
  <si>
    <t>725820802</t>
  </si>
  <si>
    <t>Demontáž baterií stojánkových a nástěnných</t>
  </si>
  <si>
    <t>725841495</t>
  </si>
  <si>
    <t>Dvířka nerezová revizní 300/300</t>
  </si>
  <si>
    <t>998725102</t>
  </si>
  <si>
    <t>Přesun hmot tonážní pro zařizovací předměty v objektech v do 12 m</t>
  </si>
  <si>
    <t>726</t>
  </si>
  <si>
    <t>Zdravotechnika - předstěnové instalace</t>
  </si>
  <si>
    <t>726131001</t>
  </si>
  <si>
    <t>Instalační předstěna - umyvadlo v 1120 mm se stojánkovou baterií do lehkých stěn s kovovou kcí</t>
  </si>
  <si>
    <t>726131021</t>
  </si>
  <si>
    <t>Instalační předstěna - umyvadlo pro postižené, stojánkovou baterií do lehkých stěn s kovovou kcí</t>
  </si>
  <si>
    <t>726131041</t>
  </si>
  <si>
    <t>Instalační předstěna - klozet závěsný v 1120 mm s ovládáním zepředu do leh. stěn s kovovou kcí</t>
  </si>
  <si>
    <t>726131043</t>
  </si>
  <si>
    <t>Instalační předstěna - klozet závěsný v 1120 mm s ovlád.zepředu pro postižené do stěn s kov kcí</t>
  </si>
  <si>
    <t>726131098</t>
  </si>
  <si>
    <t>krycí deska - chrom + oddálené splach. pneumatické podomítkové tlač. ve výšce 900 mm</t>
  </si>
  <si>
    <t>726131099</t>
  </si>
  <si>
    <t>Instalační předstěna - pro výlevku do stěn s kov kcí</t>
  </si>
  <si>
    <t>998726112</t>
  </si>
  <si>
    <t>Přesun hmot tonážní pro instalační prefabrikáty v objektech v do 12 m</t>
  </si>
  <si>
    <t>727</t>
  </si>
  <si>
    <t>Zdravotechnika - požární ochrana</t>
  </si>
  <si>
    <t>727121112</t>
  </si>
  <si>
    <t>Protipožární manžeta D 110 z jedné strany dělící konstrukce -požární odolnost el 90</t>
  </si>
  <si>
    <t>727121113</t>
  </si>
  <si>
    <t>Protipožární tmel dělící konstrukce -požární odolnost el 90</t>
  </si>
  <si>
    <t>02 -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</si>
  <si>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</si>
  <si>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</si>
  <si>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</si>
  <si>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</si>
  <si>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</si>
  <si>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>HZS - Hodinové zúčtovací sazby</t>
  </si>
  <si>
    <t xml:space="preserve">    VRN1 - Průzkumné, geodetické a projektové práce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</si>
  <si>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</si>
  <si>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</si>
  <si>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63154002</t>
  </si>
  <si>
    <t>pouzdro izolační potrubní z minerální vlny s Al fólií max. 250/100°C 15/20mm</t>
  </si>
  <si>
    <t>998713202</t>
  </si>
  <si>
    <t>Přesun hmot pro izolace tepelné stanovený procentní sazbou (%) z ceny vodorovná dopravní vzdálenost do 50 m v objektech výšky přes 6 do 12 m</t>
  </si>
  <si>
    <t>%</t>
  </si>
  <si>
    <t>727111R01</t>
  </si>
  <si>
    <t>Protipožární ucpávkový tmel/ pěna, eventuálně požární manžety - přesná specifikace dle stavby a požární projektové dokumentace</t>
  </si>
  <si>
    <t>733</t>
  </si>
  <si>
    <t>Ústřední vytápění - rozvodné potrubí</t>
  </si>
  <si>
    <t>733223202</t>
  </si>
  <si>
    <t>Potrubí z trubek měděných tvrdých spojovaných tvrdým pájením Ø 15/1</t>
  </si>
  <si>
    <t>7332232R1</t>
  </si>
  <si>
    <t>Přechodka Fe15(20) - Cu 15</t>
  </si>
  <si>
    <t>733291101</t>
  </si>
  <si>
    <t>Zkoušky těsnosti potrubí z trubek měděných Ø do 35/1,5</t>
  </si>
  <si>
    <t>998733202</t>
  </si>
  <si>
    <t>Přesun hmot pro rozvody potrubí stanovený procentní sazbou z ceny vodorovná dopravní vzdálenost do 50 m v objektech výšky přes 6 do 12 m</t>
  </si>
  <si>
    <t>734</t>
  </si>
  <si>
    <t>Ústřední vytápění - armatury</t>
  </si>
  <si>
    <t>734221532</t>
  </si>
  <si>
    <t>Ventily regulační závitové termostatické, bez hlavice ovládání PN 16 do 110°C rohové jednoregulační G 1/2</t>
  </si>
  <si>
    <t>734221545</t>
  </si>
  <si>
    <t>Ventily regulační závitové termostatické, bez hlavice ovládání PN 16 do 110°C přímé jednoregulační G 1/2</t>
  </si>
  <si>
    <t>734221R50</t>
  </si>
  <si>
    <t>Ventily regulační závitové hlavice termostatické, pro ovládání ventilů PN 10 do 110°C kapalinové otopných těles, s ochranou proti odcizení</t>
  </si>
  <si>
    <t>734261402</t>
  </si>
  <si>
    <t>Šroubení připojovací armatury radiátorů VK PN 10 do 110°C, regulační uzavíratelné rohové G 1/2 x 18</t>
  </si>
  <si>
    <t>734261417</t>
  </si>
  <si>
    <t>Šroubení regulační radiátorové rohové s vypouštěním G 1/2</t>
  </si>
  <si>
    <t>734261717</t>
  </si>
  <si>
    <t>Šroubení regulační radiátorové přímé s vypouštěním G 1/2</t>
  </si>
  <si>
    <t>734261R01</t>
  </si>
  <si>
    <t>Armatura připojovací pro středové spodní připojení koupelnových těles, včetně termostatické hlavice</t>
  </si>
  <si>
    <t>998734202</t>
  </si>
  <si>
    <t>Přesun hmot pro armatury stanovený procentní sazbou (%) z ceny vodorovná dopravní vzdálenost do 50 m v objektech výšky přes 6 do 12 m</t>
  </si>
  <si>
    <t>735</t>
  </si>
  <si>
    <t>Ústřední vytápění - otopná tělesa</t>
  </si>
  <si>
    <t>735151533</t>
  </si>
  <si>
    <t>Otopná tělesa panelová dvoudesková PN 1,0 MPa, T do 110°C se dvěma přídavnými přestupními plochami výšky tělesa 400 mm stavební délky / výkonu 600 mm / 730 W</t>
  </si>
  <si>
    <t>735151536</t>
  </si>
  <si>
    <t>Otopná tělesa panelová dvoudesková PN 1,0 MPa, T do 110°C se dvěma přídavnými přestupními plochami výšky tělesa 400 mm stavební délky / výkonu 900 mm / 1094 W</t>
  </si>
  <si>
    <t>735151540</t>
  </si>
  <si>
    <t>Otopná tělesa panelová dvoudesková PN 1,0 MPa, T do 110°C se dvěma přídavnými přestupními plochami výšky tělesa 400 mm stavební délky / výkonu 1400 mm / 1702 W</t>
  </si>
  <si>
    <t>735151541</t>
  </si>
  <si>
    <t>Otopná tělesa panelová dvoudesková PN 1,0 MPa, T do 110°C se dvěma přídavnými přestupními plochami výšky tělesa 400 mm stavební délky / výkonu 1600 mm / 1946 W</t>
  </si>
  <si>
    <t>735152293</t>
  </si>
  <si>
    <t>Otopná tělesa panelová VK jednodesková PN 1,0 MPa, T do 110°C s jednou přídavnou přestupní plochou výšky tělesa 900 mm stavební délky / výkonu 600 mm / 836 W</t>
  </si>
  <si>
    <t>735152297</t>
  </si>
  <si>
    <t>Otopná tělesa panelová VK jednodesková PN 1,0 MPa, T do 110°C s jednou přídavnou přestupní plochou výšky tělesa 900 mm stavební délky / výkonu 1000 mm / 1394 W</t>
  </si>
  <si>
    <t>735164R01</t>
  </si>
  <si>
    <t>Otopná tělesa trubková na stěnu výšky tělesa 700 mm, délky 400 mm (standard KS)</t>
  </si>
  <si>
    <t>735164R02</t>
  </si>
  <si>
    <t>Otopná tělesa trubková na stěnu výšky tělesa 900 mm, délky 600 mm (standard KLMM)</t>
  </si>
  <si>
    <t>735164R10</t>
  </si>
  <si>
    <t>sada pro kombinované vytápění - elektropatrona včetně T - kusu a termostatu, výkon 200 W ovládání na tlačítko s časovým doběhěm</t>
  </si>
  <si>
    <t>998735201</t>
  </si>
  <si>
    <t>Přesun hmot pro otopná tělesa stanovený procentní sazbou (%) z ceny vodorovná dopravní vzdálenost do 50 m v objektech výšky do 6 m</t>
  </si>
  <si>
    <t>998735202</t>
  </si>
  <si>
    <t>Přesun hmot pro otopná tělesa stanovený procentní sazbou (%) z ceny vodorovná dopravní vzdálenost do 50 m v objektech výšky přes 6 do 12 m</t>
  </si>
  <si>
    <t>Práce a dodávky M</t>
  </si>
  <si>
    <t>23-M</t>
  </si>
  <si>
    <t>Montáže potrubí</t>
  </si>
  <si>
    <t>230050031</t>
  </si>
  <si>
    <t>Doplňkové konstrukce z profilového materiálu zhotovení a montáž</t>
  </si>
  <si>
    <t>31197003</t>
  </si>
  <si>
    <t>tyč závitová Pz 4,6 M10</t>
  </si>
  <si>
    <t>13010414</t>
  </si>
  <si>
    <t>úhelník ocelový rovnostranný jakost 11 375 40x40x4mm</t>
  </si>
  <si>
    <t>HZS</t>
  </si>
  <si>
    <t>Hodinové zúčtovací sazby</t>
  </si>
  <si>
    <t>HZS2211</t>
  </si>
  <si>
    <t>Hodinové zúčtovací sazby profesí PSV provádění stavebních instalací instalatér</t>
  </si>
  <si>
    <t>262144</t>
  </si>
  <si>
    <t>Poznámka k položce:_x000D_
Poznámka k položce: Náklady na vypuštění stávajícího topného systému, demontáž/ úprava stávajícího topného systému, práce související s demontáží a pod.</t>
  </si>
  <si>
    <t>HZS2491</t>
  </si>
  <si>
    <t>Hodinové zúčtovací sazby profesí PSV zednické výpomoci a pomocné práce PSV dělník zednických výpomocí</t>
  </si>
  <si>
    <t>Poznámka k položce:_x000D_
Poznámka k položce: Přípravné a pomocné zednické práce, sekání drážek a prostupů, včetně jádrového vrtání diamantovými korunkami, hruhé zapravení</t>
  </si>
  <si>
    <t>HZS4211</t>
  </si>
  <si>
    <t>Hodinové zúčtovací sazby ostatních profesí revizní a kontrolní činnost revizní technik</t>
  </si>
  <si>
    <t>Poznámka k položce:_x000D_
Poznámka k položce: Proplach a napuštění topného systému, topná a tlaková zkouška, vyregulování systému, zaškolení obsluhy, vypracování provozních řádů, revize, popisné tabulky apod.</t>
  </si>
  <si>
    <t>VRN1</t>
  </si>
  <si>
    <t>Průzkumné, geodetické a projektové práce</t>
  </si>
  <si>
    <t>Dokumentace skutečného provedení stavby</t>
  </si>
  <si>
    <t>03 - Vzduchotechnika</t>
  </si>
  <si>
    <t>1 - LABORATOŘ A - ATELIÉR - 4.NP</t>
  </si>
  <si>
    <t>2 - LABORATOŘ B,C,D - DÍLNY - 4.NP</t>
  </si>
  <si>
    <t>3 - CHLAZENÍ ATELIÉR 4.NP</t>
  </si>
  <si>
    <t>4 - NEOBSAZENO-POUZE PŘÍPRAVA PRO FILTRY TECHNOLOGIE-4.NP</t>
  </si>
  <si>
    <t>5 - HYGIENICKÁ ZAŘÍZENÍ - 4.NP</t>
  </si>
  <si>
    <t>6 - KOMPRESOR, STROJOVNA - 4.NP</t>
  </si>
  <si>
    <t>7 - DOPLŇKOVÝ MATERIÁL</t>
  </si>
  <si>
    <t>8 - Pomocné, přípravné a závěrečné vzduchotechnické práce</t>
  </si>
  <si>
    <t>LABORATOŘ A - ATELIÉR - 4.NP</t>
  </si>
  <si>
    <t>1.1</t>
  </si>
  <si>
    <t>Vzduchotechnická jednotka například ..... vel. 1500...., v PARAPETNÍM provedení ( hrdla shora ) + ohřívač Elektro, MaR, řídící jednotka, délka kabeláže k ovladači min.50m., včetně regulátoru Včetně: protiproudého rekuperátoru, filtrů, ventilátorů, připojovacích manžet, uzavírací klapky+servopohon na sání a výtlaku, čidel, čidla venkovní.. sifonů, včetně příslušenství - Ecodesign 2018 ANO. - nebo výrobek srovnatelného standardu</t>
  </si>
  <si>
    <t>Poznámka k položce:_x000D_
Kompaktní jednotka (vnitřní).                                                                                                             složená z:  přívodní část:  filtr F7, protiproudý rekuperátor s obtokem, ohřívač - elektro 4,5kW, chladič-výparník (reverz.) - R32;  Qch=8kW ;  ventilátor 1.350m3/h, 200Pa, EC motor,                                                                                            odsávací část: filtr F5, ventilátor 1.350m3/h, 250Pa, EC motor</t>
  </si>
  <si>
    <t>-</t>
  </si>
  <si>
    <t>Osazení jednotky poz. 1.1 prvky regulace, čidly, zprovoznění ovládání</t>
  </si>
  <si>
    <t>-.1</t>
  </si>
  <si>
    <t>Montáž</t>
  </si>
  <si>
    <t>1.2</t>
  </si>
  <si>
    <t>Venkovní kondenzační jednotka CHLAZENÍ, Výkon chlazení Qchc= 8 kW, chlazená vzduchem, provedení invertor, referenční výrobek .... (nab.č. ...... ) - nebo výrobek srovnatelného standardu; včetně: expanzního ventilu a příslušenství, řídící skříňky, regulace, regulátoru, ovladače</t>
  </si>
  <si>
    <t>Poznámka k položce:_x000D_
invertor, Automatický restart.</t>
  </si>
  <si>
    <t>-.2</t>
  </si>
  <si>
    <t>Ocelové konzole / rám + silentbloky, pro upevnění venkovní kondenzační jednotky chlazení, vnější rozměr cca 1000x500x500mm</t>
  </si>
  <si>
    <t>Poznámka k položce:_x000D_
konzole/rám pod kotvící body poz. 1.2,  materiál - ocel. pozink. profily + nátěr RAL; nosnost 100kg</t>
  </si>
  <si>
    <t>-.3</t>
  </si>
  <si>
    <t>Cu potrubí pro chladírenské účely-svazek (prům. 6 / 12mm) - dle typu jednotky</t>
  </si>
  <si>
    <t>Poznámka k položce:_x000D_
Cu kruhové potrubí, svazek, včetně náplně chladiva R32, vč. spojovacího a montážního materiálu a materiálu na závěsy a včetně tepelné a parotěsné izolace.</t>
  </si>
  <si>
    <t>-.4</t>
  </si>
  <si>
    <t>-.5</t>
  </si>
  <si>
    <t>Náplň chladiva R32 - chladící médium (2kg..dle bližší specifikace dodavatele)</t>
  </si>
  <si>
    <t>Poznámka k položce:_x000D_
pro doplnění systému "SPLIT/VRF/MULTI"-viz. schema dod.</t>
  </si>
  <si>
    <t>-.6</t>
  </si>
  <si>
    <t>Kabeláže elektro - komunikační (Prověřit!-dle konkrétního typu jednotek - například: 5x1,5mm2)</t>
  </si>
  <si>
    <t>Poznámka k položce:_x000D_
Kabeláže mezi vnitřní a venkovní jednotkou. Osadit ve spolupráci s profesí elektro</t>
  </si>
  <si>
    <t>-.7</t>
  </si>
  <si>
    <t>Prostup do fasády-chránička cca prům. 200 mm (plast), včetně izolace proti zatečení</t>
  </si>
  <si>
    <t>Poznámka k položce:_x000D_
prostup pro Cu potrubí a kabeláž elektro. Chráničku osadit ve spolupráci se stavbou. Včetně izolací proti zatečení.</t>
  </si>
  <si>
    <t>1.3</t>
  </si>
  <si>
    <t>Tlumič hluku do kruhového potrubí, například: ... 355 / 900 - nebo výrobek srovnatelného standardu</t>
  </si>
  <si>
    <t>Poznámka k položce:_x000D_
pro kruhové potrubí prům. 355 mm, délka tlumiče 900 mm</t>
  </si>
  <si>
    <t>1.4</t>
  </si>
  <si>
    <t>Kruhové vzt. potrubí ohebné -HLUK TLUMÍCÍ -typ například SONO..., prům.: 355 mm</t>
  </si>
  <si>
    <t>Poznámka k položce:_x000D_
s 25mm izolační vrstvy, parotěsné izolace, včetně spojovacího a těsnícího materiálu.</t>
  </si>
  <si>
    <t>1.5</t>
  </si>
  <si>
    <t>Protidešťová žaluzie PZ-AL (1450x800-dle rámu okna- doměřit) s ochr.sítem a rámem + RAL .....</t>
  </si>
  <si>
    <t>Poznámka k položce:_x000D_
s ochranným sítem a upevňovacím rámem, materiál: hliníkové  profily + RAL,  průtočná plocha cca 0,85m2</t>
  </si>
  <si>
    <t>1.6</t>
  </si>
  <si>
    <t>Protipožární klapka - prům. 355mm, včetně montážních příložek</t>
  </si>
  <si>
    <t>Poznámka k položce:_x000D_
Provedení ovládání: pružinou a teplotní; provedení dle ČSN EN 1366-2 ; dále s konc. spinačem polohy "otevřeno i zavřeno"; příprava pro osazení servopohonu</t>
  </si>
  <si>
    <t>1.7</t>
  </si>
  <si>
    <t>Regulační klapka jednolistá pro kruhové potrubí prům. 160mm.R , ovládání ruční, s aretací polohy listu</t>
  </si>
  <si>
    <t>Poznámka k položce:_x000D_
materiál: ocelový pozink. plech, profily</t>
  </si>
  <si>
    <t>1.8</t>
  </si>
  <si>
    <t>Obdélníková výustka pro kruhové potrubí, komfortní, 425x125, 2.O - R1, přívodní + RAL….</t>
  </si>
  <si>
    <t>Poznámka k položce:_x000D_
mater.: Al. profily, dvouřadá s regulačním ústrojím-protiběžné listy + RAL….</t>
  </si>
  <si>
    <t>1.9</t>
  </si>
  <si>
    <t>Obdélníková výustka pro kruhové potrubí, komfortní, 525x75, 2.O - R1, přívodní + RAL….</t>
  </si>
  <si>
    <t>1.10</t>
  </si>
  <si>
    <t>Obdélníková výustka pro kruhové potrubí, komfortní, 525x75, 1.O - R1, odvodní + RAL….</t>
  </si>
  <si>
    <t>Poznámka k položce:_x000D_
mater.: Al. profily, jednořadá s regulačním ústrojím-protiběžné listy + RAL….</t>
  </si>
  <si>
    <t>1.11</t>
  </si>
  <si>
    <t>Obdélníková výustka pro čtyřhranné potrubí, komfortní, 600x300, 1.O - R1, odvodní + RAL….</t>
  </si>
  <si>
    <t>-.8</t>
  </si>
  <si>
    <t>Čtyřhranné vzduchotechnické potrubí sk.I, materiál ocel. pozink. plech</t>
  </si>
  <si>
    <t>Poznámka k položce:_x000D_
spojované R spoji a těsněné samolepicím těsněním, třída těsnosti B, vč. spojovacího a montážního materiálu a materiálu  na závěsy s pružným uložením</t>
  </si>
  <si>
    <t>-.9</t>
  </si>
  <si>
    <t>-.10</t>
  </si>
  <si>
    <t>Kruhové vzt. potrubí pevné - SPIRO , materiál ocel. pozink. plech, prům.: 160 mm</t>
  </si>
  <si>
    <t>Poznámka k položce:_x000D_
vč. spojovacího a montážního materiálu a materiálu  na závěsy s pružným uložením</t>
  </si>
  <si>
    <t>-.11</t>
  </si>
  <si>
    <t>Kruhové vzt. potrubí pevné - SPIRO , materiál ocel. pozink. plech, prům.: 315 mm</t>
  </si>
  <si>
    <t>-.12</t>
  </si>
  <si>
    <t>Kruhové vzt. potrubí pevné - SPIRO , materiál ocel. pozink. plech, prům.: 355 mm</t>
  </si>
  <si>
    <t>-.13</t>
  </si>
  <si>
    <t>Tepelná izolace vzt. potrubí z min. vlny tl. 60mm, /izolace vzt. potrubí sání a výfuku, strojovna/</t>
  </si>
  <si>
    <t>Poznámka k položce:_x000D_
povrch hliniková folie, upevněná na trny, spoje  přelepeny Al.páskou</t>
  </si>
  <si>
    <t>-.14</t>
  </si>
  <si>
    <t>Protipožární izolace vzt. potrubí-odolnost 30min.</t>
  </si>
  <si>
    <t>Poznámka k položce:_x000D_
Typ izolace a její upevnění na vzt. potrubí musí mít platný atest zkušebního ústavu.</t>
  </si>
  <si>
    <t>-.15</t>
  </si>
  <si>
    <t>Tabule pozinkovaného plechu t=1mm pro opravy</t>
  </si>
  <si>
    <t>LABORATOŘ B,C,D - DÍLNY - 4.NP</t>
  </si>
  <si>
    <t>2.1</t>
  </si>
  <si>
    <t>Vzduchotechnická jednotka například ..... vel. 5100...., v PARAPETNÍM provedení ( hrdla shora ) + ohřívač Elektro, MaR, řídící jednotka, délka kabeláže k ovladači min.50m., včetně regulátoru Včetně: protiproudého rekuperátoru, filtrů, ventilátorů, připojovacích manžet, uzavírací klapky+servopohon na sání a výtlaku, čidel, čidla venkovní.. sifonů, včetně příslušenství - Ecodesign 2018 ANO. - nebo výrobek srovnatelného standardu</t>
  </si>
  <si>
    <t>Poznámka k položce:_x000D_
Kompaktní jednotka (vnitřní).                                                                                                             složená z:  přívodní část:  filtr M5, protiproudý rekuperátor s obtokem, ohřívač - elektro 22,5kW, chladič-výparník (reverz.) - R410A;  Qch=23kW ;  ventilátor 4.000m3/h, 200Pa, EC motor,                                                                                            odsávací část: filtr M5, ventilátor 4.000m3/h, 250Pa, EC motor</t>
  </si>
  <si>
    <t>-.16</t>
  </si>
  <si>
    <t>Osazení jednotky poz. 2.1 prvky regulace, čidly, zprovoznění ovládání</t>
  </si>
  <si>
    <t>2.2</t>
  </si>
  <si>
    <t>Venkovní kondenzační jednotka CHLAZENÍ, Výkon chlazení Qchc= 23 kW, chlazená vzduchem, provedení invertor, referenční výrobek .... (nab.č. ...... ) - nebo výrobek srovnatelného standardu; včetně: expanzního ventilu a příslušenství, řídící skříňky, regulace, regulátoru, ovladače</t>
  </si>
  <si>
    <t>-.17</t>
  </si>
  <si>
    <t>Cu potrubí pro chladírenské účely-svazek (prům. 12 / 22mm) - dle typu jednotky</t>
  </si>
  <si>
    <t>Poznámka k položce:_x000D_
Cu kruhové potrubí, svazek, včetně náplně chladiva R410A, vč. spojovacího a montážního materiálu a materiálu na závěsy a včetně tepelné a parotěsné izolace.</t>
  </si>
  <si>
    <t>-.18</t>
  </si>
  <si>
    <t>Náplň chladiva R410A - chladící médium (2kg..dle bližší specifikace dodavatele)</t>
  </si>
  <si>
    <t>2.3</t>
  </si>
  <si>
    <t>Tlumič hluku v plášti 600x500 L=1000mm - buňkový / sání, výfuk /</t>
  </si>
  <si>
    <t>Poznámka k položce:_x000D_
buňka tlumiče hluku (3x)  -  G.200x500x1000 s náběhy na obou koncích</t>
  </si>
  <si>
    <t>2.4</t>
  </si>
  <si>
    <t>Tlumič hluku v plášti 600x500 L=1000mm - buňkový / přívod /</t>
  </si>
  <si>
    <t>2.5</t>
  </si>
  <si>
    <t>Tlumič hluku v plášti 600x500 L=500mm - buňkový / odvod /</t>
  </si>
  <si>
    <t>Poznámka k položce:_x000D_
buňka tlumiče hluku (3x)  -  G.200x500x500 s náběhy na obou koncích</t>
  </si>
  <si>
    <t>2.6</t>
  </si>
  <si>
    <t>Tlumič hluku v plášti 600x500 L=1500mm - buňkový / odvod /</t>
  </si>
  <si>
    <t>Poznámka k položce:_x000D_
buňka tlumiče hluku (3x)  -  G.200x500x1500 s náběhy na obou koncích</t>
  </si>
  <si>
    <t>2.7</t>
  </si>
  <si>
    <t>Protipožární klapka - 450x450mm, včetně montážních příložek</t>
  </si>
  <si>
    <t>2.8</t>
  </si>
  <si>
    <t>Protipožární klapka - 500x500mm, včetně montážních příložek</t>
  </si>
  <si>
    <t>2.9</t>
  </si>
  <si>
    <t>Regulační klapka jednolistá pro kruhové potrubí prům. 450mm.R , ovládání ruční, s aretací polohy listu</t>
  </si>
  <si>
    <t>2.10</t>
  </si>
  <si>
    <t>Přívodní, difuzorový anemostat kruhový, prům. 315mm …. + RAL.....…</t>
  </si>
  <si>
    <t>Poznámka k položce:_x000D_
vertikální připojení,  přívod 500 m3/h; pz=15Pa; RAL určí architekt projektu</t>
  </si>
  <si>
    <t>2.11</t>
  </si>
  <si>
    <t>Obdélníková výustka pro kruhové potrubí, komfortní, 525x125, 1.O - R1, odvodní + RAL….</t>
  </si>
  <si>
    <t>-.19</t>
  </si>
  <si>
    <t>Kruhové vzt. potrubí pevné - SPIRO , materiál ocel. pozink. plech, prům.: 450 mm</t>
  </si>
  <si>
    <t>-.20</t>
  </si>
  <si>
    <t>Kruhové vzt. potrubí pevné - SPIRO , materiál ocel. pozink. plech, prům.: 500 mm</t>
  </si>
  <si>
    <t>-.21</t>
  </si>
  <si>
    <t>Kruhové vzt. potrubí pevné - SPIRO , materiál ocel. pozink. plech, prům.: 560 mm</t>
  </si>
  <si>
    <t>CHLAZENÍ ATELIÉR 4.NP</t>
  </si>
  <si>
    <t>3.1</t>
  </si>
  <si>
    <t>Kondenzační jednotka chlazení SPLIT- invertor Qch= 12-13 kW, převýšení mezi vnitřní a venkovní jednotkou 5m, referenční výrobek například:…... (nab.č..........) - nebo výrobek srovnatelného standardu</t>
  </si>
  <si>
    <t>Poznámka k položce:_x000D_
Vzduchem chlazená jednotka systému SPLIT-invertor, pro venkovní instalaci,  Automatický restart</t>
  </si>
  <si>
    <t>3.2</t>
  </si>
  <si>
    <t>PODSTROPNÍ chladící jednotka - vnitřní Qch= 12-13kW ; bez čerpadla kondenzátu, referenční výrobek například:...…. ; (nab.č..........) - nebo výrobek srovnatelného standardu</t>
  </si>
  <si>
    <t>Poznámka k položce:_x000D_
provedení invertor</t>
  </si>
  <si>
    <t>-.22</t>
  </si>
  <si>
    <t>Ovladače- dálkové INFRA - pro vnitřní jednotky chlazení, typ například: ..... , - nebo výrobek srovnatelného standardu</t>
  </si>
  <si>
    <t>Poznámka k položce:_x000D_
ovladač pro každý výparník, vnitřní jednotku chlazení - dle schema chlazení, pro danou místnost</t>
  </si>
  <si>
    <t>-.23</t>
  </si>
  <si>
    <t>Ocelové konzole / rám + silentbloky, pro upevnění venkovní kondenzační jednotky chlazení , vnější rozměr cca 1000x500x500mm</t>
  </si>
  <si>
    <t>Poznámka k položce:_x000D_
konzole/rám pod kotvící body poz. 3.1   ,  materiál - ocel. pozink. profily + nátěr RAL</t>
  </si>
  <si>
    <t>-.24</t>
  </si>
  <si>
    <t>Cu kruhové potrubí pro chladírenské účely - svazek (prům. 10/16mm)</t>
  </si>
  <si>
    <t>Poznámka k položce:_x000D_
Cu kruhové potrubí, svazek, včetně náplně chladiva R32, vč. spojovacího a montážního materiálu a materiálu na závěsy a včetně teplené a parotěsné izolace</t>
  </si>
  <si>
    <t>Poznámka k položce:_x000D_
pro doplnění systému -viz. schema</t>
  </si>
  <si>
    <t>-.25</t>
  </si>
  <si>
    <t>Kabeláže elektro - komunikační (Prověřit!-dle konkrétního typu jednotek a ovladačů - například: 5x1,5mm2)</t>
  </si>
  <si>
    <t>Poznámka k položce:_x000D_
Kabeláže mezi vnitřnmi a venkovními jednotkami. Osadit ve spolupráci s profesí elektro</t>
  </si>
  <si>
    <t>-.26</t>
  </si>
  <si>
    <t>Prostup do fasády -chránička cca prům. 150 mm ; složená z přímého průchodu cca 1m+oblouku 45°, včetně izolace proti zatečení</t>
  </si>
  <si>
    <t>Poznámka k položce:_x000D_
prostup pro Cu potrubí a kabeláž elektro. Chráničku osadit ve spolupráci se stavbou.</t>
  </si>
  <si>
    <t>-.27</t>
  </si>
  <si>
    <t>Kruhové, plastové potrubí odvodu kondenzátu D32 , například Ekoplastik</t>
  </si>
  <si>
    <t>Poznámka k položce:_x000D_
potrubí včetně spojovacího,  montážního materiálu a materiálu na závěsy, včetně tepelné izolace např. Tubolit</t>
  </si>
  <si>
    <t>NEOBSAZENO-POUZE PŘÍPRAVA PRO FILTRY TECHNOLOGIE-4.NP</t>
  </si>
  <si>
    <t>4.</t>
  </si>
  <si>
    <t>NEOBSAZENO</t>
  </si>
  <si>
    <t>Poznámka k položce:_x000D_
-</t>
  </si>
  <si>
    <t>HYGIENICKÁ ZAŘÍZENÍ - 4.NP</t>
  </si>
  <si>
    <t>5.1</t>
  </si>
  <si>
    <t>Diagonální ventilátor, například: …....vel. 500/160 T - nebo výrobek srovnatelného standardu včetně: časového doběhu, pružných připojovacích manžet 2ks, zpětné klapky - například prům. 160</t>
  </si>
  <si>
    <t>Poznámka k položce:_x000D_
Odvod 410 m3/h; pex=150Pa</t>
  </si>
  <si>
    <t>5.2</t>
  </si>
  <si>
    <t>Poznámka k položce:_x000D_
Odvod 220 m3/h; pex=150Pa</t>
  </si>
  <si>
    <t>5.3</t>
  </si>
  <si>
    <t>Tlumič hluku do kruhového potrubí, například: MAA 160 / 600 - nebo výrobek srovnatelného standardu</t>
  </si>
  <si>
    <t>Poznámka k položce:_x000D_
pro kruhové potrubí prům. 160 mm, délka tlumiče 600 mm</t>
  </si>
  <si>
    <t>5.4</t>
  </si>
  <si>
    <t>Kruhové vzt. potrubí ohebné -HLUK TLUMÍCÍ -typ například SONOFLEX, prům.: 160 mm</t>
  </si>
  <si>
    <t>5.5</t>
  </si>
  <si>
    <t>Výfuková hlavice například: .. ø160 - nebo výrobek srovnatelného standardu</t>
  </si>
  <si>
    <t>Poznámka k položce:_x000D_
materiál:  ocelový pozinkovaný plech, profily</t>
  </si>
  <si>
    <t>5.6</t>
  </si>
  <si>
    <t>Odvodní talířový ventil kovový prům. 125 mm</t>
  </si>
  <si>
    <t>Poznámka k položce:_x000D_
Qv=30-50m3/h, pro připojení na kruhové potrubí ø125mm,  vč. montážního rámečku, materiál.: pozink ocel. plech+RAL...(bílá)</t>
  </si>
  <si>
    <t>5.7</t>
  </si>
  <si>
    <t>Obdélníková výustka pro čtyřhranné potrubí, komfortní, 280x140 1.O - R1, odvodní + RAL….</t>
  </si>
  <si>
    <t>5.8</t>
  </si>
  <si>
    <t>Kruhové vzt. potrubí ohebné - SEMIFLEX prům.: 125 mm / napojení ventilů /</t>
  </si>
  <si>
    <t>Poznámka k položce:_x000D_
vč. spojovacího, těsnícího  a montážního materiálu, materiál vícevrstvý Al. laminát</t>
  </si>
  <si>
    <t>-.28</t>
  </si>
  <si>
    <t>Kruhové vzt. potrubí pevné - SPIRO-VODOTĚSNÉ , materiál ocel. pozink. plech, prům.: 125 mm</t>
  </si>
  <si>
    <t>-.29</t>
  </si>
  <si>
    <t>Kruhové vzt. potrubí pevné - SPIRO-VODOTĚSNÉ , materiál ocel. pozink. plech, prům.: 160 mm</t>
  </si>
  <si>
    <t>270</t>
  </si>
  <si>
    <t>-.30</t>
  </si>
  <si>
    <t>Tepelné izolace vzt. potrubí z min. vlny tl. 40mm /izolace vzt. potrubí výfuku/</t>
  </si>
  <si>
    <t>272</t>
  </si>
  <si>
    <t>Poznámka k položce:_x000D_
povrch hliniková folie, zajištěna proti posunutí na potrubí, spoje  přelepeny Al.páskou</t>
  </si>
  <si>
    <t>274</t>
  </si>
  <si>
    <t>-.31</t>
  </si>
  <si>
    <t>Oplechování vzt. potrubí a tepelných izolací v nadstřešní části - VODOTĚSNÉ , materiál - dle oplechování střechy a mat. hlavice</t>
  </si>
  <si>
    <t>276</t>
  </si>
  <si>
    <t>Poznámka k položce:_x000D_
včetně těsnícího, spojovacího a montážního materiálu</t>
  </si>
  <si>
    <t>278</t>
  </si>
  <si>
    <t>KOMPRESOR, STROJOVNA - 4.NP</t>
  </si>
  <si>
    <t>6.1</t>
  </si>
  <si>
    <t>Radiální ventilátor do 4hr. potrubí , například: …500x300 - nebo výrobek srovnatelného standardu včetně: pružných připojovacích manžet 2ks (500x300), včetně příslušenství</t>
  </si>
  <si>
    <t>280</t>
  </si>
  <si>
    <t>Poznámka k položce:_x000D_
Odvod 1.100 m3/h; pex=210Pa; 230V</t>
  </si>
  <si>
    <t>282</t>
  </si>
  <si>
    <t>-.32</t>
  </si>
  <si>
    <t>Nosné, upevňovací konzole / rám pro ventilátor poz 1.1 + tlumič hluku</t>
  </si>
  <si>
    <t>284</t>
  </si>
  <si>
    <t>Poznámka k položce:_x000D_
nosnost min. 100kg</t>
  </si>
  <si>
    <t>286</t>
  </si>
  <si>
    <t>6.2</t>
  </si>
  <si>
    <t>Tlumič hluku v plášti 600x300; L=1000mm - deskový / výfuk /</t>
  </si>
  <si>
    <t>288</t>
  </si>
  <si>
    <t>Poznámka k položce:_x000D_
deska tlumiče hluku (3x)  -  G.100x295x1000 s náběhy na obou koncích</t>
  </si>
  <si>
    <t>290</t>
  </si>
  <si>
    <t>6.3</t>
  </si>
  <si>
    <t>Uzavírací klapka s protiběž. listy 500x300.S - těsná včetně ovládání servopohonem 230V (10Nm) /výfuk/</t>
  </si>
  <si>
    <t>292</t>
  </si>
  <si>
    <t>Poznámka k položce:_x000D_
rám-ocel. pozink. profily, Listy- hliník, ozub.kola - PVC</t>
  </si>
  <si>
    <t>294</t>
  </si>
  <si>
    <t>6.4</t>
  </si>
  <si>
    <t>Uzavírací klapka s protiběž. listy 315x315.S - těsná včetně ovládání servopohonem 230V (10Nm) /výfuk/</t>
  </si>
  <si>
    <t>296</t>
  </si>
  <si>
    <t>298</t>
  </si>
  <si>
    <t>6.5</t>
  </si>
  <si>
    <t>Protipožární klapka - 315x250mm, včetně montážních příložek</t>
  </si>
  <si>
    <t>300</t>
  </si>
  <si>
    <t>302</t>
  </si>
  <si>
    <t>6.6</t>
  </si>
  <si>
    <t>Protipožární klapka - 315x315mm, včetně montážních příložek</t>
  </si>
  <si>
    <t>304</t>
  </si>
  <si>
    <t>306</t>
  </si>
  <si>
    <t>6.7</t>
  </si>
  <si>
    <t>Krycí mřížka-ochranná síťovina pro VZT. potrubí, například KMH - 500x500</t>
  </si>
  <si>
    <t>308</t>
  </si>
  <si>
    <t>Poznámka k položce:_x000D_
materiál ocelový pozink drát, (oko cca 25x25mm)</t>
  </si>
  <si>
    <t>310</t>
  </si>
  <si>
    <t>6.8</t>
  </si>
  <si>
    <t>Krycí mřížka-ochranná síťovina pro VZT. potrubí, například KMH - 315x500</t>
  </si>
  <si>
    <t>312</t>
  </si>
  <si>
    <t>314</t>
  </si>
  <si>
    <t>316</t>
  </si>
  <si>
    <t>Poznámka k položce:_x000D_
spojované R spoji a těsněné samolepicím těsněním, třída těsnosti B; vč. spojovacího a montážního materiálu a materiálu  na závěsy s pružným uložením</t>
  </si>
  <si>
    <t>318</t>
  </si>
  <si>
    <t>-.33</t>
  </si>
  <si>
    <t>Tepelná izolace vzt. potrubí z min. vlny tl. 60mm, /izolace vzt. potrubí sání a výfuku/</t>
  </si>
  <si>
    <t>320</t>
  </si>
  <si>
    <t>Poznámka k položce:_x000D_
povrch hliniková folie, upevněná na trny ,spoje  přelepeny Al.páskou</t>
  </si>
  <si>
    <t>322</t>
  </si>
  <si>
    <t>326</t>
  </si>
  <si>
    <t>328</t>
  </si>
  <si>
    <t>DOPLŇKOVÝ MATERIÁL</t>
  </si>
  <si>
    <t>-.34</t>
  </si>
  <si>
    <t>Barva RAL....., pro nátěry vnitřních vzt. potrubí ve 4.np objektu dle požadavku architekta projektu (viditelné potrubí laboratoře A-D); 1xzákladní, 2x vrchní, veškeré vzt. potrubí pod stropem</t>
  </si>
  <si>
    <t>330</t>
  </si>
  <si>
    <t>Poznámka k položce:_x000D_
pro aplikaci na vzt potrubí , ocelový pozink plech, alu. výustky, ocelové pozink. závěsové tyče, příruby, spojovací materiál.</t>
  </si>
  <si>
    <t>332</t>
  </si>
  <si>
    <t>-.35</t>
  </si>
  <si>
    <t>Revizní dvířka do SDK podhledu- kovová cca 400x400mm</t>
  </si>
  <si>
    <t>334</t>
  </si>
  <si>
    <t>Poznámka k položce:_x000D_
s magnetem pro uzavření</t>
  </si>
  <si>
    <t>336</t>
  </si>
  <si>
    <t>-.36</t>
  </si>
  <si>
    <t>Dveřní mřížky - kovové, cca 475x86mm</t>
  </si>
  <si>
    <t>338</t>
  </si>
  <si>
    <t>Poznámka k položce:_x000D_
ventilační mřížka do dveřního křídla</t>
  </si>
  <si>
    <t>340</t>
  </si>
  <si>
    <t>Pomocné, přípravné a závěrečné vzduchotechnické práce</t>
  </si>
  <si>
    <t>8.1</t>
  </si>
  <si>
    <t>Náklady na dopravu VZT zařízení</t>
  </si>
  <si>
    <t>342</t>
  </si>
  <si>
    <t>Poznámka k položce:_x000D_
Doprava vzt komponent, elementů, jednotek, ventilátorů, vzt. potrubí atd. na místo stavby</t>
  </si>
  <si>
    <t>8.2</t>
  </si>
  <si>
    <t>Pomocné konstrukce, lešení</t>
  </si>
  <si>
    <t>344</t>
  </si>
  <si>
    <t>Poznámka k položce:_x000D_
Pro práci ve výšce podlaží do 7m , dále práce nad střechou objektu a fasádě objektu</t>
  </si>
  <si>
    <t>8.3</t>
  </si>
  <si>
    <t>Zednické výpomoci</t>
  </si>
  <si>
    <t>346</t>
  </si>
  <si>
    <t>Poznámka k položce:_x000D_
Spolupráce na prostupech v počtu do  15-ti ks</t>
  </si>
  <si>
    <t>8.4</t>
  </si>
  <si>
    <t>Komplexní vyzkoušení</t>
  </si>
  <si>
    <t>348</t>
  </si>
  <si>
    <t>Poznámka k položce:_x000D_
Zkoušky vzt. zařízení v délce trvání 6 N. hod.</t>
  </si>
  <si>
    <t>8.5</t>
  </si>
  <si>
    <t>Zaregulování VZT</t>
  </si>
  <si>
    <t>350</t>
  </si>
  <si>
    <t>Poznámka k položce:_x000D_
Zaregulování průtoku vzduchu na koncových elementech v počtu do 55 ks</t>
  </si>
  <si>
    <t>8.6</t>
  </si>
  <si>
    <t>Zaškolení obsluhy</t>
  </si>
  <si>
    <t>352</t>
  </si>
  <si>
    <t>8.7</t>
  </si>
  <si>
    <t>Vypracování dokumentace skutečného provedení</t>
  </si>
  <si>
    <t>354</t>
  </si>
  <si>
    <t>Poznámka k položce:_x000D_
(2x tištěná paré, 1x nosič s PDF)</t>
  </si>
  <si>
    <t>04 - Rozvod stlačeného vzduchu</t>
  </si>
  <si>
    <t>D1 - Rozvod stlačeného vzduchu</t>
  </si>
  <si>
    <t>D1</t>
  </si>
  <si>
    <t>Pol1</t>
  </si>
  <si>
    <t>Stacionární šroubový kompresor PSC-BS 4-10-200</t>
  </si>
  <si>
    <t>Pol2</t>
  </si>
  <si>
    <t>Mikrofiltr FM 0,01 µm 1600 G 1/2"</t>
  </si>
  <si>
    <t>Pol3</t>
  </si>
  <si>
    <t>Předfiltr FP 15 µm 1600 G 1/2"</t>
  </si>
  <si>
    <t>Pol4</t>
  </si>
  <si>
    <t>Separátor kondenzátu SEPAIR 1</t>
  </si>
  <si>
    <t>Pol5</t>
  </si>
  <si>
    <t>Připojení kompresoru do rozvodu vzduchu pomocí hydraulické hadice, zapojení filtrů a připojení separátoru</t>
  </si>
  <si>
    <t>Pol6</t>
  </si>
  <si>
    <t>Trubka plastová Ø22</t>
  </si>
  <si>
    <t>Pol7</t>
  </si>
  <si>
    <t>Koleno Ø22</t>
  </si>
  <si>
    <t>Pol8</t>
  </si>
  <si>
    <t>Koncová krabice 2R</t>
  </si>
  <si>
    <t>Pol9</t>
  </si>
  <si>
    <t>T-KUS Ø22</t>
  </si>
  <si>
    <t>Pol10</t>
  </si>
  <si>
    <t>Vývodka vnější Ø22 G 1/2"</t>
  </si>
  <si>
    <t>Pol11</t>
  </si>
  <si>
    <t>Vývodka vnější Ø22 G 3/4"</t>
  </si>
  <si>
    <t>Pol12</t>
  </si>
  <si>
    <t>Prodloužení 1/2"</t>
  </si>
  <si>
    <t>Pol13</t>
  </si>
  <si>
    <t>Kulový kohout motýl PN30 1/2"</t>
  </si>
  <si>
    <t>Pol14</t>
  </si>
  <si>
    <t>Kulový kohout páka PN30 3/4"</t>
  </si>
  <si>
    <t>Pol15</t>
  </si>
  <si>
    <t>Spotřební materiál</t>
  </si>
  <si>
    <t>Pol16</t>
  </si>
  <si>
    <t>Další materiál potřebný pro rozvod vzduchu</t>
  </si>
  <si>
    <t>Pol17</t>
  </si>
  <si>
    <t>Příchytka 22mm</t>
  </si>
  <si>
    <t>Pol18</t>
  </si>
  <si>
    <t>Náhrada za ztrátu času na cestě</t>
  </si>
  <si>
    <t>X</t>
  </si>
  <si>
    <t>Pol19</t>
  </si>
  <si>
    <t>Dopravné</t>
  </si>
  <si>
    <t>Pol20</t>
  </si>
  <si>
    <t>Práce</t>
  </si>
  <si>
    <t>05 - Elektro</t>
  </si>
  <si>
    <t>0 - Požární větrání ČCHÚC typ A</t>
  </si>
  <si>
    <t>1 - Silnoproud - svítidla</t>
  </si>
  <si>
    <t>2 - Silnoproud - dodávky zařízení</t>
  </si>
  <si>
    <t>3 - Silnoproud - nosný materiál</t>
  </si>
  <si>
    <t>4 - Silnoproud - kabely, vodiče, pásky</t>
  </si>
  <si>
    <t>5 - Slaboproud - rozvody SK (datové / telefonní rozvody)</t>
  </si>
  <si>
    <t>6 - Střecha - vyhřívání okapových žlabů a svodů</t>
  </si>
  <si>
    <t>7 - Střecha - hromosvod a uzemnění</t>
  </si>
  <si>
    <t>8 - Demontážní, stavební, pomocné a ostatní práce</t>
  </si>
  <si>
    <t>Požární větrání ČCHÚC typ A</t>
  </si>
  <si>
    <t>394</t>
  </si>
  <si>
    <t>1.1.1</t>
  </si>
  <si>
    <t>Bezpečnostní centrála PAN SCU, max. 10 A, jedna požární = dvě větrací skupiny, včetně záložního zdroje - doba zálohování minimálně 15 minut, instalační materiál pro kompletní dodávku systému, svorky, příslušenství, montážní materiál - kompletní, ozn. BC</t>
  </si>
  <si>
    <t>1685043243</t>
  </si>
  <si>
    <t>Poznámka k položce:_x000D_
rozvaděče a skříně včetně příslušenství a montážního materiálu - kompletní E-05</t>
  </si>
  <si>
    <t>395</t>
  </si>
  <si>
    <t>1.10.1</t>
  </si>
  <si>
    <t>Bezpečnostní tlačítko HSE-H, s resetem a ukazateli "POŽÁR," "OK," a "PORUCHA", IP44, příslušenství, montážní materiál - kompletní, ozn. PV.BT.H</t>
  </si>
  <si>
    <t>-1905163134</t>
  </si>
  <si>
    <t>Poznámka k položce:_x000D_
montáž včetně zapojení E-02</t>
  </si>
  <si>
    <t>396</t>
  </si>
  <si>
    <t>1.11.1</t>
  </si>
  <si>
    <t>Bezpečnostní tlačítko HSE-S, bez ukazatelů, IP44, příslušenství, montážní materiál - kompletní, ozn. PV.BT</t>
  </si>
  <si>
    <t>-632456749</t>
  </si>
  <si>
    <t>Poznámka k položce:_x000D_
včetně příslušenství a montážního materiálu - kompletní E-02,03,04,05</t>
  </si>
  <si>
    <t>397</t>
  </si>
  <si>
    <t>1.12.1</t>
  </si>
  <si>
    <t>22597162</t>
  </si>
  <si>
    <t>Poznámka k položce:_x000D_
montáž včetně zapojení E-02,03,04,05</t>
  </si>
  <si>
    <t>398</t>
  </si>
  <si>
    <t>1.13.1</t>
  </si>
  <si>
    <t>Větrací tlačítko ozn. DV.VT, LT II, spínač vestavný řazení 1/0+1/0 se vzájemným blokováním - 10A / 230V AC, IP20 včetně krytu a rámečku, do násobných rámečků, příslušenství, montážní materiál - kompletní, ozn. PV.VT</t>
  </si>
  <si>
    <t>-1327069513</t>
  </si>
  <si>
    <t>Poznámka k položce:_x000D_
včetně příslušenství a montážního materiálu - kompletní E-05</t>
  </si>
  <si>
    <t>399</t>
  </si>
  <si>
    <t>1.14.1</t>
  </si>
  <si>
    <t>1934576622</t>
  </si>
  <si>
    <t>Poznámka k položce:_x000D_
montáž včetně zapojení E-05</t>
  </si>
  <si>
    <t>400</t>
  </si>
  <si>
    <t>1.15.1</t>
  </si>
  <si>
    <t>Detektor větru a deště PAN WRS - Set, vč. konzole pro uchycení na zeď, ozn. PV.DVD</t>
  </si>
  <si>
    <t>-605499715</t>
  </si>
  <si>
    <t>Poznámka k položce:_x000D_
včetně příslušenství a montážního materiálu - kompletní E-11</t>
  </si>
  <si>
    <t>401</t>
  </si>
  <si>
    <t>1.16.1</t>
  </si>
  <si>
    <t>1657684897</t>
  </si>
  <si>
    <t>Poznámka k položce:_x000D_
montáž včetně zapojení E-11</t>
  </si>
  <si>
    <t>402</t>
  </si>
  <si>
    <t>1.17.1</t>
  </si>
  <si>
    <t>Propojení signálu hlášení detektoru větru a deště PAN WRS - Set do větrací centrály denního větrání VC, svorky, příslušenství, montážní materiál - kompletní</t>
  </si>
  <si>
    <t>-1849007386</t>
  </si>
  <si>
    <t>403</t>
  </si>
  <si>
    <t>1.18.1</t>
  </si>
  <si>
    <t>dveřní tříbodový panikový zámek GU security včetně protikusů a pohonu A-öffner, inverzní tahový, příslušenství, montážní materiál, ozn. PV.IEZ</t>
  </si>
  <si>
    <t>650324825</t>
  </si>
  <si>
    <t>404</t>
  </si>
  <si>
    <t>1.19.1</t>
  </si>
  <si>
    <t>-1162733560</t>
  </si>
  <si>
    <t>Poznámka k položce:_x000D_
montáž  E-05</t>
  </si>
  <si>
    <t>405</t>
  </si>
  <si>
    <t>1.2.1</t>
  </si>
  <si>
    <t>563810894</t>
  </si>
  <si>
    <t>406</t>
  </si>
  <si>
    <t>1.20.1</t>
  </si>
  <si>
    <t>Dveřní kabelová přechodka zadlabávací, délka pružiny 370 mm, délka vaničky, 500 mm, zádlab 460 x 20 x 18mm, příslušenství, montážní materiál</t>
  </si>
  <si>
    <t>-1993312235</t>
  </si>
  <si>
    <t>407</t>
  </si>
  <si>
    <t>1.21.1</t>
  </si>
  <si>
    <t>-1382918382</t>
  </si>
  <si>
    <t>408</t>
  </si>
  <si>
    <t>1.22.1</t>
  </si>
  <si>
    <t>Dveřní otevírač FTA R, s rolnou, 24V DC, svorky, příslušenství, montážní materiál - kompletní, ozn. PV.EPD</t>
  </si>
  <si>
    <t>-1201344548</t>
  </si>
  <si>
    <t>409</t>
  </si>
  <si>
    <t>1.23.1</t>
  </si>
  <si>
    <t>-430034047</t>
  </si>
  <si>
    <t>410</t>
  </si>
  <si>
    <t>1.24.1</t>
  </si>
  <si>
    <t>Dveřní konzole PAN K 155 pro pohon FTA na dveřním rámu, pro dveře otevírané ven, 100 x 50 mm, příslušenství, montážní materiál - kompletní</t>
  </si>
  <si>
    <t>-1896342791</t>
  </si>
  <si>
    <t>411</t>
  </si>
  <si>
    <t>1.25.1</t>
  </si>
  <si>
    <t>1565057413</t>
  </si>
  <si>
    <t>412</t>
  </si>
  <si>
    <t>1.26.1</t>
  </si>
  <si>
    <t>Dveřní konzole PAN K 156 pro rameno pohonu FTA / K 600 na dveřích otevíraných dovnitř - nastavitelná "Z" konzole, příslušenství, montážní materiál - kompletní</t>
  </si>
  <si>
    <t>1388735288</t>
  </si>
  <si>
    <t>413</t>
  </si>
  <si>
    <t>1.27.1</t>
  </si>
  <si>
    <t>44992271</t>
  </si>
  <si>
    <t>414</t>
  </si>
  <si>
    <t>1.28.1</t>
  </si>
  <si>
    <t>Okno 4.N.P. - řetězový pohon KSA, 24V DC, 200/600 N, elox, 1500 mm, svorky, příslušenství, montážní materiál - kompletní, ozn. PV.EPO</t>
  </si>
  <si>
    <t>-28867437</t>
  </si>
  <si>
    <t>415</t>
  </si>
  <si>
    <t>1.29.1</t>
  </si>
  <si>
    <t>-401943182</t>
  </si>
  <si>
    <t>416</t>
  </si>
  <si>
    <t>1.3.1</t>
  </si>
  <si>
    <t>Kryt PAN PYROCASE WL, s požární klasifikací EI30 DP1 Sm, IP 54/00, vnější rozměr (490 x 460 x 300) mm, montáž na stěnu, montážní deska, barva svetle šedá RAL 7035, příslušenství, montážní materiál - kompletní</t>
  </si>
  <si>
    <t>-256994413</t>
  </si>
  <si>
    <t>417</t>
  </si>
  <si>
    <t>1.30.1</t>
  </si>
  <si>
    <t>Okno 4.N.P. - konzole PAN K 145 pro pohon KSA, příslušenství, montážní materiál - kompletní</t>
  </si>
  <si>
    <t>1174969561</t>
  </si>
  <si>
    <t>418</t>
  </si>
  <si>
    <t>1.31.1</t>
  </si>
  <si>
    <t>-654109820</t>
  </si>
  <si>
    <t>419</t>
  </si>
  <si>
    <t>1.32.1</t>
  </si>
  <si>
    <t>Okno 4.N.P. - Z konzole F22 pro pohon KSA, příslušenství, montážní materiál - kompletní</t>
  </si>
  <si>
    <t>-520234225</t>
  </si>
  <si>
    <t>420</t>
  </si>
  <si>
    <t>1.33.1</t>
  </si>
  <si>
    <t>-2137771812</t>
  </si>
  <si>
    <t>421</t>
  </si>
  <si>
    <t>1.34.1</t>
  </si>
  <si>
    <t>Okno 1.N.P. - řetězový pohon KSA, 24V DC, 200/600 N, elox, 1000 mm, svorky, příslušenství, montážní materiál - kompletní, ozn. PV.EPO</t>
  </si>
  <si>
    <t>1970367261</t>
  </si>
  <si>
    <t>Poznámka k položce:_x000D_
včetně příslušenství a montážního materiálu - kompletní E-02</t>
  </si>
  <si>
    <t>422</t>
  </si>
  <si>
    <t>1.35.1</t>
  </si>
  <si>
    <t>442322943</t>
  </si>
  <si>
    <t>423</t>
  </si>
  <si>
    <t>1.36.1</t>
  </si>
  <si>
    <t>Okno 1.N.P. - konzole PAN K 145 pro pohon KSA, příslušenství, montážní materiál - kompletní</t>
  </si>
  <si>
    <t>-1655780308</t>
  </si>
  <si>
    <t>424</t>
  </si>
  <si>
    <t>1.37</t>
  </si>
  <si>
    <t>1382024584</t>
  </si>
  <si>
    <t>Poznámka k položce:_x000D_
montáž  E-02</t>
  </si>
  <si>
    <t>425</t>
  </si>
  <si>
    <t>1.38</t>
  </si>
  <si>
    <t>Okno 1.N.P. - Z konzole F22 pro pohon KSA, příslušenství, montážní materiál - kompletní</t>
  </si>
  <si>
    <t>-43737735</t>
  </si>
  <si>
    <t>426</t>
  </si>
  <si>
    <t>1.39</t>
  </si>
  <si>
    <t>-1289903019</t>
  </si>
  <si>
    <t>427</t>
  </si>
  <si>
    <t>1.4.1</t>
  </si>
  <si>
    <t>2119552152</t>
  </si>
  <si>
    <t>428</t>
  </si>
  <si>
    <t>1.40</t>
  </si>
  <si>
    <t>El. instal. krabice zapuštěná, požární odolnost 60 minut, včetně svorek, příslušenství, montážní materiál - kompletní</t>
  </si>
  <si>
    <t>1163828174</t>
  </si>
  <si>
    <t>429</t>
  </si>
  <si>
    <t>1.41</t>
  </si>
  <si>
    <t>-58654475</t>
  </si>
  <si>
    <t>430</t>
  </si>
  <si>
    <t>1.42</t>
  </si>
  <si>
    <t>El. instal. krabice přisazená, požární odolnost 60 minut, včetně svorek, příslušenství, montážní materiál - kompletní</t>
  </si>
  <si>
    <t>379182205</t>
  </si>
  <si>
    <t>431</t>
  </si>
  <si>
    <t>1.43</t>
  </si>
  <si>
    <t>1697326262</t>
  </si>
  <si>
    <t>432</t>
  </si>
  <si>
    <t>1.44</t>
  </si>
  <si>
    <t>El. instal. trubka 2316</t>
  </si>
  <si>
    <t>844768778</t>
  </si>
  <si>
    <t>433</t>
  </si>
  <si>
    <t>1.45</t>
  </si>
  <si>
    <t>1836281792</t>
  </si>
  <si>
    <t>Poznámka k položce:_x000D_
montáž včetně uložení E-02,03,04,05</t>
  </si>
  <si>
    <t>434</t>
  </si>
  <si>
    <t>1.46</t>
  </si>
  <si>
    <t>El. instal. trubka 2323</t>
  </si>
  <si>
    <t>763278816</t>
  </si>
  <si>
    <t>435</t>
  </si>
  <si>
    <t>1.47</t>
  </si>
  <si>
    <t>-1989463318</t>
  </si>
  <si>
    <t>436</t>
  </si>
  <si>
    <t>1.48</t>
  </si>
  <si>
    <t>Ocelový kabelový žlab plný s víkem 40x20 - požárně odolné kabelové trasy</t>
  </si>
  <si>
    <t>980226144</t>
  </si>
  <si>
    <t>Poznámka k položce:_x000D_
včetně závěsů, konzol, spojek, příchytek, příslušenství a montážního materiálu - kompletní E-01,05</t>
  </si>
  <si>
    <t>437</t>
  </si>
  <si>
    <t>1.49</t>
  </si>
  <si>
    <t>-1701286727</t>
  </si>
  <si>
    <t>Poznámka k položce:_x000D_
montáž včetně uložení E-01,05</t>
  </si>
  <si>
    <t>438</t>
  </si>
  <si>
    <t>1.5.1</t>
  </si>
  <si>
    <t>Karta DUO-REL - pro zasílání signálu poplach nebo porucha, 2 x přepínací kontakt, max. 230 V, 8A</t>
  </si>
  <si>
    <t>2085917318</t>
  </si>
  <si>
    <t>439</t>
  </si>
  <si>
    <t>1.50</t>
  </si>
  <si>
    <t>Ocelový kabelový žlab plný s víkem 62x50 - požárně odolné kabelové trasy</t>
  </si>
  <si>
    <t>-1556221113</t>
  </si>
  <si>
    <t>Poznámka k položce:_x000D_
včetně závěsů, konzol, spojek, příchytek, příslušenství a montážního materiálu - kompletní E-05</t>
  </si>
  <si>
    <t>440</t>
  </si>
  <si>
    <t>1.51</t>
  </si>
  <si>
    <t>756062488</t>
  </si>
  <si>
    <t>Poznámka k položce:_x000D_
montáž včetně uložení E-05</t>
  </si>
  <si>
    <t>441</t>
  </si>
  <si>
    <t>1.52</t>
  </si>
  <si>
    <t>kabel CHKE-V-J 5x1,5</t>
  </si>
  <si>
    <t>2041571651</t>
  </si>
  <si>
    <t>Poznámka k položce:_x000D_
včetně montážního materiálu E-02,03,04,05</t>
  </si>
  <si>
    <t>442</t>
  </si>
  <si>
    <t>1.53</t>
  </si>
  <si>
    <t>382532659</t>
  </si>
  <si>
    <t>Poznámka k položce:_x000D_
montáž včetně ukončení E-02,03,04,05</t>
  </si>
  <si>
    <t>443</t>
  </si>
  <si>
    <t>1.54</t>
  </si>
  <si>
    <t>kabel CHKE-V-J 3x2,5</t>
  </si>
  <si>
    <t>1797753275</t>
  </si>
  <si>
    <t>444</t>
  </si>
  <si>
    <t>1.55</t>
  </si>
  <si>
    <t>-1011459653</t>
  </si>
  <si>
    <t>445</t>
  </si>
  <si>
    <t>1.56</t>
  </si>
  <si>
    <t>kabel CHKE-V-J 5x6</t>
  </si>
  <si>
    <t>-288787802</t>
  </si>
  <si>
    <t>Poznámka k položce:_x000D_
včetně montážního materiálu E-01,02,03,04,05</t>
  </si>
  <si>
    <t>446</t>
  </si>
  <si>
    <t>1.57</t>
  </si>
  <si>
    <t>1337499077</t>
  </si>
  <si>
    <t>Poznámka k položce:_x000D_
montáž včetně ukončení E-01,02,03,04,05</t>
  </si>
  <si>
    <t>447</t>
  </si>
  <si>
    <t>1.58</t>
  </si>
  <si>
    <t>kabel JYSTY 2x2x0,8</t>
  </si>
  <si>
    <t>-2103769599</t>
  </si>
  <si>
    <t>448</t>
  </si>
  <si>
    <t>1.59</t>
  </si>
  <si>
    <t>-1237119351</t>
  </si>
  <si>
    <t>449</t>
  </si>
  <si>
    <t>1.6.1</t>
  </si>
  <si>
    <t>-527063503</t>
  </si>
  <si>
    <t>450</t>
  </si>
  <si>
    <t>1.60</t>
  </si>
  <si>
    <t>kabel JYSTY 4x2x0,8</t>
  </si>
  <si>
    <t>304628810</t>
  </si>
  <si>
    <t>451</t>
  </si>
  <si>
    <t>1.61</t>
  </si>
  <si>
    <t>195711178</t>
  </si>
  <si>
    <t>452</t>
  </si>
  <si>
    <t>1.62</t>
  </si>
  <si>
    <t>Úprava a doplnění stávajícího rozvaděče HR-MF1, pole č.1 - nutno ověřit o jištěný vývod pro kabel CHKE-V-J 5x6 (rezervní dve fázové vodiče budou ukončeny na svorkách) určený pro napojení bezpečnostní centrály požárního větrání ČCHÚC typ A, vývod se předpokládá napojen před hlavním vypínačem centrál stop a za vypínačem total stop - technické řešení napojení a ovládání bude provedeno dle požadavků správce zařízení elektro TUL a dle aktuálních technických možností: jištění vývodu jističem B13A/1 - 1ks, předjištění pojistkou gG63A/1 - 1ks v pojistkovém odpínači - 1ks, Iks min. 10kA - 1ks, svorky, vodiče - kompletní včetně příslušenství a montážního materiálu</t>
  </si>
  <si>
    <t>-269624118</t>
  </si>
  <si>
    <t>Poznámka k položce:_x000D_
rozvaděče a skříně včetně příslušenství a montážního materiálu - kompletní E-01</t>
  </si>
  <si>
    <t>453</t>
  </si>
  <si>
    <t>1.63</t>
  </si>
  <si>
    <t>1566786228</t>
  </si>
  <si>
    <t>Poznámka k položce:_x000D_
montáž včetně zapojení E-01</t>
  </si>
  <si>
    <t>454</t>
  </si>
  <si>
    <t>1.7.1</t>
  </si>
  <si>
    <t>Optický detektor kouře SSD, příslušenství, montážní materiál - kompletní, ozn. PV.DK</t>
  </si>
  <si>
    <t>1756036129</t>
  </si>
  <si>
    <t>455</t>
  </si>
  <si>
    <t>1.8.1</t>
  </si>
  <si>
    <t>554873129</t>
  </si>
  <si>
    <t>456</t>
  </si>
  <si>
    <t>1.9.1</t>
  </si>
  <si>
    <t>112889251</t>
  </si>
  <si>
    <t>Silnoproud - svítidla</t>
  </si>
  <si>
    <t>Svítidlo LED / zářivkové 2x58W, Ra80, 4000K, el. předřadník, mikroprisma. kryt, přisazené / závěsné, IP20-44, ozn. "A"</t>
  </si>
  <si>
    <t>Poznámka k položce:_x000D_
svítidla včetně světelných zdrojů, kompenzace, svorek, montážního materiálu, závěsů a příslušenství - kompletní E-05</t>
  </si>
  <si>
    <t>Svítidlo LED / zářivkové 2x58W, Ra80, 4000K, el. předřadník, opál. kryt, přisazené / závěsné, IP55-66, ozn. "B"</t>
  </si>
  <si>
    <t>Svítidlo LED / zářivkové 2x36W, Ra80, 4000K, el. předřadník, opál. kryt, přisazené / závěsné, IP55-66, ozn. "C"</t>
  </si>
  <si>
    <t>Svítidlo LED / zářivkové 1x58W, Ra80, 4000K, el. předřadník, opál. kryt, přisazené / závěsné, IP20, ozn. "D"</t>
  </si>
  <si>
    <t>Svítidlo LED / zářivkové 1x58W, Ra80, 4000K, el. předřadník, spodní asymetrický reflektor + opál. kryt, nástěnné, IP20, svítidlo pro časté spínání, ozn. "E"</t>
  </si>
  <si>
    <t>Poznámka k položce:_x000D_
svítidla včetně světelných zdrojů, kompenzace, svorek, montážního materiálu a příslušenství - kompletní E-05</t>
  </si>
  <si>
    <t>Svítidlo LED / zářivkové 1x18W, Ra80, 4000K, el. předřadník, opál. kryt, přisazené / nástěnné, IP23-44, ozn. "F"</t>
  </si>
  <si>
    <t>1.12</t>
  </si>
  <si>
    <t>1.13</t>
  </si>
  <si>
    <t>Svítidlo LED pásek 15W/m + Al profil + opál. kryt, externí el. předřadník, Ra80, 4000K, přisazené / nástěnné, IP23-44, délka cca 0,4m, ozn. "G1"</t>
  </si>
  <si>
    <t>1.14</t>
  </si>
  <si>
    <t>1.15</t>
  </si>
  <si>
    <t>Svítidlo LED pásek 15W/m + Al profil + opál. kryt, externí el. předřadník, Ra80, 4000K, přisazené / nástěnné, IP23-44, délka cca 1,45m, ozn. "G2"</t>
  </si>
  <si>
    <t>1.16</t>
  </si>
  <si>
    <t>1.17</t>
  </si>
  <si>
    <t>Svítidlo LED 24-27W, Ra80, 4000K, el. předřadník, opál. kryt, přisazené / zapuštěné, IP44, svítidlo pro časté spínání, ozn. "H"</t>
  </si>
  <si>
    <t>1.18</t>
  </si>
  <si>
    <t>1.19</t>
  </si>
  <si>
    <t>Svítidlo LED / zářivkové 1x36W, Ra80, 4000K, el. předřadník, mikroprisma. kryt, přisazené / závěsné, IP20-44, ozn. "J"</t>
  </si>
  <si>
    <t>1.20</t>
  </si>
  <si>
    <t>1.21</t>
  </si>
  <si>
    <t>Svítidlo LED / zářivkové 1x36W, Ra80, 4000K, el. předřadník, opál. kryt, přisazené / závěsné, IP55-66, ozn. "K"</t>
  </si>
  <si>
    <t>1.22</t>
  </si>
  <si>
    <t>1.23</t>
  </si>
  <si>
    <t>Svítidlo LED 36W, Ra80, 4000K, el. předřadník, opál. kryt, přisazené / zapuštěné, IP20, svítidlo pro časté spínání, ozn. "L"</t>
  </si>
  <si>
    <t>1.24</t>
  </si>
  <si>
    <t>1.25</t>
  </si>
  <si>
    <t>Svítidlo LED / zářivkové 1x18W, Ra80, 4000K, el. předřadník, opál. kryt, nástěnné, IP55-66, ozn. "M1"</t>
  </si>
  <si>
    <t>1.26</t>
  </si>
  <si>
    <t>1.27</t>
  </si>
  <si>
    <t>Svítidlo LED / zářivkové 1x36W, Ra80, 4000K, el. předřadník, opál. kryt, nástěnné, IP55-66, ozn. "M2"</t>
  </si>
  <si>
    <t>1.28</t>
  </si>
  <si>
    <t>1.29</t>
  </si>
  <si>
    <t>Svítidlo LED 10W, nouzové s vlatním akum. - zálohování 1h, nástěnné, opál. kryt + pikotogram, netrvalé osvětlení, interiérové, IP44-55, ozn. "Z1"</t>
  </si>
  <si>
    <t>1.30</t>
  </si>
  <si>
    <t>1.31</t>
  </si>
  <si>
    <t>Svítidlo LED 10W, nouzové s vlatním akum. - zálohování 1h, přisazené / závěsné, opál. kryt + pikotogram, netrvalé osvětlení, interiérové, IP44-55, ozn. "Z2"</t>
  </si>
  <si>
    <t>1.32</t>
  </si>
  <si>
    <t>1.33</t>
  </si>
  <si>
    <t>Svítidlo LED 10W, nouzové s vlatním akum. - zálohování 1h, nástěnné, opál. kryt + pikotogram, netrvalé osvětlení, IP55-66, ozn. "Z3"</t>
  </si>
  <si>
    <t>1.34</t>
  </si>
  <si>
    <t>1.35</t>
  </si>
  <si>
    <t>Svítidlo LED 10W, nouzové s vlatním akum. - zálohování 1h, přisazené / závěsné, opál. kryt + pikotogram, netrvalé osvětlení, IP55-66, ozn. "Z4"</t>
  </si>
  <si>
    <t>1.36</t>
  </si>
  <si>
    <t>Silnoproud - dodávky zařízení</t>
  </si>
  <si>
    <t>Úprava a doplnění stávajícího rozvaděče HR-MF1, pole č.6 o jištěný vývod pro kabel CYKY-J 4x150 určený pro napojení rozvaděče R1 a napojení vodiče CY50 z HOP: pojistkový odpínač včetně pojistek / jistič 3x160A, Iks min. 10kA - 1ks, svorky, vodiče - kompletní včetně příslušenství a montážního materiálu</t>
  </si>
  <si>
    <t>Sestava rozvaděčů RK + R1, celkem 4 pole,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E-12</t>
  </si>
  <si>
    <t>Poznámka k položce:_x000D_
rozvaděče a skříně včetně příslušenství a montážního materiálu - kompletní E-05,12</t>
  </si>
  <si>
    <t>Poznámka k položce:_x000D_
montáž včetně zapojení E-05,12</t>
  </si>
  <si>
    <t>Zásuvková skříň přisazená ZSA - 1x zásuvka 16A/230V AC + přepěť. ochrana třídy T3, 2x zásuvka 16A/230V AC, 1x zásuvka 3f. 5-ti pol. 16A/400V AC, 1x proudový chránič 40A/4/30mA, 3x jistič B16A/1, 1x jistič B16A/3, IP44(20), skutečné osazení skříně upřesní investor, skříň kompletní včetně montážního materiálu a příslušenství</t>
  </si>
  <si>
    <t>Zásuvková skříň přisazená ZSB - 2x zásuvka RJ45 Cat.6A - data, 1x zásuvka 16A/230V AC + přepěť. ochrana třídy T3, 2x zásuvka 16A/230V AC, 1x zásuvka 3f. 5-ti pol. 16A/400V AC, 1x proudový chránič 40A/4/30mA, 3x jistič B16A/1, 1x jistič B16A/3, IP44-66, skutečné osazení skříně upřesní investor, skříň kompletní včetně montážního materiálu a příslušenství</t>
  </si>
  <si>
    <t>Zásuvková lišta přisazená ZLA - 2x zásuvka RJ45 Cat.6A - data, 1x zásuvka 16A/230V AC + přepěť. ochrana třídy T3, 1x zásuvka 16A/230V AC, IP44(20), skutečné osazení lišty upřesní investor, lišta kompletní včetně montážního materiálu a příslušenství</t>
  </si>
  <si>
    <t>Zásuvková lišta přisazená ZLB - 2x zásuvka 16A/230V AC, IP44-66, skutečné osazení lišty upřesní investor, lišta kompletní včetně montážního materiálu a příslušenství</t>
  </si>
  <si>
    <t>2.12</t>
  </si>
  <si>
    <t>2.13</t>
  </si>
  <si>
    <t>Zásuvková kostka závěsná ZKA - 4x zásuvka 16A/230V AC, IP44(20-40), skutečné zavěšení upřesní investor, kompletní včetně montážního materiálu a příslušenství</t>
  </si>
  <si>
    <t>Poznámka k položce:_x000D_
včetně montážního materiálu, závěsů a příslušenství - kompletní E-05</t>
  </si>
  <si>
    <t>2.14</t>
  </si>
  <si>
    <t>2.15</t>
  </si>
  <si>
    <t>Zásuvková kostka závěsná ZKB - 4x zásuvka 16A/230V AC, IP44-66, skutečné zavěšení upřesní investor, kompletní včetně montážního materiálu a příslušenství</t>
  </si>
  <si>
    <t>2.16</t>
  </si>
  <si>
    <t>2.17</t>
  </si>
  <si>
    <t>Prachotěsný přípojnicový rozvod 3f. 5-ti pol. TN-C-S, 80A / 400V AC, IP55(44), montáž povně pod vazníky, ozn. PPR, kompletní včetně montážního materiálu a příslušenství</t>
  </si>
  <si>
    <t>Poznámka k položce:_x000D_
včetně montážního materiálu, případných závěsů a příslušenství - kompletní E-05</t>
  </si>
  <si>
    <t>2.18</t>
  </si>
  <si>
    <t>2.19</t>
  </si>
  <si>
    <t>Napájecí / koncová skříň s kabelovým vývodem pro PPR, 3f. 5-ti pol. TN-C-S, 80A / 400V AC, IP55(44), kompletní včetně montážního materiálu a příslušenství</t>
  </si>
  <si>
    <t>Poznámka k položce:_x000D_
včetně montážního materiálu a příslušenství - kompletní E-05</t>
  </si>
  <si>
    <t>2.20</t>
  </si>
  <si>
    <t>Koncový díl bez vývodu pro PPR, IP55(44), kompletní včetně montážního materiálu a příslušenství</t>
  </si>
  <si>
    <t>2.22</t>
  </si>
  <si>
    <t>2.23</t>
  </si>
  <si>
    <t>Odbočná skříň PPR s jištěním a vývody ozn. RPA: 3x vývod, 1x proudový chránič 40A/4/30mA, 3x jistič B(C)16A/1, IP55(44), kompletní včetně montážního materiálu a příslušenství (charakteristika a počet jističů dle požadavku napojeného zařízení)</t>
  </si>
  <si>
    <t>2.24</t>
  </si>
  <si>
    <t>2.25</t>
  </si>
  <si>
    <t>Odbočná skříň PPR s jištěním a vývody ozn. RPB: 1x vývod, 1x proudový chránič 40A/4/30mA, 1x jistič B(C)16(25)A/3, IP55(44), kompletní včetně montážního materiálu a příslušenství (charakteristika a proud jističe dle požadavku napojeného zařízení)</t>
  </si>
  <si>
    <t>2.26</t>
  </si>
  <si>
    <t>2.27</t>
  </si>
  <si>
    <t>Odbočná skříň PPR s jištěním a vývody ozn. RPC: 1x vývod, 1x proudový chránič 40A/4/30mA, 1x jistič B(C)40A/3, IP55(44), kompletní včetně montážního materiálu a příslušenství (charakteristika jističe dle požadavku napojeného zařízení)</t>
  </si>
  <si>
    <t>2.28</t>
  </si>
  <si>
    <t>2.29</t>
  </si>
  <si>
    <t>Ocel. konstrukce pro kabelový svod vedený vertikálně pevně z úrovněk vazníků na podlaho a dále ke konstrukci stolu nebo provozního zařízení s ukončením v zásuvkové liště ZLA, ZLB apod., délka cca 4,3m, předpokládá se: plný ocel. kabelový žlab s víkem 62x50 případně panc. trubka P42, ocel. profily pro upevnění apod., kompletní včetně montážního materiálu a příslušenství, povrchové úpravy a uzemnění</t>
  </si>
  <si>
    <t>2.30</t>
  </si>
  <si>
    <t>Poznámka k položce:_x000D_
montáž včetně upevnění kabeláže, uzemnění apod. E-05</t>
  </si>
  <si>
    <t>2.31</t>
  </si>
  <si>
    <t>Skříň s tlačítkem CS - CENTRAL STOP (skříň nouzového vypnutí sítě NN mimo požárně bezpečnostních zařízení) ozn. CS,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</si>
  <si>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Poznámka k položce:_x000D_
skříně včetně příslušenství a montážního materiálu - kompletní E-05</t>
  </si>
  <si>
    <t>2.32</t>
  </si>
  <si>
    <t>Skříň s tlačítkem CS- CENTRAL STOP (skříň nouzového vypnutí sítě NN mimo požárně bezpečnostních zařízení) ozn. CS,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</si>
  <si>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2.33</t>
  </si>
  <si>
    <t>Skříň s tlačítkem HV - HLAVNÍ VYPÍNAČ (skříň nouzového vypnutí sítě NN v určeném prostoru) ozn. HV,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</si>
  <si>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2.34</t>
  </si>
  <si>
    <t>2.35</t>
  </si>
  <si>
    <t>Denní větrání: větrací centrála denního větrání ozn. VC, pro pohony na 230 V AC, tři větrací skupiny, max. zatížení 3 A/skupina, se signalizací "Vítr/déšť" na krytu ústředny, svorky, příslušenství, montážní materiál - kompletní</t>
  </si>
  <si>
    <t>2.36</t>
  </si>
  <si>
    <t>2.37</t>
  </si>
  <si>
    <t>Denní větrání: řetězový pohon KS, 230 V, 50/250 N, S12, elox, zdvih 600 mm, příslušenství, montážní materiál - kompletní</t>
  </si>
  <si>
    <t>2.38</t>
  </si>
  <si>
    <t>2.39</t>
  </si>
  <si>
    <t>Denní větrání: konzole PAN K 109 pro pohony KS na rámu okna, profil Heroal 110, příslušenství, montážní materiál - kompletní</t>
  </si>
  <si>
    <t>2.40</t>
  </si>
  <si>
    <t>2.41</t>
  </si>
  <si>
    <t>Denní větrání: protikus F 40 pro pohon KS, příslušenství, montážní materiál - kompletní</t>
  </si>
  <si>
    <t>2.42</t>
  </si>
  <si>
    <t>2.43</t>
  </si>
  <si>
    <t>Denní větrání: větrací tlačítko ozn. DV.VT, LT II, spínač vestavný řazení 1/0+1/0 se vzájemným blokováním - 10A / 230V AC, IP20 včetně krytu a rámečku, do násobných rámečků, příslušenství, montážní materiál - kompletní</t>
  </si>
  <si>
    <t>2.44</t>
  </si>
  <si>
    <t>2.45</t>
  </si>
  <si>
    <t>Denní větrání: větrací tlačítko ozn. DV.VT, LT II, spínač vestavný řazení 1/0+1/0 se vzájemným blokováním - 10A / 230V AC, IP44 včetně krytu a rámečku, příslušenství, montážní materiál - kompletní</t>
  </si>
  <si>
    <t>2.46</t>
  </si>
  <si>
    <t>2.47</t>
  </si>
  <si>
    <t>Signalizace WC invalida: přístroj optické a akustické signalizace ozn. SIG, včetně krabice, krytu a rámečku - ABB FEH2001 + transformátor včetně krabice, krytu a rámečku - ABB FLM1000, kompletní včetně montážního a připojovacího materiálu a příslušenství</t>
  </si>
  <si>
    <t>2.48</t>
  </si>
  <si>
    <t>2.49</t>
  </si>
  <si>
    <t>Signalizace WC invalida: tlačítko nouzového volání ABB FAP1001 včetně krabice, krytu a rámečku, kompletní včetně montážního a připojovacího materiálu a příslušenství</t>
  </si>
  <si>
    <t>2.50</t>
  </si>
  <si>
    <t>2.51</t>
  </si>
  <si>
    <t>Signalizace WC invalida: tlačítko resetovací ABB FAP1001 včetně krabice, krytu a rámečku, kompletní včetně montážního a připojovacího materiálu a příslušenství</t>
  </si>
  <si>
    <t>2.52</t>
  </si>
  <si>
    <t>2.53</t>
  </si>
  <si>
    <t>Signalizace WC invalida: táhlo ABB FAP3002 včetně krabice, krytu a rámečku, kompletní včetně montážního a připojovacího materiálu a příslušenství</t>
  </si>
  <si>
    <t>2.54</t>
  </si>
  <si>
    <t>2.55</t>
  </si>
  <si>
    <t>Ventilátor ozn. VT, napojení včetně příslušenství</t>
  </si>
  <si>
    <t>Poznámka k položce:_x000D_
napojení / zapojení E-05</t>
  </si>
  <si>
    <t>2.56</t>
  </si>
  <si>
    <t>venkovní jednotka klimatizace ozn. ECH, napojení včetně příslušenství</t>
  </si>
  <si>
    <t>Poznámka k položce:_x000D_
napojení / zapojení  E-05</t>
  </si>
  <si>
    <t>2.57</t>
  </si>
  <si>
    <t>vnitřní jednotka klimatizace ozn. ECH, napojení včetně příslušenství</t>
  </si>
  <si>
    <t>2.58</t>
  </si>
  <si>
    <t>jednotka vzduchotechniky ozn. VZT, napojení včetně příslušenství</t>
  </si>
  <si>
    <t>2.59</t>
  </si>
  <si>
    <t>el. ohřívač ozn. EO jednotky VZT, napojení, propojení včetně příslušenství</t>
  </si>
  <si>
    <t>2.60</t>
  </si>
  <si>
    <t>el. invertor ozn. INR jednotky VZT, napojení, propojení včetně příslušenství</t>
  </si>
  <si>
    <t>2.61</t>
  </si>
  <si>
    <t>El. zařízení provozu laboratoří ozn. EX, napojení včetně příslušenství (neobsahuje zařízení napojená ze zásuvek NN)</t>
  </si>
  <si>
    <t>2.62</t>
  </si>
  <si>
    <t>Elektrostaticky vodivá podlaha , napojení z krabic ozn. EVP včetně příslušenství</t>
  </si>
  <si>
    <t>2.63</t>
  </si>
  <si>
    <t>Rozvaděč měření a regulace MAR ozn. RA-1, napojení včetně příslušenství</t>
  </si>
  <si>
    <t>2.64</t>
  </si>
  <si>
    <t>Rozvaděč RACK4, napojení včetně příslušenství</t>
  </si>
  <si>
    <t>Silnoproud - nosný materiál</t>
  </si>
  <si>
    <t>spínač vestavný řazení 1 - 10A / 230V AC, včetně krytu a rámečku, do násobných rámečků - kompletní</t>
  </si>
  <si>
    <t>3.3</t>
  </si>
  <si>
    <t>spínač vestavný řazení 1/0So - 10A / 230V AC, včetně krytu a rámečku, do násobných rámečků - kompletní</t>
  </si>
  <si>
    <t>3.4</t>
  </si>
  <si>
    <t>3.5</t>
  </si>
  <si>
    <t>spínač vestavný řazení 2 - 10A / 230V AC, včetně krytu a rámečku, do násobných rámečků - kompletní</t>
  </si>
  <si>
    <t>3.6</t>
  </si>
  <si>
    <t>3.7</t>
  </si>
  <si>
    <t>spínač vestavný řazení 5 - 10A / 230V AC, včetně krytu a rámečku, do násobných rámečků - kompletní</t>
  </si>
  <si>
    <t>3.8</t>
  </si>
  <si>
    <t>3.9</t>
  </si>
  <si>
    <t>spínač vestavný řazení 1 - 10A / 230V AC, IP44 - kompletní</t>
  </si>
  <si>
    <t>3.10</t>
  </si>
  <si>
    <t>3.11</t>
  </si>
  <si>
    <t>spínač vestavný řazení 5 - 10A / 230V AC, IP44 - kompletní</t>
  </si>
  <si>
    <t>3.12</t>
  </si>
  <si>
    <t>3.13</t>
  </si>
  <si>
    <t>spínač vestavný řazení 6 - 10A / 230V AC, IP44 - kompletní</t>
  </si>
  <si>
    <t>3.14</t>
  </si>
  <si>
    <t>3.15</t>
  </si>
  <si>
    <t>vypínač přisazený, 3f. 25A / 400V AC3, IP55(65) - kompletní</t>
  </si>
  <si>
    <t>3.16</t>
  </si>
  <si>
    <t>3.17</t>
  </si>
  <si>
    <t>vypínač přisazený, 3f. 25A / 400V AC3, IP65 - venkovní - kompletní</t>
  </si>
  <si>
    <t>3.18</t>
  </si>
  <si>
    <t>3.19</t>
  </si>
  <si>
    <t>zásuvka vestavná - 16A / 230V AC, ochr. clonky, včetně krytu a rámečku, do násobných rámečků - kompletní</t>
  </si>
  <si>
    <t>3.20</t>
  </si>
  <si>
    <t>3.21</t>
  </si>
  <si>
    <t>zásuvka vestavná - 16A / 230V AC, ochr. clonky, krytka, IP40, včetně krytu a rámečku, do násobných rámečků - kompletní</t>
  </si>
  <si>
    <t>3.22</t>
  </si>
  <si>
    <t>3.23</t>
  </si>
  <si>
    <t>zásuvka vestavná - 16A / 230V AC, profil 45 do přístrojového (parapetního) žlabu včetně krytu a rámečku</t>
  </si>
  <si>
    <t>3.24</t>
  </si>
  <si>
    <t>3.25</t>
  </si>
  <si>
    <t>zásuvka vestavná - 16A / 230V AC, včetně přepěťové ochrany třídy T3, profil 45 do přístrojového (parapetního) žlabu včetně krytu a rámečku</t>
  </si>
  <si>
    <t>3.27</t>
  </si>
  <si>
    <t>zásuvka vestavná - 16A / 230V AC, ochr. clonky, krytka, IP44, včetně krytu a rámečku - kompletní</t>
  </si>
  <si>
    <t>3.28</t>
  </si>
  <si>
    <t>3.29</t>
  </si>
  <si>
    <t>zásuvka vestavná 3f. 5-ti pol. - 16A / 400V AC, včetně krabice, krytka, IP44 - kompletní</t>
  </si>
  <si>
    <t>3.30</t>
  </si>
  <si>
    <t>3.31</t>
  </si>
  <si>
    <t>Časové relé do el. instal. krabice 1S / 10A / 230V AC ozn. T1, zpožděný rozběh + zpožděný doběh, spínací prvek relé!</t>
  </si>
  <si>
    <t>3.32</t>
  </si>
  <si>
    <t>3.33</t>
  </si>
  <si>
    <t>Svorky zemnící, připojovací spojovací včetně příslušenství</t>
  </si>
  <si>
    <t>3.34</t>
  </si>
  <si>
    <t>3.35</t>
  </si>
  <si>
    <t>Svorky 3-5x1,5-2,5 včetně příslušenství</t>
  </si>
  <si>
    <t>3.36</t>
  </si>
  <si>
    <t>3.37</t>
  </si>
  <si>
    <t>Ekvipotenciální přípojnice podružna ozn. EPP, přisazená, včetně krytu - kompletní</t>
  </si>
  <si>
    <t>3.38</t>
  </si>
  <si>
    <t>3.39</t>
  </si>
  <si>
    <t>Vyrovnávač potenciálu ozn. VP (přípojnice pro napojení chr. pospojování a elektrostaticky vodivé podlahy), vestavná, včetně krabice a krytu - kompletní</t>
  </si>
  <si>
    <t>3.40</t>
  </si>
  <si>
    <t>3.41</t>
  </si>
  <si>
    <t>Plast. žlab instalační parapetní, dvoukomorový včetně stíněné přepážky 170x70 - společný i pro slaboproudé instalace - zásuvky, kabeláž, včetně příslušenství a montážního materiálu - kompletní</t>
  </si>
  <si>
    <t>3.42</t>
  </si>
  <si>
    <t>Poznámka k položce:_x000D_
montáž včetně zaklopení E-05</t>
  </si>
  <si>
    <t>3.43</t>
  </si>
  <si>
    <t>Plast. žlab, dvoukomorový včetně stíněné přepážky 110x70 - společný i pro slaboproudé instalace - kabeláž, včetně příslušenství a montážního materiálu - kompletní</t>
  </si>
  <si>
    <t>3.44</t>
  </si>
  <si>
    <t>3.45</t>
  </si>
  <si>
    <t>Krabice KP přístrojová hluboká pro násobnou montáž</t>
  </si>
  <si>
    <t>3.46</t>
  </si>
  <si>
    <t>3.47</t>
  </si>
  <si>
    <t>Krabice KP přístrojová hluboká pro násobnou montáž včetně svorek Wago</t>
  </si>
  <si>
    <t>3.48</t>
  </si>
  <si>
    <t>3.49</t>
  </si>
  <si>
    <t>Krabice KZ přístrojová profil 45 pro upevnění do parapetního žlabu</t>
  </si>
  <si>
    <t>3.50</t>
  </si>
  <si>
    <t>3.51</t>
  </si>
  <si>
    <t>Krabice 1902 včetně svorek Wago</t>
  </si>
  <si>
    <t>3.52</t>
  </si>
  <si>
    <t>3.53</t>
  </si>
  <si>
    <t>Krabice KO97 včetně svorek Wago</t>
  </si>
  <si>
    <t>3.54</t>
  </si>
  <si>
    <t>3.55</t>
  </si>
  <si>
    <t>Krabice Abox, IP44-66 včetně svorek 2,5-10mm2</t>
  </si>
  <si>
    <t>3.56</t>
  </si>
  <si>
    <t>Krabice Abox, IP44-66 včetně svorek 2,5-10mm2o</t>
  </si>
  <si>
    <t>3.57</t>
  </si>
  <si>
    <t>3.58</t>
  </si>
  <si>
    <t>3.59</t>
  </si>
  <si>
    <t>3.60</t>
  </si>
  <si>
    <t>3.61</t>
  </si>
  <si>
    <t>El. instal. trubka 2329</t>
  </si>
  <si>
    <t>3.62</t>
  </si>
  <si>
    <t>3.63</t>
  </si>
  <si>
    <t>El. instal. trubka 2336</t>
  </si>
  <si>
    <t>3.64</t>
  </si>
  <si>
    <t>3.65</t>
  </si>
  <si>
    <t>El. instal. trubka 2348</t>
  </si>
  <si>
    <t>3.66</t>
  </si>
  <si>
    <t>3.67</t>
  </si>
  <si>
    <t>El. instal. trubka panc. tuhá d23</t>
  </si>
  <si>
    <t>Poznámka k položce:_x000D_
včetně příchytek, příslušenství a montážního materiálu - kompletní E-05</t>
  </si>
  <si>
    <t>3.68</t>
  </si>
  <si>
    <t>3.69</t>
  </si>
  <si>
    <t>El. instal. trubka panc. tuhá d29</t>
  </si>
  <si>
    <t>3.70</t>
  </si>
  <si>
    <t>3.71</t>
  </si>
  <si>
    <t>El. instal. trubka panc. tuhá d36</t>
  </si>
  <si>
    <t>3.72</t>
  </si>
  <si>
    <t>3.73</t>
  </si>
  <si>
    <t>El. instal. trubka panc. tuhá d48</t>
  </si>
  <si>
    <t>3.74</t>
  </si>
  <si>
    <t>3.75</t>
  </si>
  <si>
    <t>El. instal. lišta vkládací 17/17</t>
  </si>
  <si>
    <t>3.76</t>
  </si>
  <si>
    <t>3.77</t>
  </si>
  <si>
    <t>El. instal. lišta vkládací 40/20</t>
  </si>
  <si>
    <t>3.78</t>
  </si>
  <si>
    <t>356</t>
  </si>
  <si>
    <t>3.79</t>
  </si>
  <si>
    <t>El. instal. lišta vkládací 40/40</t>
  </si>
  <si>
    <t>358</t>
  </si>
  <si>
    <t>3.80</t>
  </si>
  <si>
    <t>360</t>
  </si>
  <si>
    <t>3.81</t>
  </si>
  <si>
    <t>El. instal. lišta vkládací 60/40</t>
  </si>
  <si>
    <t>362</t>
  </si>
  <si>
    <t>3.82</t>
  </si>
  <si>
    <t>364</t>
  </si>
  <si>
    <t>3.83</t>
  </si>
  <si>
    <t>El. instal. lišta vkládací 120/40</t>
  </si>
  <si>
    <t>366</t>
  </si>
  <si>
    <t>3.84</t>
  </si>
  <si>
    <t>368</t>
  </si>
  <si>
    <t>3.85</t>
  </si>
  <si>
    <t>El. instal. trubka pevná PVC d16</t>
  </si>
  <si>
    <t>370</t>
  </si>
  <si>
    <t>3.86</t>
  </si>
  <si>
    <t>372</t>
  </si>
  <si>
    <t>3.87</t>
  </si>
  <si>
    <t>El. instal. trubka pevná PVC d25</t>
  </si>
  <si>
    <t>374</t>
  </si>
  <si>
    <t>3.88</t>
  </si>
  <si>
    <t>376</t>
  </si>
  <si>
    <t>3.89</t>
  </si>
  <si>
    <t>El. instal. trubka pevná PVC d40</t>
  </si>
  <si>
    <t>378</t>
  </si>
  <si>
    <t>3.90</t>
  </si>
  <si>
    <t>380</t>
  </si>
  <si>
    <t>3.91</t>
  </si>
  <si>
    <t>Ocelový kabelový žlab 40x20</t>
  </si>
  <si>
    <t>382</t>
  </si>
  <si>
    <t>3.92</t>
  </si>
  <si>
    <t>384</t>
  </si>
  <si>
    <t>3.93</t>
  </si>
  <si>
    <t>Ocelový kabelový žlab 62x50</t>
  </si>
  <si>
    <t>386</t>
  </si>
  <si>
    <t>3.94</t>
  </si>
  <si>
    <t>388</t>
  </si>
  <si>
    <t>3.95</t>
  </si>
  <si>
    <t>Ocelový kabelový žlab 125x50</t>
  </si>
  <si>
    <t>390</t>
  </si>
  <si>
    <t>3.96</t>
  </si>
  <si>
    <t>392</t>
  </si>
  <si>
    <t>3.97</t>
  </si>
  <si>
    <t>Ocelový kabelový žlab 125x100</t>
  </si>
  <si>
    <t>3.98</t>
  </si>
  <si>
    <t>3.99</t>
  </si>
  <si>
    <t>Ocelový kabelový žlab 250x50</t>
  </si>
  <si>
    <t>3.100</t>
  </si>
  <si>
    <t>3.101</t>
  </si>
  <si>
    <t>Ocelový kabelový žlab 250x100</t>
  </si>
  <si>
    <t>3.102</t>
  </si>
  <si>
    <t>3.103</t>
  </si>
  <si>
    <t>3.104</t>
  </si>
  <si>
    <t>3.105</t>
  </si>
  <si>
    <t>3.106</t>
  </si>
  <si>
    <t>Silnoproud - kabely, vodiče, pásky</t>
  </si>
  <si>
    <t>4.1</t>
  </si>
  <si>
    <t>kabel CYKY-O 2x1,5</t>
  </si>
  <si>
    <t>Poznámka k položce:_x000D_
včetně montážního materiálu E-05</t>
  </si>
  <si>
    <t>4.2</t>
  </si>
  <si>
    <t>Poznámka k položce:_x000D_
montáž včetně ukončení E-05</t>
  </si>
  <si>
    <t>4.3</t>
  </si>
  <si>
    <t>kabel CYKY-O 3x1,5</t>
  </si>
  <si>
    <t>4.4</t>
  </si>
  <si>
    <t>4.5</t>
  </si>
  <si>
    <t>kabel CYKY-O 4x1,5</t>
  </si>
  <si>
    <t>4.6</t>
  </si>
  <si>
    <t>4.7</t>
  </si>
  <si>
    <t>kabel CYKY-O 5x1,5</t>
  </si>
  <si>
    <t>4.8</t>
  </si>
  <si>
    <t>4.9</t>
  </si>
  <si>
    <t>kabel CYKY-J 3x1,5</t>
  </si>
  <si>
    <t>4.10</t>
  </si>
  <si>
    <t>4.11</t>
  </si>
  <si>
    <t>kabel CYKY-J 4x1,5</t>
  </si>
  <si>
    <t>4.12</t>
  </si>
  <si>
    <t>4.13</t>
  </si>
  <si>
    <t>kabel CYKY-J 5x1,5</t>
  </si>
  <si>
    <t>4.14</t>
  </si>
  <si>
    <t>4.15</t>
  </si>
  <si>
    <t>kabel CYKY-J 3x2,5</t>
  </si>
  <si>
    <t>4.16</t>
  </si>
  <si>
    <t>4.17</t>
  </si>
  <si>
    <t>kabel CYKY-J 3x4</t>
  </si>
  <si>
    <t>4.18</t>
  </si>
  <si>
    <t>4.19</t>
  </si>
  <si>
    <t>kabel CYKY-J 5x2,5</t>
  </si>
  <si>
    <t>4.20</t>
  </si>
  <si>
    <t>4.21</t>
  </si>
  <si>
    <t>kabel CYKY-J 5x4</t>
  </si>
  <si>
    <t>4.22</t>
  </si>
  <si>
    <t>4.23</t>
  </si>
  <si>
    <t>kabel CYKY-J 5x6</t>
  </si>
  <si>
    <t>458</t>
  </si>
  <si>
    <t>4.24</t>
  </si>
  <si>
    <t>460</t>
  </si>
  <si>
    <t>4.25</t>
  </si>
  <si>
    <t>kabel CYKY-J 5x10</t>
  </si>
  <si>
    <t>462</t>
  </si>
  <si>
    <t>4.26</t>
  </si>
  <si>
    <t>464</t>
  </si>
  <si>
    <t>4.27</t>
  </si>
  <si>
    <t>kabel CYKY-J 5x16</t>
  </si>
  <si>
    <t>466</t>
  </si>
  <si>
    <t>4.28</t>
  </si>
  <si>
    <t>468</t>
  </si>
  <si>
    <t>4.29</t>
  </si>
  <si>
    <t>kabel CYKY-J 5x25</t>
  </si>
  <si>
    <t>470</t>
  </si>
  <si>
    <t>4.30</t>
  </si>
  <si>
    <t>472</t>
  </si>
  <si>
    <t>4.31</t>
  </si>
  <si>
    <t>kabel CYKY-J 4x150</t>
  </si>
  <si>
    <t>474</t>
  </si>
  <si>
    <t>Poznámka k položce:_x000D_
včetně montážního materiálu, kabelových ok E-01,02,03,04,05</t>
  </si>
  <si>
    <t>4.32</t>
  </si>
  <si>
    <t>476</t>
  </si>
  <si>
    <t>4.33</t>
  </si>
  <si>
    <t>kabel JYTY 4x1</t>
  </si>
  <si>
    <t>478</t>
  </si>
  <si>
    <t>4.34</t>
  </si>
  <si>
    <t>480</t>
  </si>
  <si>
    <t>4.35</t>
  </si>
  <si>
    <t>kabel SYKFY 2x2x0,5</t>
  </si>
  <si>
    <t>482</t>
  </si>
  <si>
    <t>4.36</t>
  </si>
  <si>
    <t>484</t>
  </si>
  <si>
    <t>4.37</t>
  </si>
  <si>
    <t>kabel CHKE-V-O 3x1,5</t>
  </si>
  <si>
    <t>486</t>
  </si>
  <si>
    <t>4.38</t>
  </si>
  <si>
    <t>488</t>
  </si>
  <si>
    <t>4.39</t>
  </si>
  <si>
    <t>kabel CHKE-V-J 3x1,5</t>
  </si>
  <si>
    <t>490</t>
  </si>
  <si>
    <t>4.40</t>
  </si>
  <si>
    <t>492</t>
  </si>
  <si>
    <t>4.41</t>
  </si>
  <si>
    <t>494</t>
  </si>
  <si>
    <t>4.42</t>
  </si>
  <si>
    <t>496</t>
  </si>
  <si>
    <t>4.43</t>
  </si>
  <si>
    <t>kabel CGTG-G 3x2,5</t>
  </si>
  <si>
    <t>498</t>
  </si>
  <si>
    <t>4.44</t>
  </si>
  <si>
    <t>500</t>
  </si>
  <si>
    <t>4.45</t>
  </si>
  <si>
    <t>kabel CGTG-G 5x2,5</t>
  </si>
  <si>
    <t>502</t>
  </si>
  <si>
    <t>4.46</t>
  </si>
  <si>
    <t>504</t>
  </si>
  <si>
    <t>4.47</t>
  </si>
  <si>
    <t>kabel CGTG-G 5x4</t>
  </si>
  <si>
    <t>506</t>
  </si>
  <si>
    <t>4.48</t>
  </si>
  <si>
    <t>508</t>
  </si>
  <si>
    <t>4.49</t>
  </si>
  <si>
    <t>vodič CY6</t>
  </si>
  <si>
    <t>510</t>
  </si>
  <si>
    <t>4.50</t>
  </si>
  <si>
    <t>512</t>
  </si>
  <si>
    <t>4.51</t>
  </si>
  <si>
    <t>vodič CY25</t>
  </si>
  <si>
    <t>514</t>
  </si>
  <si>
    <t>4.52</t>
  </si>
  <si>
    <t>516</t>
  </si>
  <si>
    <t>4.53</t>
  </si>
  <si>
    <t>vodič CY50</t>
  </si>
  <si>
    <t>518</t>
  </si>
  <si>
    <t>4.54</t>
  </si>
  <si>
    <t>520</t>
  </si>
  <si>
    <t>Slaboproud - rozvody SK (datové / telefonní rozvody)</t>
  </si>
  <si>
    <t>zásuvka vestavná - 1x RJ45, Cat. 6A, včetně krytu a rámečku</t>
  </si>
  <si>
    <t>522</t>
  </si>
  <si>
    <t>524</t>
  </si>
  <si>
    <t>zásuvka přisazená - 1x RJ45, Cat. 6A, IP44, včetně krytu</t>
  </si>
  <si>
    <t>526</t>
  </si>
  <si>
    <t>528</t>
  </si>
  <si>
    <t>dvojzásuvka vestavná - 2x RJ45, Cat. 6A, profil 45 do přístrojového (parapetního) žlabu včetně krytu a rámečku</t>
  </si>
  <si>
    <t>530</t>
  </si>
  <si>
    <t>532</t>
  </si>
  <si>
    <t>Zásuvková skříň přisazená ZSB - napojení 2x zásuvka RJ45 Cat.6A - data</t>
  </si>
  <si>
    <t>534</t>
  </si>
  <si>
    <t>Zásuvková lišta přisazená ZLA - napojení 2x zásuvka RJ45 Cat.6A - data</t>
  </si>
  <si>
    <t>536</t>
  </si>
  <si>
    <t>5.9</t>
  </si>
  <si>
    <t>538</t>
  </si>
  <si>
    <t>5.10</t>
  </si>
  <si>
    <t>540</t>
  </si>
  <si>
    <t>271</t>
  </si>
  <si>
    <t>5.11</t>
  </si>
  <si>
    <t>Krabice KL přístrojová lištová hluboká</t>
  </si>
  <si>
    <t>542</t>
  </si>
  <si>
    <t>5.12</t>
  </si>
  <si>
    <t>544</t>
  </si>
  <si>
    <t>273</t>
  </si>
  <si>
    <t>5.13</t>
  </si>
  <si>
    <t>546</t>
  </si>
  <si>
    <t>5.14</t>
  </si>
  <si>
    <t>548</t>
  </si>
  <si>
    <t>275</t>
  </si>
  <si>
    <t>5.15</t>
  </si>
  <si>
    <t>Krabice 1902</t>
  </si>
  <si>
    <t>550</t>
  </si>
  <si>
    <t>5.16</t>
  </si>
  <si>
    <t>552</t>
  </si>
  <si>
    <t>Poznámka k položce:_x000D_
montáž včetně protažení E-05</t>
  </si>
  <si>
    <t>277</t>
  </si>
  <si>
    <t>5.17</t>
  </si>
  <si>
    <t>Krabice KO97</t>
  </si>
  <si>
    <t>554</t>
  </si>
  <si>
    <t>5.18</t>
  </si>
  <si>
    <t>556</t>
  </si>
  <si>
    <t>279</t>
  </si>
  <si>
    <t>5.19</t>
  </si>
  <si>
    <t>Krabice KO125</t>
  </si>
  <si>
    <t>558</t>
  </si>
  <si>
    <t>5.20</t>
  </si>
  <si>
    <t>560</t>
  </si>
  <si>
    <t>281</t>
  </si>
  <si>
    <t>5.21</t>
  </si>
  <si>
    <t>Krabice KT250</t>
  </si>
  <si>
    <t>562</t>
  </si>
  <si>
    <t>5.22</t>
  </si>
  <si>
    <t>564</t>
  </si>
  <si>
    <t>Poznámka k položce:_x000D_
montáž včetně protažení E-02,03,04,05</t>
  </si>
  <si>
    <t>283</t>
  </si>
  <si>
    <t>5.23</t>
  </si>
  <si>
    <t>566</t>
  </si>
  <si>
    <t>Poznámka k položce:_x000D_
včetně příslušenství a montážního materiálu - kompletní E-04</t>
  </si>
  <si>
    <t>5.24</t>
  </si>
  <si>
    <t>568</t>
  </si>
  <si>
    <t>Poznámka k položce:_x000D_
montáž včetně uložení E-04</t>
  </si>
  <si>
    <t>285</t>
  </si>
  <si>
    <t>5.25</t>
  </si>
  <si>
    <t>570</t>
  </si>
  <si>
    <t>5.26</t>
  </si>
  <si>
    <t>572</t>
  </si>
  <si>
    <t>287</t>
  </si>
  <si>
    <t>5.27</t>
  </si>
  <si>
    <t>574</t>
  </si>
  <si>
    <t>5.28</t>
  </si>
  <si>
    <t>576</t>
  </si>
  <si>
    <t>289</t>
  </si>
  <si>
    <t>5.29</t>
  </si>
  <si>
    <t>578</t>
  </si>
  <si>
    <t>5.30</t>
  </si>
  <si>
    <t>580</t>
  </si>
  <si>
    <t>291</t>
  </si>
  <si>
    <t>5.31</t>
  </si>
  <si>
    <t>582</t>
  </si>
  <si>
    <t>5.32</t>
  </si>
  <si>
    <t>584</t>
  </si>
  <si>
    <t>293</t>
  </si>
  <si>
    <t>5.33</t>
  </si>
  <si>
    <t>586</t>
  </si>
  <si>
    <t>5.34</t>
  </si>
  <si>
    <t>588</t>
  </si>
  <si>
    <t>295</t>
  </si>
  <si>
    <t>5.35</t>
  </si>
  <si>
    <t>590</t>
  </si>
  <si>
    <t>5.36</t>
  </si>
  <si>
    <t>592</t>
  </si>
  <si>
    <t>297</t>
  </si>
  <si>
    <t>5.37</t>
  </si>
  <si>
    <t>594</t>
  </si>
  <si>
    <t>5.38</t>
  </si>
  <si>
    <t>596</t>
  </si>
  <si>
    <t>299</t>
  </si>
  <si>
    <t>5.39</t>
  </si>
  <si>
    <t>598</t>
  </si>
  <si>
    <t>5.40</t>
  </si>
  <si>
    <t>600</t>
  </si>
  <si>
    <t>301</t>
  </si>
  <si>
    <t>5.41</t>
  </si>
  <si>
    <t>602</t>
  </si>
  <si>
    <t>5.42</t>
  </si>
  <si>
    <t>604</t>
  </si>
  <si>
    <t>303</t>
  </si>
  <si>
    <t>5.43</t>
  </si>
  <si>
    <t>606</t>
  </si>
  <si>
    <t>5.44</t>
  </si>
  <si>
    <t>608</t>
  </si>
  <si>
    <t>305</t>
  </si>
  <si>
    <t>5.45</t>
  </si>
  <si>
    <t>610</t>
  </si>
  <si>
    <t>Poznámka k položce:_x000D_
včetně příchytek, příslušenství a montážního materiálu - kompletní E-02,05</t>
  </si>
  <si>
    <t>5.46</t>
  </si>
  <si>
    <t>612</t>
  </si>
  <si>
    <t>Poznámka k položce:_x000D_
montáž včetně uložení E-02,05</t>
  </si>
  <si>
    <t>307</t>
  </si>
  <si>
    <t>5.47</t>
  </si>
  <si>
    <t>614</t>
  </si>
  <si>
    <t>5.48</t>
  </si>
  <si>
    <t>616</t>
  </si>
  <si>
    <t>309</t>
  </si>
  <si>
    <t>5.49</t>
  </si>
  <si>
    <t>618</t>
  </si>
  <si>
    <t>5.50</t>
  </si>
  <si>
    <t>620</t>
  </si>
  <si>
    <t>311</t>
  </si>
  <si>
    <t>5.51</t>
  </si>
  <si>
    <t>622</t>
  </si>
  <si>
    <t>5.52</t>
  </si>
  <si>
    <t>624</t>
  </si>
  <si>
    <t>313</t>
  </si>
  <si>
    <t>5.53</t>
  </si>
  <si>
    <t>626</t>
  </si>
  <si>
    <t>5.54</t>
  </si>
  <si>
    <t>628</t>
  </si>
  <si>
    <t>315</t>
  </si>
  <si>
    <t>5.55</t>
  </si>
  <si>
    <t>630</t>
  </si>
  <si>
    <t>5.56</t>
  </si>
  <si>
    <t>632</t>
  </si>
  <si>
    <t>317</t>
  </si>
  <si>
    <t>5.57</t>
  </si>
  <si>
    <t>634</t>
  </si>
  <si>
    <t>5.58</t>
  </si>
  <si>
    <t>636</t>
  </si>
  <si>
    <t>319</t>
  </si>
  <si>
    <t>5.59</t>
  </si>
  <si>
    <t>638</t>
  </si>
  <si>
    <t>5.60</t>
  </si>
  <si>
    <t>640</t>
  </si>
  <si>
    <t>321</t>
  </si>
  <si>
    <t>5.61</t>
  </si>
  <si>
    <t>642</t>
  </si>
  <si>
    <t>5.62</t>
  </si>
  <si>
    <t>644</t>
  </si>
  <si>
    <t>323</t>
  </si>
  <si>
    <t>5.63</t>
  </si>
  <si>
    <t>646</t>
  </si>
  <si>
    <t>5.64</t>
  </si>
  <si>
    <t>648</t>
  </si>
  <si>
    <t>325</t>
  </si>
  <si>
    <t>5.65</t>
  </si>
  <si>
    <t>Mikrotrubička pro optický kabel např. MT10/8 - typ dle dodavatele systému, spojovací a upevňovací materiál a příslušenství - kompletní</t>
  </si>
  <si>
    <t>650</t>
  </si>
  <si>
    <t>Poznámka k položce:_x000D_
včetně spojovacího a upevňovacího materiálu, montážního materiálu a příslušenství - kompletní E-02,03,04,05</t>
  </si>
  <si>
    <t>5.66</t>
  </si>
  <si>
    <t>652</t>
  </si>
  <si>
    <t>327</t>
  </si>
  <si>
    <t>5.67</t>
  </si>
  <si>
    <t>Kabel optický SM-24, 9/125 - typ dle požadavků správce zařízení TUL, konektory SC/PC</t>
  </si>
  <si>
    <t>654</t>
  </si>
  <si>
    <t>5.68</t>
  </si>
  <si>
    <t>Kabel optický SM-24, 9/125 - typ dle požadavků správce zařízení TUL</t>
  </si>
  <si>
    <t>656</t>
  </si>
  <si>
    <t>329</t>
  </si>
  <si>
    <t>5.69</t>
  </si>
  <si>
    <t>Vedení SK (data / telefon) struktur. kabely U/UTP Cat.6A (dle ISO/IEC 1180:2001 ClassEA a ANSI/TIA 568B.2 Category 6A s přenosem kanálu minimálně do 500 MHz), přenosový protokolu 10 Gigabit Ethernet, 4 páry v kruhovém uspořádání jednotlivých párů a pláštěm v bezhalogenovém provedení LSZH např. dle IEC/EN 60332-1, max. průměr kabelu 7,5 mm - typ dle požadavků správce zařízení TUL</t>
  </si>
  <si>
    <t>658</t>
  </si>
  <si>
    <t>5.70</t>
  </si>
  <si>
    <t>660</t>
  </si>
  <si>
    <t>331</t>
  </si>
  <si>
    <t>5.71</t>
  </si>
  <si>
    <t>kabel SYKFY 25x2x0,5</t>
  </si>
  <si>
    <t>662</t>
  </si>
  <si>
    <t>5.72</t>
  </si>
  <si>
    <t>664</t>
  </si>
  <si>
    <t>333</t>
  </si>
  <si>
    <t>5.73</t>
  </si>
  <si>
    <t>Skříň / rozvaděč RACK4 - kompletní dodávka dle požadavků správce zařízení TUL - bude upřesněno, oceloplechová skříň (cca 800/800/2000), tuhý svařovaný rám, dvoukřídlé perforované přední i zadní dveře s 80% propustností, vertikální managent s adekvátním příslušenstvím, podstava, horní i spodní díl se zaslepenými otvory, napájecí lišty s přepěť. ochranami třídy T3 a měřením spotřeby el. energie zapojených zařízení, napájěče komponentů, UPS, svorky, konektory, kabeláž, optická pole, router, switche s podporou napájení po datové lince POE 802.3af, svorkovnice pro ukončení kabelu SYKFY 25x2x0,5, patchpanely 24 portů, vyvazovací panely, konektory RJ, 4.N.P. - linky data / telefon celkem 141ks, 3.N.P. - linky data / telefon celkem 69ks, SW, oživení, měřící protokoly, montážní materiál, příslušenství apod. - kompletní dodávka dle požadavku správce zařízení TUL</t>
  </si>
  <si>
    <t>666</t>
  </si>
  <si>
    <t>5.74</t>
  </si>
  <si>
    <t>668</t>
  </si>
  <si>
    <t>Poznámka k položce:_x000D_
montáž včetně zapojení, proměření linek, měřící protokol  E-05</t>
  </si>
  <si>
    <t>Střecha - vyhřívání okapových žlabů a svodů</t>
  </si>
  <si>
    <t>335</t>
  </si>
  <si>
    <t>řídící jednotka Devireg 850 a napájecí zdroj, příslušenství, montážní materiál - kompletní, umístění v rozvaděči R1</t>
  </si>
  <si>
    <t>670</t>
  </si>
  <si>
    <t>Poznámka k položce:_x000D_
včetně montážního materiálu a příslušenství - kompletní E-05,12</t>
  </si>
  <si>
    <t>672</t>
  </si>
  <si>
    <t>Poznámka k položce:_x000D_
montáž včetně zapojení a naprogramování E-05,12</t>
  </si>
  <si>
    <t>337</t>
  </si>
  <si>
    <t>teplotně vlhkostní senzor ozn. Tvs, příslušenství, montážní materiál - kompletní</t>
  </si>
  <si>
    <t>674</t>
  </si>
  <si>
    <t>Poznámka k položce:_x000D_
včetně montážního materiálu a příslušenství - kompletní E-11</t>
  </si>
  <si>
    <t>676</t>
  </si>
  <si>
    <t>339</t>
  </si>
  <si>
    <t>samoregulační kabel FROSTOP-BLACK ozn. VSZ, 230V AC / 18W/m, příslušenství, montážní materiál - kompletní</t>
  </si>
  <si>
    <t>678</t>
  </si>
  <si>
    <t>680</t>
  </si>
  <si>
    <t>341</t>
  </si>
  <si>
    <t>spojka + koncovka CCE-03-CR, příslušenství, montážní materiál - kompletní</t>
  </si>
  <si>
    <t>682</t>
  </si>
  <si>
    <t>684</t>
  </si>
  <si>
    <t>343</t>
  </si>
  <si>
    <t>6.9</t>
  </si>
  <si>
    <t>T spojka + koncovka TE-01-CR, příslušenství, montážní materiál - kompletní</t>
  </si>
  <si>
    <t>686</t>
  </si>
  <si>
    <t>6.10</t>
  </si>
  <si>
    <t>688</t>
  </si>
  <si>
    <t>345</t>
  </si>
  <si>
    <t>6.11</t>
  </si>
  <si>
    <t>okapový úchyt GM-RAKE, příslušenství, montážní materiál - kompletní</t>
  </si>
  <si>
    <t>690</t>
  </si>
  <si>
    <t>6.12</t>
  </si>
  <si>
    <t>692</t>
  </si>
  <si>
    <t>Poznámka k položce:_x000D_
montáž E-11</t>
  </si>
  <si>
    <t>347</t>
  </si>
  <si>
    <t>6.13</t>
  </si>
  <si>
    <t>694</t>
  </si>
  <si>
    <t>6.14</t>
  </si>
  <si>
    <t>696</t>
  </si>
  <si>
    <t>349</t>
  </si>
  <si>
    <t>6.15</t>
  </si>
  <si>
    <t>Krabice Abox, IP44-66 včetně svorek 2,5mm2</t>
  </si>
  <si>
    <t>698</t>
  </si>
  <si>
    <t>6.16</t>
  </si>
  <si>
    <t>Krabice Abox, IP44-66 včetně svorek 2,5mm2o</t>
  </si>
  <si>
    <t>700</t>
  </si>
  <si>
    <t>351</t>
  </si>
  <si>
    <t>6.17</t>
  </si>
  <si>
    <t>702</t>
  </si>
  <si>
    <t>6.18</t>
  </si>
  <si>
    <t>704</t>
  </si>
  <si>
    <t>353</t>
  </si>
  <si>
    <t>6.19</t>
  </si>
  <si>
    <t>706</t>
  </si>
  <si>
    <t>6.20</t>
  </si>
  <si>
    <t>708</t>
  </si>
  <si>
    <t>355</t>
  </si>
  <si>
    <t>6.21</t>
  </si>
  <si>
    <t>710</t>
  </si>
  <si>
    <t>6.22</t>
  </si>
  <si>
    <t>357</t>
  </si>
  <si>
    <t>6.23</t>
  </si>
  <si>
    <t>kabel JYTY 7x1</t>
  </si>
  <si>
    <t>714</t>
  </si>
  <si>
    <t>6.24</t>
  </si>
  <si>
    <t>716</t>
  </si>
  <si>
    <t>Střecha - hromosvod a uzemnění</t>
  </si>
  <si>
    <t>359</t>
  </si>
  <si>
    <t>7.1</t>
  </si>
  <si>
    <t>zemnící drát AlMgSi d8 polotvrdý</t>
  </si>
  <si>
    <t>718</t>
  </si>
  <si>
    <t>Poznámka k položce:_x000D_
včetně montážního materiálu a příslušenství - kompletní E-06</t>
  </si>
  <si>
    <t>7.2</t>
  </si>
  <si>
    <t>Poznámka k položce:_x000D_
montáž včetně upevnění E-06</t>
  </si>
  <si>
    <t>361</t>
  </si>
  <si>
    <t>7.3</t>
  </si>
  <si>
    <t>zemnící drát AlMgSi d8 polotvrdý - izolovaný</t>
  </si>
  <si>
    <t>7.4</t>
  </si>
  <si>
    <t>724</t>
  </si>
  <si>
    <t>363</t>
  </si>
  <si>
    <t>7.5</t>
  </si>
  <si>
    <t>zemnící drát FeZn d10</t>
  </si>
  <si>
    <t>7.6</t>
  </si>
  <si>
    <t>728</t>
  </si>
  <si>
    <t>365</t>
  </si>
  <si>
    <t>7.7</t>
  </si>
  <si>
    <t>zemnicí páska FeZn 30/4, uložení v zemi, výkop dodávka stavby</t>
  </si>
  <si>
    <t>730</t>
  </si>
  <si>
    <t>7.8</t>
  </si>
  <si>
    <t>Poznámka k položce:_x000D_
montáž do země, výkop pod objektem součástí stavby E-06</t>
  </si>
  <si>
    <t>367</t>
  </si>
  <si>
    <t>7.9</t>
  </si>
  <si>
    <t>ochranný úhelník</t>
  </si>
  <si>
    <t>Poznámka k položce:_x000D_
včetně příslušenství a montážního materiálu E-06</t>
  </si>
  <si>
    <t>7.10</t>
  </si>
  <si>
    <t>736</t>
  </si>
  <si>
    <t>369</t>
  </si>
  <si>
    <t>7.11</t>
  </si>
  <si>
    <t>držák ochranného úhelníku</t>
  </si>
  <si>
    <t>738</t>
  </si>
  <si>
    <t>7.12</t>
  </si>
  <si>
    <t>740</t>
  </si>
  <si>
    <t>371</t>
  </si>
  <si>
    <t>7.13</t>
  </si>
  <si>
    <t>podpěra do stěny</t>
  </si>
  <si>
    <t>742</t>
  </si>
  <si>
    <t>7.14</t>
  </si>
  <si>
    <t>744</t>
  </si>
  <si>
    <t>373</t>
  </si>
  <si>
    <t>7.15</t>
  </si>
  <si>
    <t>podpěra na střechu</t>
  </si>
  <si>
    <t>746</t>
  </si>
  <si>
    <t>7.16</t>
  </si>
  <si>
    <t>748</t>
  </si>
  <si>
    <t>375</t>
  </si>
  <si>
    <t>7.17</t>
  </si>
  <si>
    <t>svorka spojovací SS</t>
  </si>
  <si>
    <t>750</t>
  </si>
  <si>
    <t>7.18</t>
  </si>
  <si>
    <t>752</t>
  </si>
  <si>
    <t>377</t>
  </si>
  <si>
    <t>7.19</t>
  </si>
  <si>
    <t>svorka připojovací SP</t>
  </si>
  <si>
    <t>754</t>
  </si>
  <si>
    <t>7.20</t>
  </si>
  <si>
    <t>756</t>
  </si>
  <si>
    <t>379</t>
  </si>
  <si>
    <t>7.21</t>
  </si>
  <si>
    <t>svorka okapová SO</t>
  </si>
  <si>
    <t>758</t>
  </si>
  <si>
    <t>7.22</t>
  </si>
  <si>
    <t>760</t>
  </si>
  <si>
    <t>381</t>
  </si>
  <si>
    <t>7.23</t>
  </si>
  <si>
    <t>svorka zkušební SZ včetně popisového štítku</t>
  </si>
  <si>
    <t>7.24</t>
  </si>
  <si>
    <t>383</t>
  </si>
  <si>
    <t>7.25</t>
  </si>
  <si>
    <t>stávající krabice zapuštěného svodu pro montáž svorky zkušební SZ včetně popisového štítku</t>
  </si>
  <si>
    <t>7.26</t>
  </si>
  <si>
    <t>svorka SR02 (páska-páska)</t>
  </si>
  <si>
    <t>768</t>
  </si>
  <si>
    <t>385</t>
  </si>
  <si>
    <t>7.27</t>
  </si>
  <si>
    <t>770</t>
  </si>
  <si>
    <t>7.28</t>
  </si>
  <si>
    <t>svorka SR03 (páska-drát)</t>
  </si>
  <si>
    <t>387</t>
  </si>
  <si>
    <t>7.29</t>
  </si>
  <si>
    <t>774</t>
  </si>
  <si>
    <t>Demontážní, stavební, pomocné a ostatní práce</t>
  </si>
  <si>
    <t>vyhledání, odpojení a demontáže původní silnoproudé a slaboproudé elektroinstalace v realizované části objektu a její ekologická likvidace</t>
  </si>
  <si>
    <t>Poznámka k položce:_x000D_
kompletní včetně příslušenství a montážního materiálu</t>
  </si>
  <si>
    <t>389</t>
  </si>
  <si>
    <t>dodatečné rýhy a prostupy do zdi a betonu</t>
  </si>
  <si>
    <t>778</t>
  </si>
  <si>
    <t>protipožární ucpávky pro otvory d50 až d100 s odolností EI.60min</t>
  </si>
  <si>
    <t>780</t>
  </si>
  <si>
    <t>391</t>
  </si>
  <si>
    <t>přesuny hmot a kapacit</t>
  </si>
  <si>
    <t>782</t>
  </si>
  <si>
    <t>Blíže nespecifikovatelné položky související s realizací objektu, dodatečné zhotovení napojovacích bodů, případné přeložky nedefinovaných zařízení, montážní konstrukce, nátěry konstrukcí a svarů apod.</t>
  </si>
  <si>
    <t>393</t>
  </si>
  <si>
    <t>Výchozí revize</t>
  </si>
  <si>
    <t>786</t>
  </si>
  <si>
    <t>Poznámka k položce:_x000D_
kompletní výchozí revizní zprávy jednotlivých částí elektroinstalace_x000D_
Ceny jsou uvedeny bez DPH_x000D_
Dodavatel musí splňovat nařízení dané vyhláškou o obalech_x000D_
Dodavatel musí zajistit servis a náhradní díly dle potřeby_x000D_
Jako standard pro typy spínačů a zásuvek je určeno ABB - Tango_x000D_
V souladu s ČSN EN 60445 ed.3, ČSN 330165 ed.2, ČSN EN 60446, ČSN EN 60617-2, ČSN EN 61346-1, ČSN ICE 757  a ostatní předpisů a norem v platném znění budou prvky, obvody a kabelové vývody rozvaděčů a skříní a dále koncové prvky elektroinstalace a jejich obvody popsány a označeny. Koncové prvky elektroinstalace budou popsány a označeny mimo jiné i příslušností k rozvaděči a jističi. Značení obvodů na krycích deskách rozvaděčů a skříní bude provedeno číslem obvodu i popisem vývodu. Dále budou popsány a označeny veškeré koncové prvky elektroinstalace (zásuvky, spínače, svítidla apod.) a jejich obvody.    Veškeré označení prvků, obvodů a kabelových vývodů rozvaděčů, skříní a koncových prvků elektroinstalace bude v souladu s projektovou dokumentací skutečného provedení elektroinstalace.    Na všech rozvaděčích, skříních, vyměnitelných zařízeních elektroinstalace a koncových prvcích bude uvedeno označení výrobce a typ, napěťová hladina, příkon, krytí IP a ostatní údaje, které je nutné znát pro jejich jednoznačnou identifikaci a jejich nahrazení.  _x000D_
 Zařízení slaboproudých rozvodů provede specializovaná certifikovaná firma dle příslušných ČSN, předpisů, požadavků, požadavků správce zařízení a skutečných požadavků investora a v návaznosti na kompaktibilitu s ostatními rozvody slaboproudých technologií objektu.</t>
  </si>
  <si>
    <t>03 -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</si>
  <si>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</si>
  <si>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</si>
  <si>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</si>
  <si>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</si>
  <si>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VRN2</t>
  </si>
  <si>
    <t>Příprava staveniště</t>
  </si>
  <si>
    <t>022002.00</t>
  </si>
  <si>
    <t xml:space="preserve">Provizorní ochrana stropní (střešní) konstrukce proti zatékání vč. opakovaného odkrývání a zakrývání (exteriér) ve všech fází demontáže a montáže střešní konstrukce, možné využití stávajících případně demontovaných střešních kcí </t>
  </si>
  <si>
    <t>836246515</t>
  </si>
  <si>
    <t>022002.10</t>
  </si>
  <si>
    <t>Provizorní ochrana interiérových konstrukcí např. protiprašné uzávěry vč. dveří ve schodišti, ochrany schodišťových konstrukcí, výtahu</t>
  </si>
  <si>
    <t>1452336031</t>
  </si>
  <si>
    <t>VRN3</t>
  </si>
  <si>
    <t>Zařízení staveniště</t>
  </si>
  <si>
    <t>0300010.1</t>
  </si>
  <si>
    <t>Zařízení staveniště vč. přípravných prací, likvidace zařízení staveniště, pronájmů/poplatků pronajatých a používaných ploch, dopravně inženýrského opatření apod., zajištění bezpečnosti na stavbě a kompletační činnosti</t>
  </si>
  <si>
    <t>-941956812</t>
  </si>
  <si>
    <t>VRN4</t>
  </si>
  <si>
    <t>Inženýrská činnost</t>
  </si>
  <si>
    <t>049303.20</t>
  </si>
  <si>
    <t>Dílenská a výrobní dokumentace dodavatele</t>
  </si>
  <si>
    <t>1272361808</t>
  </si>
  <si>
    <t>VRN9</t>
  </si>
  <si>
    <t>Ostatní náklady</t>
  </si>
  <si>
    <t>091010.40</t>
  </si>
  <si>
    <t>Zajištění stanoviska TIČR k projektové dokumentaci D.1.4 - E - ELEKTROTECHNIKA</t>
  </si>
  <si>
    <t>1112326565</t>
  </si>
  <si>
    <t>dmtzlino</t>
  </si>
  <si>
    <t>182,7</t>
  </si>
  <si>
    <t>linoleum</t>
  </si>
  <si>
    <t>237,202</t>
  </si>
  <si>
    <t>malby_1</t>
  </si>
  <si>
    <t>649,178</t>
  </si>
  <si>
    <t>105,56</t>
  </si>
  <si>
    <t>03 - 1.PP až 3.NP pro FA</t>
  </si>
  <si>
    <t>1185787276</t>
  </si>
  <si>
    <t>0,8*0,5*0,3*2</t>
  </si>
  <si>
    <t>1,5</t>
  </si>
  <si>
    <t>197932597</t>
  </si>
  <si>
    <t>0,35*2,1*2</t>
  </si>
  <si>
    <t>-755434013</t>
  </si>
  <si>
    <t>po vybouraných příčkách</t>
  </si>
  <si>
    <t>5,05*0,15*2</t>
  </si>
  <si>
    <t>611311.31</t>
  </si>
  <si>
    <t>Potažení vnitřních ploch štukem tloušťky do 3 mm vodorovných konstrukcí stropů rovných vč. systémové přípravy podkladu</t>
  </si>
  <si>
    <t>-1307418980</t>
  </si>
  <si>
    <t>strop ateliéru ze 100%</t>
  </si>
  <si>
    <t>55,0</t>
  </si>
  <si>
    <t>611325111</t>
  </si>
  <si>
    <t>Vápenocementová omítka rýh hladká ve stropech, šířky rýhy do 150 mm</t>
  </si>
  <si>
    <t>1073643798</t>
  </si>
  <si>
    <t>-239782139</t>
  </si>
  <si>
    <t>zazdívky</t>
  </si>
  <si>
    <t>0,9*2,1*2</t>
  </si>
  <si>
    <t>1,3*2,1*2</t>
  </si>
  <si>
    <t>0,8*0,5*2*2</t>
  </si>
  <si>
    <t>po vybouraní otvorů</t>
  </si>
  <si>
    <t>2,225*2*5*0,5</t>
  </si>
  <si>
    <t>1,8*5*0,5</t>
  </si>
  <si>
    <t>2.np</t>
  </si>
  <si>
    <t>2,225*2*4*0,5</t>
  </si>
  <si>
    <t>1,8*4*0,5</t>
  </si>
  <si>
    <t>po vybouraných príckách</t>
  </si>
  <si>
    <t>2,6*0,15*2*2</t>
  </si>
  <si>
    <t>61231.131</t>
  </si>
  <si>
    <t>1515165928</t>
  </si>
  <si>
    <t>steny ateliéru 100%</t>
  </si>
  <si>
    <t>33,1*2,6</t>
  </si>
  <si>
    <t>-(1,8*2,25*3+2,1*1,5*3)</t>
  </si>
  <si>
    <t>(2,1+1,5*2)*0,3*3</t>
  </si>
  <si>
    <t>1445331656</t>
  </si>
  <si>
    <t>po vybouraných príckách v ateliéru</t>
  </si>
  <si>
    <t>612325212</t>
  </si>
  <si>
    <t>Vápenocementová omítka jednotlivých malých ploch hladká na stěnách, plochy jednotlivě přes 0,09 do 0,25 m2</t>
  </si>
  <si>
    <t>1272906475</t>
  </si>
  <si>
    <t>na zazdívkách smerem do ateliéru</t>
  </si>
  <si>
    <t>612325213</t>
  </si>
  <si>
    <t>Vápenocementová omítka jednotlivých malých ploch hladká na stěnách, plochy jednotlivě přes 0,25 do 1 m2</t>
  </si>
  <si>
    <t>-2067821315</t>
  </si>
  <si>
    <t>1941239188</t>
  </si>
  <si>
    <t>na zazdívkách směrem do poslucháren</t>
  </si>
  <si>
    <t>612325223</t>
  </si>
  <si>
    <t>Vápenocementová omítka jednotlivých malých ploch štuková na stěnách, plochy jednotlivě přes 0,25 do 1 m2</t>
  </si>
  <si>
    <t>1553760537</t>
  </si>
  <si>
    <t>612325302</t>
  </si>
  <si>
    <t>Vápenocementová omítka ostění nebo nadpraží štuková</t>
  </si>
  <si>
    <t>-710906078</t>
  </si>
  <si>
    <t>1452518017</t>
  </si>
  <si>
    <t>-371848422</t>
  </si>
  <si>
    <t>2,225*2*5</t>
  </si>
  <si>
    <t>1,8*5</t>
  </si>
  <si>
    <t>2,225*2*4</t>
  </si>
  <si>
    <t>1,8*4</t>
  </si>
  <si>
    <t>Příplatek na případné dilatace stávající podlahy, popř. jiné systémové prvky</t>
  </si>
  <si>
    <t>1115072435</t>
  </si>
  <si>
    <t>54,7</t>
  </si>
  <si>
    <t>631312141</t>
  </si>
  <si>
    <t>Doplnění dosavadních mazanin prostým betonem s dodáním hmot, bez potěru, plochy jednotlivě rýh v dosavadních mazaninách</t>
  </si>
  <si>
    <t>1716884519</t>
  </si>
  <si>
    <t>po vybouraných příckách do 150mm</t>
  </si>
  <si>
    <t>5,05*0,15*2*0,1</t>
  </si>
  <si>
    <t>po vybouraných otvorech</t>
  </si>
  <si>
    <t>1,8*0,2*0,1*7</t>
  </si>
  <si>
    <t>1,8*0,5*0,1*2</t>
  </si>
  <si>
    <t>pro zapravení el.krabice s chráničkou</t>
  </si>
  <si>
    <t>847377192</t>
  </si>
  <si>
    <t>3.np - každá stěna nebo strop, kde budou probíhat stavební úpravy</t>
  </si>
  <si>
    <t>učebna</t>
  </si>
  <si>
    <t>34,24</t>
  </si>
  <si>
    <t>ateliér</t>
  </si>
  <si>
    <t>sklad</t>
  </si>
  <si>
    <t>pro steny kde bude výmalby...posluchárny a chodba - 3.np</t>
  </si>
  <si>
    <t>(5,05*2+10,0+3,1+3,4)*1,0</t>
  </si>
  <si>
    <t>2.np - celá místnost –  salonek, tiskové centrum</t>
  </si>
  <si>
    <t>54,7+36,0</t>
  </si>
  <si>
    <t>pro steny kde bude výmalby...posluchárny a chodba- 2np</t>
  </si>
  <si>
    <t>(3,1+9,5)*1,0</t>
  </si>
  <si>
    <t>1603583987</t>
  </si>
  <si>
    <t>641612223</t>
  </si>
  <si>
    <t>5,073*2,6*2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</si>
  <si>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</si>
  <si>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</si>
  <si>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-922080302</t>
  </si>
  <si>
    <t>2,25*0,2*2*5</t>
  </si>
  <si>
    <t>2,25*0,2*2*2</t>
  </si>
  <si>
    <t>2,25*0,5*2*2</t>
  </si>
  <si>
    <t>149549313</t>
  </si>
  <si>
    <t>0,9*1,97*(1+5+1)</t>
  </si>
  <si>
    <t>0,9*1,97*2</t>
  </si>
  <si>
    <t>968072455</t>
  </si>
  <si>
    <t>Vybourání kovových rámů oken s křídly, dveřních zárubní, vrat, stěn, ostění nebo obkladů dveřních zárubní, plochy do 2 m2</t>
  </si>
  <si>
    <t>-1650289093</t>
  </si>
  <si>
    <t>2.np mč.2.09</t>
  </si>
  <si>
    <t>0,8*1,97</t>
  </si>
  <si>
    <t>971033641</t>
  </si>
  <si>
    <t>Vybourání otvorů ve zdivu základovém nebo nadzákladovém z cihel, tvárnic, příčkovek z cihel pálených na maltu vápennou nebo vápenocementovou plochy do 4 m2, tl. do 300 mm</t>
  </si>
  <si>
    <t>963960391</t>
  </si>
  <si>
    <t>počítačová učebna</t>
  </si>
  <si>
    <t>1,8*2,25*0,2</t>
  </si>
  <si>
    <t>-0,9*1,97*0,2</t>
  </si>
  <si>
    <t>1,8*2,25*0,2*3</t>
  </si>
  <si>
    <t>-0,9*1,97*0,2*3</t>
  </si>
  <si>
    <t>sklad design</t>
  </si>
  <si>
    <t>salonek</t>
  </si>
  <si>
    <t>tiskové centrum</t>
  </si>
  <si>
    <t>971033651</t>
  </si>
  <si>
    <t>Vybourání otvorů ve zdivu základovém nebo nadzákladovém z cihel, tvárnic, příčkovek z cihel pálených na maltu vápennou nebo vápenocementovou plochy do 4 m2, tl. do 600 mm</t>
  </si>
  <si>
    <t>-433921185</t>
  </si>
  <si>
    <t>1,8*2,25*0,5*2</t>
  </si>
  <si>
    <t>10,0</t>
  </si>
  <si>
    <t>1341271450</t>
  </si>
  <si>
    <t>pro ukotvení zazdívek</t>
  </si>
  <si>
    <t>0,5*4</t>
  </si>
  <si>
    <t>2,1*4</t>
  </si>
  <si>
    <t>985211.11</t>
  </si>
  <si>
    <t>Vyklínování zdiva u nadpraží u nově zazděných otvorů</t>
  </si>
  <si>
    <t>-294458864</t>
  </si>
  <si>
    <t>0,35*2</t>
  </si>
  <si>
    <t>0,8*0,3*2</t>
  </si>
  <si>
    <t>Příplatek na prověří přítomnosti překladů před vybouráním otvorů</t>
  </si>
  <si>
    <t>-978244643</t>
  </si>
  <si>
    <t>999100522</t>
  </si>
  <si>
    <t>Demontáž ostatních nefunkčních konstrukcí a prvků jinde neuvedených vč. likvidace</t>
  </si>
  <si>
    <t>898524336</t>
  </si>
  <si>
    <t>486621388</t>
  </si>
  <si>
    <t>Zednické výpomoci specialistů jinde neuvedených</t>
  </si>
  <si>
    <t>1656830709</t>
  </si>
  <si>
    <t>-893044807</t>
  </si>
  <si>
    <t>1429855889</t>
  </si>
  <si>
    <t>306231306</t>
  </si>
  <si>
    <t>-1178611977</t>
  </si>
  <si>
    <t>-278380930</t>
  </si>
  <si>
    <t>46,103-(1,4+0,35)</t>
  </si>
  <si>
    <t>-9,0</t>
  </si>
  <si>
    <t>1691920141</t>
  </si>
  <si>
    <t>(46,103-(1,4+0,35))*0,2</t>
  </si>
  <si>
    <t>odpočet</t>
  </si>
  <si>
    <t>9,0-8,871</t>
  </si>
  <si>
    <t>-897401937</t>
  </si>
  <si>
    <t>1,4</t>
  </si>
  <si>
    <t>1044640454</t>
  </si>
  <si>
    <t>0,35</t>
  </si>
  <si>
    <t>-1273210572</t>
  </si>
  <si>
    <t>-23372829</t>
  </si>
  <si>
    <t>763111811</t>
  </si>
  <si>
    <t>Demontáž příček ze sádrokartonových desek s nosnou konstrukcí z ocelových profilů jednoduchých, opláštění jednoduché</t>
  </si>
  <si>
    <t>693032686</t>
  </si>
  <si>
    <t>2.np mč. 2,09</t>
  </si>
  <si>
    <t>(3,46+2,525)*2,52</t>
  </si>
  <si>
    <t>77620010.13</t>
  </si>
  <si>
    <t>M+D vnitřních Al rámových prosklených otočných dveří, vel. 900+700x2150 mm, vč. kování, ozn. 21/L</t>
  </si>
  <si>
    <t>2055204095</t>
  </si>
  <si>
    <t>77620010.14</t>
  </si>
  <si>
    <t>M+D vnitřních Al rámových prosklených otočných dveří, vel. 900+700x2150 mm, vč. kování, ozn. 21/P</t>
  </si>
  <si>
    <t>633200160</t>
  </si>
  <si>
    <t>77620010.15</t>
  </si>
  <si>
    <t>M+D vnitřních Al rámových prosklených otočných dveří protipožárních (EI 30DP3C), vel. 900+700x2150 mm, vč. kování, ozn. 22/P</t>
  </si>
  <si>
    <t>1841522187</t>
  </si>
  <si>
    <t>77620010.16</t>
  </si>
  <si>
    <t>M+D vnitřní Al rámové prosklené stěny protipožární (EI 30DP3), vel. 1600x2150 mm, vč. kování, ozn. 23</t>
  </si>
  <si>
    <t>-1580287504</t>
  </si>
  <si>
    <t>776111116</t>
  </si>
  <si>
    <t>Příprava podkladu broušení podlah stávajícího podkladu pro odstranění lepidla (po starých krytinách)</t>
  </si>
  <si>
    <t>946221444</t>
  </si>
  <si>
    <t>776111117</t>
  </si>
  <si>
    <t>Příprava podkladu broušení podlah stávajícího podkladu pro odstranění nerovností (diamantovým kotoučem)</t>
  </si>
  <si>
    <t>805004055</t>
  </si>
  <si>
    <t>1735123628</t>
  </si>
  <si>
    <t>dmtzlino*2</t>
  </si>
  <si>
    <t>776121.11</t>
  </si>
  <si>
    <t xml:space="preserve">Příprava podkladu - penetrace </t>
  </si>
  <si>
    <t>-1097360210</t>
  </si>
  <si>
    <t>597627564</t>
  </si>
  <si>
    <t>54,7+36,4+36,6</t>
  </si>
  <si>
    <t>1618595219</t>
  </si>
  <si>
    <t>(33,1-1,8*3)*0,1</t>
  </si>
  <si>
    <t>(32,8-1,8*1)*0,08</t>
  </si>
  <si>
    <t>(7,06+5,35)*2-0,8*0,08</t>
  </si>
  <si>
    <t>(7,06+5,26)*2-1,8*0,08</t>
  </si>
  <si>
    <t>284110.2</t>
  </si>
  <si>
    <t>Homogenní vinylová podlaha se vsypem částic zajišťující protiskluzový efek, vyztužená mřížkou ze skleněného vlákna, tl. 2 mm</t>
  </si>
  <si>
    <t>569021051</t>
  </si>
  <si>
    <t>linoleum*1,1</t>
  </si>
  <si>
    <t>2053293886</t>
  </si>
  <si>
    <t>33,1</t>
  </si>
  <si>
    <t>32,8+(7,06+5,35)*2-0,8*2+(3,36+2,25)*2-0,8+(7,06+5,26)*2-0,9</t>
  </si>
  <si>
    <t>Montáž obvodových soklíků vč. montáže systémových prvků (lišty, profily aj.), vč. přípravy podkladu</t>
  </si>
  <si>
    <t>1649848865</t>
  </si>
  <si>
    <t>(33,1-1,8*3)</t>
  </si>
  <si>
    <t>(32,8-1,8)</t>
  </si>
  <si>
    <t>(7,06+5,35)*2-0,8</t>
  </si>
  <si>
    <t>(7,06+5,26)*2-1,8</t>
  </si>
  <si>
    <t>sokl systémový pro vinylové podlahy (systémových prvků - obrubový žlab, lišta pro uchycení na stěně)</t>
  </si>
  <si>
    <t>-592018213</t>
  </si>
  <si>
    <t>-967207711</t>
  </si>
  <si>
    <t>1159342847</t>
  </si>
  <si>
    <t>-463461741</t>
  </si>
  <si>
    <t>784181120.1</t>
  </si>
  <si>
    <t>-946921911</t>
  </si>
  <si>
    <t>691497259</t>
  </si>
  <si>
    <t>dle tz</t>
  </si>
  <si>
    <t>ucebna</t>
  </si>
  <si>
    <t>Celá místnost – pocítacová ucebna, ateliér diplomanti, sklad design.</t>
  </si>
  <si>
    <t>(24,22+33,1+24,64)*2,56</t>
  </si>
  <si>
    <t>(32,8+24,6)*2,515</t>
  </si>
  <si>
    <t>ostění/napraží oken</t>
  </si>
  <si>
    <t>(1,5*2+2,1)*0,285*9</t>
  </si>
  <si>
    <t>(1,5*2+2,1)*0,285*6</t>
  </si>
  <si>
    <t>ostatní 10%</t>
  </si>
  <si>
    <t>590,162*0,1</t>
  </si>
  <si>
    <t>01 - Elektro</t>
  </si>
  <si>
    <t>2.1 - Slaboproud - rozvody SKV+EZS, Asset</t>
  </si>
  <si>
    <t>3.1 - Demontážní, stavební, pomocné a ostatní práce</t>
  </si>
  <si>
    <t>6 - Demontážní, stavební, pomocné a ostatní práce</t>
  </si>
  <si>
    <t>D1 - Poznámky:</t>
  </si>
  <si>
    <t>Svítidlo LED / zářivkové 2x58W, Ra80, 4000K, el. předřadník, mikroprisma. kryt, přisazené, IP20, ozn. "A"</t>
  </si>
  <si>
    <t>Poznámka k položce:_x000D_
svítidla včetně světelných zdrojů, kompenzace, svorek, montážního materiálu, závěsů a příslušenství - kompletní E-03,04</t>
  </si>
  <si>
    <t>Poznámka k položce:_x000D_
montáž včetně zapojení E-03,04</t>
  </si>
  <si>
    <t>Svítidlo LED / zářivkové 2x58W, Ra80, 4000K, el. stmívatelný předřadník ECO - stmívání přiloženou fází přes tlačítko, mikroprisma. kryt, přisazené, IP20, ozn. "Ast"</t>
  </si>
  <si>
    <t>Poznámka k položce:_x000D_
svítidla včetně světelných zdrojů, kompenzace, svorek, montážního materiálu, závěsů a příslušenství - kompletní E-01</t>
  </si>
  <si>
    <t>Svítidlo LED / zářivkové 1x58W, Ra80, 4000K, el. předřadník, opál. kryt, přisazené, IP20, ozn. "D"</t>
  </si>
  <si>
    <t>Poznámka k položce:_x000D_
svítidla včetně světelných zdrojů, kompenzace, svorek, montážního materiálu, závěsů a příslušenství - kompletní E-04</t>
  </si>
  <si>
    <t>Poznámka k položce:_x000D_
montáž včetně zapojení E-04</t>
  </si>
  <si>
    <t>Svítidlo LED 48W, Ra80, 4000K, el. stmívatelný předřadník ECO - stmívání přiloženou fází přes tlačítko, opál. kryt, nástěnné, IP20, ozn. "Qst"</t>
  </si>
  <si>
    <t>Poznámka k položce:_x000D_
svítidla včetně světelných zdrojů, kompenzace, svorek, montážního materiálu a příslušenství - kompletní E-01</t>
  </si>
  <si>
    <t>Poznámka k položce:_x000D_
svítidla včetně světelných zdrojů, kompenzace, svorek, montážního materiálu a příslušenství - kompletní E-01,03,04</t>
  </si>
  <si>
    <t>Poznámka k položce:_x000D_
montáž včetně zapojení E-01,03,04</t>
  </si>
  <si>
    <t>Úprava a doplnění stávajících rozvaděčů RS1, RS2.1 a RS3.2 o nejištěné vývody, napojení na přípojnice přímo za vstupními pojistkovými odpínači, pro kabely CYKY-J 4x16 určené pro napojení rozvaděčů RS1.1, RS2.1.1 a RS3.2.1 a napojení vodičů CY25 z přípojnic uzemnění rozvaděčů RS1, RS2.1 a RS3.2: svorky, vodiče - kompletní včetně příslušenství a montážního materiálu</t>
  </si>
  <si>
    <t>Poznámka k položce:_x000D_
rozvaděče a skříně včetně příslušenství a montážního materiálu - kompletní E-01,03,04</t>
  </si>
  <si>
    <t>Úprava a doplnění stávajících rozvaděčů RS2.2 a RS3.1 o nejištěné vývody, napojení na přípojnice přímo za vstupními pojistkovými odpínači, pro kabely 2x CYKY-J 4x16 určené pro napojení rozvaděčů RS2.2.1, RS2.2.2.2, RS3.1.1 a RS3.1.2 a napojení vodičů 2x CY25 z přípojnic uzemnění rozvaděčů RS2.2 a RS3.1: svorky, vodiče - kompletní včetně příslušenství a montážního materiálu</t>
  </si>
  <si>
    <t>Poznámka k položce:_x000D_
rozvaděče a skříně včetně příslušenství a montážního materiálu - kompletní E-03,04</t>
  </si>
  <si>
    <t>Rozvaděč RS1.1,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E-13</t>
  </si>
  <si>
    <t>Poznámka k položce:_x000D_
rozvaděče a skříně včetně příslušenství a montážního materiálu - kompletní E-01,13</t>
  </si>
  <si>
    <t>Poznámka k položce:_x000D_
montáž včetně zapojení E-01,13</t>
  </si>
  <si>
    <t>Rozvaděč RS2.1.1,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E-14</t>
  </si>
  <si>
    <t>Poznámka k položce:_x000D_
rozvaděče a skříně včetně příslušenství a montážního materiálu - kompletní E-03,14</t>
  </si>
  <si>
    <t>Poznámka k položce:_x000D_
montáž včetně zapojení E-03,14</t>
  </si>
  <si>
    <t>Rozvaděč RS2.2.1,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E-15</t>
  </si>
  <si>
    <t>Poznámka k položce:_x000D_
rozvaděče a skříně včetně příslušenství a montážního materiálu - kompletní E-03,15</t>
  </si>
  <si>
    <t>Poznámka k položce:_x000D_
montáž včetně zapojení E-03,15</t>
  </si>
  <si>
    <t>Rozvaděč RS2.2.2,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E-16</t>
  </si>
  <si>
    <t>Poznámka k položce:_x000D_
rozvaděče a skříně včetně příslušenství a montážního materiálu - kompletní E-03,16</t>
  </si>
  <si>
    <t>Poznámka k položce:_x000D_
montáž včetně zapojení E-03,16</t>
  </si>
  <si>
    <t>Rozvaděč RS3.1.1,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E-17</t>
  </si>
  <si>
    <t>Poznámka k položce:_x000D_
rozvaděče a skříně včetně příslušenství a montážního materiálu - kompletní E-04,17</t>
  </si>
  <si>
    <t>Poznámka k položce:_x000D_
montáž včetně zapojení E-04,17</t>
  </si>
  <si>
    <t>Rozvaděč RS3.1.2,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E-18</t>
  </si>
  <si>
    <t>Poznámka k položce:_x000D_
rozvaděče a skříně včetně příslušenství a montážního materiálu - kompletní E-04,18</t>
  </si>
  <si>
    <t>Poznámka k položce:_x000D_
montáž včetně zapojení E-04,18</t>
  </si>
  <si>
    <t>Rozvaděč RS3.2.1,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E-19</t>
  </si>
  <si>
    <t>Poznámka k položce:_x000D_
rozvaděče a skříně včetně příslušenství a montážního materiálu - kompletní E-04,19</t>
  </si>
  <si>
    <t>Poznámka k položce:_x000D_
montáž včetně zapojení E-04,19</t>
  </si>
  <si>
    <t>Podlahová zásuvková krabice s víkem opatřeným otvorem pro kabelové vývody, vybavení: 2x dvojzásuvka zásuvka RJ45 Cat.6A - data, 2x zásuvka 16A/230V AC + přepěť. ochrana třídy T3, 2x zásuvka 16A/230V AC - provedení krabice dle požadavků investora, krabice kompletní včetně montážního materiálu a příslušenství</t>
  </si>
  <si>
    <t>Poznámka k položce:_x000D_
rozvaděče a skříně včetně příslušenství a montážního materiálu - kompletní E-03</t>
  </si>
  <si>
    <t>Poznámka k položce:_x000D_
montáž včetně zapojení E-03</t>
  </si>
  <si>
    <t>Slaboproud - rozvody SKV+EZS, Asset</t>
  </si>
  <si>
    <t>2.1.1</t>
  </si>
  <si>
    <t>EXPANDER /přídavné rozšíření o 4 linky/ (lze až 2 ks), do EZS</t>
  </si>
  <si>
    <t>261179057</t>
  </si>
  <si>
    <t>Poznámka k položce:_x000D_
Dodávka ASSET, včetně příslušenství a montážního materiálu - kompletní E-02</t>
  </si>
  <si>
    <t>2.10.1</t>
  </si>
  <si>
    <t>Programování základních parametrů ústředny</t>
  </si>
  <si>
    <t>2089729215</t>
  </si>
  <si>
    <t>Poznámka k položce:_x000D_
ASSET, dle požadavků TUL E-02</t>
  </si>
  <si>
    <t>2.11.1</t>
  </si>
  <si>
    <t>V ASSET 602 Čtečka bezkontaktních karet MIFARE bez PIN, ozn. CP,včetně příslušenství a montážního materiálu - kompletní</t>
  </si>
  <si>
    <t>44665473</t>
  </si>
  <si>
    <t>Poznámka k položce:_x000D_
Dodávka SKV, včetně příslušenství a montážního materiálu - kompletní E-01,03,04,05</t>
  </si>
  <si>
    <t>2.12.1</t>
  </si>
  <si>
    <t>-278072016</t>
  </si>
  <si>
    <t>Poznámka k položce:_x000D_
montáž včetně zapojení / propojení E-01,03,04,05</t>
  </si>
  <si>
    <t>2.13.1</t>
  </si>
  <si>
    <t>V ASSET 10 v. 2xx BEZ KRYTU Dveřní modul - slouží k připojení čteček</t>
  </si>
  <si>
    <t>878106429</t>
  </si>
  <si>
    <t>2.14.1</t>
  </si>
  <si>
    <t>377895123</t>
  </si>
  <si>
    <t>2.15.1</t>
  </si>
  <si>
    <t>el. zámek BEFO PROFI, včetně příslušenství a montážního materiálu - kompletní, ozn. EZ</t>
  </si>
  <si>
    <t>399053327</t>
  </si>
  <si>
    <t>2.16.1</t>
  </si>
  <si>
    <t>-346364721</t>
  </si>
  <si>
    <t>2.17.1</t>
  </si>
  <si>
    <t>relé pro ovládání el. zámku PV.IET, instalace do požárně odolné krabice, včetně příslušenství a montážního materiálu - kompletní, ozn. EZ</t>
  </si>
  <si>
    <t>-1060439925</t>
  </si>
  <si>
    <t>Poznámka k položce:_x000D_
Dodávka SKV, včetně příslušenství a montážního materiálu - kompletní E-05</t>
  </si>
  <si>
    <t>2.18.1</t>
  </si>
  <si>
    <t>501435637</t>
  </si>
  <si>
    <t>Poznámka k položce:_x000D_
montáž včetně zapojení / propojení E-05</t>
  </si>
  <si>
    <t>2.19.1</t>
  </si>
  <si>
    <t>opakovač linky SKV, včetně příslušenství a montážního materiálu - kompletní</t>
  </si>
  <si>
    <t>216833203</t>
  </si>
  <si>
    <t>Poznámka k položce:_x000D_
Dodávka SKV, včetně příslušenství a montážního materiálu - kompletní E-03,04,05</t>
  </si>
  <si>
    <t>2.2.1</t>
  </si>
  <si>
    <t>EXPANDER /přídavné rozšíření o 4 linky/ (lze až 2 ks) do EZS</t>
  </si>
  <si>
    <t>-791884760</t>
  </si>
  <si>
    <t>Poznámka k položce:_x000D_
montáž včetně zapojení / propojení E-02</t>
  </si>
  <si>
    <t>2.20.1</t>
  </si>
  <si>
    <t>1111581367</t>
  </si>
  <si>
    <t>Poznámka k položce:_x000D_
montáž včetně zapojení / propojení E-03,04,05</t>
  </si>
  <si>
    <t>Oživení systému náklady na 1 čtečku</t>
  </si>
  <si>
    <t>-1561524897</t>
  </si>
  <si>
    <t>Poznámka k položce:_x000D_
SKV, dle požadavků TUL E-01,03,04,05</t>
  </si>
  <si>
    <t>Programování a aktivace karty technika</t>
  </si>
  <si>
    <t>-1952443949</t>
  </si>
  <si>
    <t>Poznámka k položce:_x000D_
SKV, dle požadavků TUL E-05</t>
  </si>
  <si>
    <t>LML-8 LINKOVÝ MODUL Linkový modul pro systémy ASSET bez krytu, včetně příslušenství a montážního materiálu - kompletní</t>
  </si>
  <si>
    <t>-2098653565</t>
  </si>
  <si>
    <t>Poznámka k položce:_x000D_
Dodávka EZS, včetně příslušenství a montážního materiálu - kompletní E-01,03,04,05</t>
  </si>
  <si>
    <t>176707034</t>
  </si>
  <si>
    <t>RELML-8 Modul 8 relé pro připojení k LML-8 + krabice, včetně příslušenství a montážního materiálu - kompletní</t>
  </si>
  <si>
    <t>-963696626</t>
  </si>
  <si>
    <t>Poznámka k položce:_x000D_
Dodávka EZS, včetně příslušenství a montážního materiálu - kompletní E-05</t>
  </si>
  <si>
    <t>-639242973</t>
  </si>
  <si>
    <t>čidlo (dual, AM, spodní záclona, běžný dosah), včetně příslušenství a montážního materiálu - kompletní, ozn. PIR/MW</t>
  </si>
  <si>
    <t>1299615731</t>
  </si>
  <si>
    <t>93590106</t>
  </si>
  <si>
    <t>FG730 Detektor tříštění skla s dosahem až 9m, včetně příslušenství a montážního materiálu - kompletní, ozn. DST</t>
  </si>
  <si>
    <t>-1508902055</t>
  </si>
  <si>
    <t>Poznámka k položce:_x000D_
Dodávka EZS, včetně příslušenství a montážního materiálu - kompletní E-01</t>
  </si>
  <si>
    <t>2.3.1</t>
  </si>
  <si>
    <t>KLÁVESNICE KMU-4 Klávesnice pro ovládání ústředen ASSET</t>
  </si>
  <si>
    <t>-728489873</t>
  </si>
  <si>
    <t>1669138416</t>
  </si>
  <si>
    <t>Poznámka k položce:_x000D_
montáž včetně zapojení / propojení E-01</t>
  </si>
  <si>
    <t>MAS303 MG kontakt čtyřdrátový polarizovaný s pracovní mezerou, včetně příslušenství a montážního materiálu - kompletní, ozn. MG</t>
  </si>
  <si>
    <t>-1483131328</t>
  </si>
  <si>
    <t>-583781326</t>
  </si>
  <si>
    <t>Oživení systému EZS na jeden detektor (HW)</t>
  </si>
  <si>
    <t>-872364955</t>
  </si>
  <si>
    <t>Poznámka k položce:_x000D_
EZS, dle požadavků TUL E-01,03,04,05</t>
  </si>
  <si>
    <t>Programování smyčky EZS (SW)</t>
  </si>
  <si>
    <t>-351706454</t>
  </si>
  <si>
    <t>Poznámka k položce:_x000D_
EZS, dle požadavků TUL E-01,02,03,04,05</t>
  </si>
  <si>
    <t>Oživení systému EZS - vyvažování neobsazených vstupů (HW)</t>
  </si>
  <si>
    <t>1082434050</t>
  </si>
  <si>
    <t>Programování smyčky EZS - neobsazených vstupů (SW)</t>
  </si>
  <si>
    <t>-1678764280</t>
  </si>
  <si>
    <t>Programování sys. Na jeden expandér (SW)</t>
  </si>
  <si>
    <t>921759752</t>
  </si>
  <si>
    <t>Vytvoření prim. map. podkladů (půdorysů) - přehled</t>
  </si>
  <si>
    <t>787423401</t>
  </si>
  <si>
    <t>Poznámka k položce:_x000D_
Programování LATIS, dle požadavků TUL E-01,02,03,04,05</t>
  </si>
  <si>
    <t>Vytvoření prim. map. podkladů (půdorysů) - jedno podl. 11-30 místností</t>
  </si>
  <si>
    <t>1331615979</t>
  </si>
  <si>
    <t>2.4.1</t>
  </si>
  <si>
    <t>626491519</t>
  </si>
  <si>
    <t>Vytvoření prim. map. podkladů (půdorysů) - jedno podl. 31 a více místností</t>
  </si>
  <si>
    <t>-1988667455</t>
  </si>
  <si>
    <t>Editace značky (oprava ve stávajícím)</t>
  </si>
  <si>
    <t>-1808383155</t>
  </si>
  <si>
    <t>Editor událostí do grafiky LATIS SQL (SW_LAT)</t>
  </si>
  <si>
    <t>-940131778</t>
  </si>
  <si>
    <t>Editace prim. Map. podkladů (1 podlaží)</t>
  </si>
  <si>
    <t>-280652860</t>
  </si>
  <si>
    <t>sloučení primárních map v jeden celek</t>
  </si>
  <si>
    <t>1339823615</t>
  </si>
  <si>
    <t>1296525480</t>
  </si>
  <si>
    <t>1342887943</t>
  </si>
  <si>
    <t>Krabice 1902 / KU68</t>
  </si>
  <si>
    <t>1321920569</t>
  </si>
  <si>
    <t>Poznámka k položce:_x000D_
včetně příslušenství a montážního materiálu - kompletní E-01,03,04,05</t>
  </si>
  <si>
    <t>225928339</t>
  </si>
  <si>
    <t>Poznámka k položce:_x000D_
montáž včetně protažení E-01,03,04,05</t>
  </si>
  <si>
    <t>-1868605050</t>
  </si>
  <si>
    <t>2.5.1</t>
  </si>
  <si>
    <t>ZDROJ PWR-Zálohovaný zdroj 10A kryt aku 60Ah /asset804/, včetně příslušenství a montážního materiálu - kompletní</t>
  </si>
  <si>
    <t>-2106352802</t>
  </si>
  <si>
    <t>-1850288353</t>
  </si>
  <si>
    <t>-2037699177</t>
  </si>
  <si>
    <t>-1159972898</t>
  </si>
  <si>
    <t>1979558420</t>
  </si>
  <si>
    <t>915737331</t>
  </si>
  <si>
    <t>-733126376</t>
  </si>
  <si>
    <t>-586889312</t>
  </si>
  <si>
    <t>Poznámka k položce:_x000D_
montáž včetně uložení E-01,03,04,05</t>
  </si>
  <si>
    <t>-523007234</t>
  </si>
  <si>
    <t>Poznámka k položce:_x000D_
včetně příslušenství a montážního materiálu - kompletní E-01,02,03,04,05</t>
  </si>
  <si>
    <t>1110928214</t>
  </si>
  <si>
    <t>Poznámka k položce:_x000D_
montáž včetně uložení E-01,02,03,04,05</t>
  </si>
  <si>
    <t>-217106498</t>
  </si>
  <si>
    <t>Poznámka k položce:_x000D_
včetně příchytek, příslušenství a montážního materiálu - kompletní E-01,02,05</t>
  </si>
  <si>
    <t>2.6.1</t>
  </si>
  <si>
    <t>1663895928</t>
  </si>
  <si>
    <t>-696997987</t>
  </si>
  <si>
    <t>Poznámka k položce:_x000D_
montáž včetně uložení E-01,02,05</t>
  </si>
  <si>
    <t>-859002435</t>
  </si>
  <si>
    <t>-431496953</t>
  </si>
  <si>
    <t>-529769942</t>
  </si>
  <si>
    <t>Poznámka k položce:_x000D_
včetně závěsů, konzol, spojek, příchytek, příslušenství a montážního materiálu - kompletní E-01,02,05</t>
  </si>
  <si>
    <t>-183688364</t>
  </si>
  <si>
    <t>2.65</t>
  </si>
  <si>
    <t>1760334737</t>
  </si>
  <si>
    <t>2.66</t>
  </si>
  <si>
    <t>-1484712854</t>
  </si>
  <si>
    <t>2.67</t>
  </si>
  <si>
    <t>-611100868</t>
  </si>
  <si>
    <t>2.68</t>
  </si>
  <si>
    <t>-416477766</t>
  </si>
  <si>
    <t>2.69</t>
  </si>
  <si>
    <t>425532654</t>
  </si>
  <si>
    <t>2.7.1</t>
  </si>
  <si>
    <t>ACC400 Akumulátor bezúdržbový 12V, 40Ah (197x165x170 mm), včetně příslušenství a montážního materiálu - kompletní</t>
  </si>
  <si>
    <t>-1567351113</t>
  </si>
  <si>
    <t>2.70</t>
  </si>
  <si>
    <t>2.71</t>
  </si>
  <si>
    <t>kabel YY-JZ 4x1,5</t>
  </si>
  <si>
    <t>-298402589</t>
  </si>
  <si>
    <t>2.72</t>
  </si>
  <si>
    <t>279188903</t>
  </si>
  <si>
    <t>2.73</t>
  </si>
  <si>
    <t>kabel YY-JZ 4x2,5</t>
  </si>
  <si>
    <t>-308564491</t>
  </si>
  <si>
    <t>2.74</t>
  </si>
  <si>
    <t>246860834</t>
  </si>
  <si>
    <t>2.75</t>
  </si>
  <si>
    <t>kabel LiYY 5x0,34</t>
  </si>
  <si>
    <t>1959487403</t>
  </si>
  <si>
    <t>Poznámka k položce:_x000D_
včetně montážního materiálu E-01,03,04,05</t>
  </si>
  <si>
    <t>2.76</t>
  </si>
  <si>
    <t>-1081745967</t>
  </si>
  <si>
    <t>Poznámka k položce:_x000D_
montáž včetně ukončení E-01,03,04,05</t>
  </si>
  <si>
    <t>2.8.1</t>
  </si>
  <si>
    <t>-349229717</t>
  </si>
  <si>
    <t>Poznámka k položce:_x000D_
ASSET, montáž včetně zapojení / propojení E-02</t>
  </si>
  <si>
    <t>2.9.1</t>
  </si>
  <si>
    <t>Propojení EKV s jinými externími systémy</t>
  </si>
  <si>
    <t>hod</t>
  </si>
  <si>
    <t>-963073207</t>
  </si>
  <si>
    <t>Poznámka k položce:_x000D_
včetně příslušenství a montážního materiálu - kompletní E-03,04</t>
  </si>
  <si>
    <t>spínač vestavný řazení 1/0+1/0 - 10A / 230V AC, včetně krytu a rámečku, do násobných rámečků - kompletní</t>
  </si>
  <si>
    <t>Poznámka k položce:_x000D_
včetně příslušenství a montážního materiálu - kompletní E-01</t>
  </si>
  <si>
    <t>Poznámka k položce:_x000D_
včetně příslušenství a montážního materiálu - kompletní E-01,03,04</t>
  </si>
  <si>
    <t>zásuvka vestavná - 16A / 230V AC, přepěťová ochrana třídy T3, včetně krytu a rámečku, do násobných rámečků - kompletní</t>
  </si>
  <si>
    <t>Poznámka k položce:_x000D_
včetně příchytek, příslušenství a montážního materiálu - kompletní E-03</t>
  </si>
  <si>
    <t>Poznámka k položce:_x000D_
montáž včetně uložení E-03</t>
  </si>
  <si>
    <t>Poznámka k položce:_x000D_
včetně příchytek, příslušenství a montážního materiálu - kompletní E-01</t>
  </si>
  <si>
    <t>Poznámka k položce:_x000D_
montáž včetně uložení E-01</t>
  </si>
  <si>
    <t>3.1.1</t>
  </si>
  <si>
    <t>vyhledání, odpojení a demontáže původní elektroinstalace SKV+EZS v realizované části objektu a její ekologická likvidace</t>
  </si>
  <si>
    <t>1939940682</t>
  </si>
  <si>
    <t>3.2.1</t>
  </si>
  <si>
    <t>1264874148</t>
  </si>
  <si>
    <t>3.3.1</t>
  </si>
  <si>
    <t>1876195751</t>
  </si>
  <si>
    <t>3.4.1</t>
  </si>
  <si>
    <t>2032502881</t>
  </si>
  <si>
    <t>3.5.1</t>
  </si>
  <si>
    <t>1415887850</t>
  </si>
  <si>
    <t>3.6.1</t>
  </si>
  <si>
    <t>1834334084</t>
  </si>
  <si>
    <t>Poznámka k položce:_x000D_
kompletní výchozí revizní zprávy jednotlivých částí elektroinstalace</t>
  </si>
  <si>
    <t>Poznámka k položce:_x000D_
včetně montážního materiálu E-01,03,04</t>
  </si>
  <si>
    <t>Poznámka k položce:_x000D_
montáž včetně ukončení E-01,03,04</t>
  </si>
  <si>
    <t>Poznámka k položce:_x000D_
včetně montážního materiálu E-01</t>
  </si>
  <si>
    <t>Poznámka k položce:_x000D_
montáž včetně ukončení E-01</t>
  </si>
  <si>
    <t>kabel CYKY-J 4x16</t>
  </si>
  <si>
    <t>dvbojzásuvka vestavná - 2x RJ45, Cat. 6A, včetně krytu a rámečku</t>
  </si>
  <si>
    <t>Podlahová zásuvková krabice s víkem opatřeným otvorem pro kabelové vývody - napojení 2x dvojzásuvka zásuvka RJ45 Cat.6A - data</t>
  </si>
  <si>
    <t>Poznámka k položce:_x000D_
montáž včetně protažení E-01,03,04</t>
  </si>
  <si>
    <t>Poznámka k položce:_x000D_
včetně závěsů, konzol, spojek, příchytek, příslušenství a montážního materiálu - kompletní E-02</t>
  </si>
  <si>
    <t>Poznámka k položce:_x000D_
montáž včetně uložení E-02</t>
  </si>
  <si>
    <t>Poznámka k položce:_x000D_
včetně montážního materiálu E-01,02,03,04</t>
  </si>
  <si>
    <t>Poznámka k položce:_x000D_
montáž včetně ukončení E-01,02,03,04</t>
  </si>
  <si>
    <t>Úprava a doplnění skříně stávajícího rozvaděč RACK1 - kompletní dodávka dle požadavků správce zařízení TUL - bude upřesněno, vertikální managent s adekvátním příslušenstvím, napájecí lišty s přepěť. ochranami třídy T3 a měřením spotřeby el. energie zapojených zařízení, napájěče komponentů, svorky, konektory, kabeláž, optická pole, router, switche s podporou napájení po datové lince POE 802.3af, svorkovnice pro napojení kabelu SYKFY 25x2x0,5, patchpanely 24 portů, vyvazovací panely, konektory RJ, 1.P.P. - linky data / telefon celkem 9ks, 2.N.P. - linky data / telefon celkem 51ks, SW, oživení, měřící protokoly, montážní materiál, příslušenství apod. - kompletní dodávka dle požadavku správce zařízení TUL</t>
  </si>
  <si>
    <t>Poznámka k položce:_x000D_
rozvaděče a skříně včetně příslušenství a montážního materiálu - kompletní E-02</t>
  </si>
  <si>
    <t>Poznámka k položce:_x000D_
montáž včetně zapojení, proměření linek, měřící protokol  E-02</t>
  </si>
  <si>
    <t>Poznámky:</t>
  </si>
  <si>
    <t>VRN související jen s úpravou 1PP až 3.NP pro FA</t>
  </si>
  <si>
    <t>3711,572</t>
  </si>
  <si>
    <t>obrubnik</t>
  </si>
  <si>
    <t>47,3</t>
  </si>
  <si>
    <t>P11</t>
  </si>
  <si>
    <t>203,5</t>
  </si>
  <si>
    <t>P12</t>
  </si>
  <si>
    <t>82,1</t>
  </si>
  <si>
    <t>P14</t>
  </si>
  <si>
    <t>13,6</t>
  </si>
  <si>
    <t>P21</t>
  </si>
  <si>
    <t>202,3</t>
  </si>
  <si>
    <t>P31</t>
  </si>
  <si>
    <t>107,15</t>
  </si>
  <si>
    <t>02 - Neinvestiční náklady</t>
  </si>
  <si>
    <t>189,2</t>
  </si>
  <si>
    <t>204,6</t>
  </si>
  <si>
    <t xml:space="preserve">    766 - Konstrukce truhlářské</t>
  </si>
  <si>
    <t>-422731406</t>
  </si>
  <si>
    <t>rozebrání stávajících žulových kostek vč. přesunu na mezideponii pro zpětnou pokládku</t>
  </si>
  <si>
    <t>125,00</t>
  </si>
  <si>
    <t>113204111</t>
  </si>
  <si>
    <t>Vytrhání obrub s vybouráním lože, s přemístěním hmot na skládku na vzdálenost do 3 m nebo s naložením na dopravní prostředek záhonových</t>
  </si>
  <si>
    <t>-1598662901</t>
  </si>
  <si>
    <t>451577777</t>
  </si>
  <si>
    <t>Podklad nebo lože pod dlažbu (přídlažbu) v ploše vodorovné nebo ve sklonu do 1:5, tloušťky od 30 do 100 mm z kameniva těženého</t>
  </si>
  <si>
    <t>-345963959</t>
  </si>
  <si>
    <t xml:space="preserve">Zvednutí stávající zpevněné plochy před vstupem </t>
  </si>
  <si>
    <t>dle tz štěrkodrť, f 0-63mm, tl. 150mm</t>
  </si>
  <si>
    <t>451579777</t>
  </si>
  <si>
    <t>Podklad nebo lože pod dlažbu (přídlažbu) Příplatek k cenám za každých dalších i započatých 10 mm tloušťky podkladu nebo lože přes 100 mm z kameniva těženého</t>
  </si>
  <si>
    <t>127618772</t>
  </si>
  <si>
    <t xml:space="preserve"> tl. 150mm, tedy 5x</t>
  </si>
  <si>
    <t>zulovekostky*5</t>
  </si>
  <si>
    <t>-80573040</t>
  </si>
  <si>
    <t>zpětná pokládka stávajících žulových kostek před vchodem</t>
  </si>
  <si>
    <t>plocha uvedená na koordinační situaci</t>
  </si>
  <si>
    <t>2003713887</t>
  </si>
  <si>
    <t>1125036595</t>
  </si>
  <si>
    <t>vyspravení po profesi elektro a jiné vysprávky omítek</t>
  </si>
  <si>
    <t>předpokládané množství dle konzultace s projektantem</t>
  </si>
  <si>
    <t xml:space="preserve">"2.NP </t>
  </si>
  <si>
    <t>laser a 3D tiskárna</t>
  </si>
  <si>
    <t>ostatní místnosti 2.NP</t>
  </si>
  <si>
    <t>"3.NP</t>
  </si>
  <si>
    <t>sklad designu</t>
  </si>
  <si>
    <t>ostatní místnosti 3.NP</t>
  </si>
  <si>
    <t>1581630096</t>
  </si>
  <si>
    <t>P11*0,065</t>
  </si>
  <si>
    <t>-1390613597</t>
  </si>
  <si>
    <t>P11*2.105*1.35*0.001</t>
  </si>
  <si>
    <t>632451233</t>
  </si>
  <si>
    <t>Potěr cementový samonivelační litý tř. C 25, tl. přes 40 do 45 mm</t>
  </si>
  <si>
    <t>652335543</t>
  </si>
  <si>
    <t>632451234</t>
  </si>
  <si>
    <t>Potěr cementový samonivelační litý tř. C 25, tl. přes 45 do 50 mm</t>
  </si>
  <si>
    <t>-506204202</t>
  </si>
  <si>
    <t>2126619778</t>
  </si>
  <si>
    <t>-2098963340</t>
  </si>
  <si>
    <t>-1372995824</t>
  </si>
  <si>
    <t>634911150.1</t>
  </si>
  <si>
    <t>Řezání a oddilatování stávající betonové mazaniny, opatrné provedení s ohledem na stávající vedení v podlaze (např.elektro)</t>
  </si>
  <si>
    <t>265433405</t>
  </si>
  <si>
    <t>3.NP - na chodbě (dle pd "sondy" a půdorysu)</t>
  </si>
  <si>
    <t>po obvodě místnosti</t>
  </si>
  <si>
    <t>46,80*2+3,55*2+2,10*4+0,40*26</t>
  </si>
  <si>
    <t xml:space="preserve">v ploše místnosti </t>
  </si>
  <si>
    <t>1,50*12+3,60*2</t>
  </si>
  <si>
    <t>2.NP - na chodbě (dle pd "sondy" a půdorysu)</t>
  </si>
  <si>
    <t>54,10*2+3,55*2+0,40*36</t>
  </si>
  <si>
    <t>3,60*14</t>
  </si>
  <si>
    <t>1.NP - na chodbě - nebude provedena dilatace stávající betonové vrstvy, neboť beton bude vybourán a provedena nová skladba podlahy</t>
  </si>
  <si>
    <t>1.NP - podlaha P1.2 - krčky</t>
  </si>
  <si>
    <t>krček do F1 - po obvodu</t>
  </si>
  <si>
    <t>(15,50*2+3,40*2+8*0,20)</t>
  </si>
  <si>
    <t>v ploše místnosti</t>
  </si>
  <si>
    <t>krček do F3</t>
  </si>
  <si>
    <t>1.NP - pro P1.3 - vstupní hala - nebude provedena dilatace stávající betonové vrstvy, neboť beton bude vybourán a provedena nová skladba podlahy</t>
  </si>
  <si>
    <t>1.NP - pro P1.4 - schodišťový prostor - po obvodu</t>
  </si>
  <si>
    <t>(5,40*2+3,20*2+0,30*2)</t>
  </si>
  <si>
    <t>ostatní případné potřebné dilatace</t>
  </si>
  <si>
    <t>100,00</t>
  </si>
  <si>
    <t>916331112</t>
  </si>
  <si>
    <t>Osazení zahradního obrubníku betonového s ložem tl. od 50 do 100 mm z betonu prostého tř. C 12/15 s boční opěrou z betonu prostého tř. C 12/15</t>
  </si>
  <si>
    <t>1545633578</t>
  </si>
  <si>
    <t>1,15*2+5,50*2+5,00*2+24,00</t>
  </si>
  <si>
    <t>59217001</t>
  </si>
  <si>
    <t>obrubník betonový zahradní 1000x50x250mm</t>
  </si>
  <si>
    <t>648375023</t>
  </si>
  <si>
    <t>47,3*1,05 'Přepočtené koeficientem množství</t>
  </si>
  <si>
    <t>723805033</t>
  </si>
  <si>
    <t>drobné opravy omítek, předpoklad 90 ks</t>
  </si>
  <si>
    <t>90*2,00*1,00</t>
  </si>
  <si>
    <t>1835097380</t>
  </si>
  <si>
    <t>734,20</t>
  </si>
  <si>
    <t>"2.NP</t>
  </si>
  <si>
    <t>591,20</t>
  </si>
  <si>
    <t>odečet místnosi realizované v rámci prací pro fakultu architektury</t>
  </si>
  <si>
    <t>-66,80</t>
  </si>
  <si>
    <t>odečet místnosti realizované v rámci prací pro fakultu architektury</t>
  </si>
  <si>
    <t>atelier diplomanti</t>
  </si>
  <si>
    <t>-1936197724</t>
  </si>
  <si>
    <t>338479888</t>
  </si>
  <si>
    <t>3.np – dle sond a půdorysu - tl. 40 mm</t>
  </si>
  <si>
    <t>P31*0,04</t>
  </si>
  <si>
    <t>2.np – dle půdorysu - tl. 40 mm</t>
  </si>
  <si>
    <t>P21*0,04</t>
  </si>
  <si>
    <t>1.np - chodba - dle půdorysu - tl. 55 mm</t>
  </si>
  <si>
    <t>P11*0,055</t>
  </si>
  <si>
    <t>-305057230</t>
  </si>
  <si>
    <t>965049113</t>
  </si>
  <si>
    <t>Bourání mazanin Příplatek k cenám za bourání mazanin betonových s rabicovým pletivem, tl. do 100 mm</t>
  </si>
  <si>
    <t>-2073198195</t>
  </si>
  <si>
    <t>1.np – dle půdorysu</t>
  </si>
  <si>
    <t>3.NP - dle sond</t>
  </si>
  <si>
    <t>440787352</t>
  </si>
  <si>
    <t xml:space="preserve">1.np – chodba </t>
  </si>
  <si>
    <t xml:space="preserve">1.np -  chodba – krček </t>
  </si>
  <si>
    <t xml:space="preserve">1.np -  schodišťový prostor </t>
  </si>
  <si>
    <t>2.np - na chodbách</t>
  </si>
  <si>
    <t>3.np – na chodbách</t>
  </si>
  <si>
    <t>-1137911279</t>
  </si>
  <si>
    <t>-1887890608</t>
  </si>
  <si>
    <t>1631360265</t>
  </si>
  <si>
    <t>989100100.2</t>
  </si>
  <si>
    <t>767834312</t>
  </si>
  <si>
    <t>-1263420997</t>
  </si>
  <si>
    <t>-809034617</t>
  </si>
  <si>
    <t>-1041007207</t>
  </si>
  <si>
    <t>1165385587</t>
  </si>
  <si>
    <t>-665070279</t>
  </si>
  <si>
    <t>21.25</t>
  </si>
  <si>
    <t>1.892</t>
  </si>
  <si>
    <t>51.856</t>
  </si>
  <si>
    <t>0.073</t>
  </si>
  <si>
    <t>34.693</t>
  </si>
  <si>
    <t>3.544</t>
  </si>
  <si>
    <t>1.00</t>
  </si>
  <si>
    <t>-114.308*0.25</t>
  </si>
  <si>
    <t>358353818</t>
  </si>
  <si>
    <t>115.256</t>
  </si>
  <si>
    <t>-85.731</t>
  </si>
  <si>
    <t>778653707</t>
  </si>
  <si>
    <t>-1177786125</t>
  </si>
  <si>
    <t>713120841</t>
  </si>
  <si>
    <t>Odstranění tepelné izolace podlah z rohoží, pásů, dílců, desek, bloků podlah připevněných lepením z vláknitých materiálů, tloušťka izolace suchých, tloušťka izolace do 100 mm</t>
  </si>
  <si>
    <t>-1831940538</t>
  </si>
  <si>
    <t>1.np – chodba – dle sond a půdorysu</t>
  </si>
  <si>
    <t>261195784</t>
  </si>
  <si>
    <t>28375000.1</t>
  </si>
  <si>
    <t>akustická izolace, polystyren do těžkých plovoucích podlah tl 10mm</t>
  </si>
  <si>
    <t>1266880417</t>
  </si>
  <si>
    <t>P11*1.10</t>
  </si>
  <si>
    <t>223,85*1,02 'Přepočtené koeficientem množství</t>
  </si>
  <si>
    <t>-944904539</t>
  </si>
  <si>
    <t>1722698314</t>
  </si>
  <si>
    <t>Konstrukce truhlářské</t>
  </si>
  <si>
    <t>766662811</t>
  </si>
  <si>
    <t>Demontáž dveřních konstrukcí k opětovnému použití prahů dveří jednokřídlových</t>
  </si>
  <si>
    <t>1751807815</t>
  </si>
  <si>
    <t>demontáž prahů pro zajištění bezbariérovosti dle požadavku investora</t>
  </si>
  <si>
    <t>766662812</t>
  </si>
  <si>
    <t>Demontáž dveřních konstrukcí k opětovnému použití prahů dveří dvoukřídlových</t>
  </si>
  <si>
    <t>-1331773289</t>
  </si>
  <si>
    <t>767641800.1</t>
  </si>
  <si>
    <t>Demontáž a zpětná montáž prosklené kovové stěny s dveřmi, vč.manipulace; alternativně ochránění proti poškození, vel. cca 2,00 x 3,60 m2</t>
  </si>
  <si>
    <t>-1154793034</t>
  </si>
  <si>
    <t>"1.NP - stěny mezi chodbou a krčky</t>
  </si>
  <si>
    <t>767641800.2</t>
  </si>
  <si>
    <t>Demontáž a zpětná montáž prosklené kovové stěny s dveřmi, vč.manipulace, vel. cca 3,60 x 2,50 m</t>
  </si>
  <si>
    <t>-2063465743</t>
  </si>
  <si>
    <t>"2.NP - stěna v blízkosti hlavního schodiště, která dle textu na půdorysu bude posunuta</t>
  </si>
  <si>
    <t>767641800.3</t>
  </si>
  <si>
    <t>Demontáž a zpětná montáž prosklené kovové stěny s dveřmi, vč.manipulace; alternativně ochránění proti poškození, vel. cca 3,60 x 2,50 m</t>
  </si>
  <si>
    <t>1091688893</t>
  </si>
  <si>
    <t>"2.NP - stěna v blízkosti hlavního schodiště, u které se nemění umístění</t>
  </si>
  <si>
    <t>767641800.4</t>
  </si>
  <si>
    <t>Demontáž a zpětná montáž prosklené kovové stěny s dveřmi, vč.manipulace; alternativně ochránění proti poškození, vel. cca 1,50 x 2,50 m</t>
  </si>
  <si>
    <t>-134326604</t>
  </si>
  <si>
    <t>"3.NP - stěny v blízkosti hlavního schodiště</t>
  </si>
  <si>
    <t>1287125804</t>
  </si>
  <si>
    <t>P11*2</t>
  </si>
  <si>
    <t>P12*2</t>
  </si>
  <si>
    <t>P14*2</t>
  </si>
  <si>
    <t>27072151</t>
  </si>
  <si>
    <t>pro P1.1 - chodba</t>
  </si>
  <si>
    <t>(54,50*2+3,55*2+38*0,40)</t>
  </si>
  <si>
    <t>-(1,80*5+0,90*6+2,00+2,40*3)</t>
  </si>
  <si>
    <t>pro P1.2</t>
  </si>
  <si>
    <t>krček do F1</t>
  </si>
  <si>
    <t>-(1,80*2+2,10)</t>
  </si>
  <si>
    <t>pro P1.4 - schodišťový prostor</t>
  </si>
  <si>
    <t>-(1,70+2,00)</t>
  </si>
  <si>
    <t>-374068412</t>
  </si>
  <si>
    <t>452919917</t>
  </si>
  <si>
    <t>ve všech místnostech s novou keramickou dlažbou</t>
  </si>
  <si>
    <t>1,00*4</t>
  </si>
  <si>
    <t>1,80*2</t>
  </si>
  <si>
    <t>(2,40*2+6,60+2,10+2,00+2,50*2+2,40*3)</t>
  </si>
  <si>
    <t xml:space="preserve">krček do F1 </t>
  </si>
  <si>
    <t>2,10*4</t>
  </si>
  <si>
    <t>schodišťový prostor</t>
  </si>
  <si>
    <t>po obvodu pod dveře</t>
  </si>
  <si>
    <t>1,80</t>
  </si>
  <si>
    <t>15,00</t>
  </si>
  <si>
    <t>146109807</t>
  </si>
  <si>
    <t>P1.1 - chodba 1.NP</t>
  </si>
  <si>
    <t>203,50</t>
  </si>
  <si>
    <t>P1.2 – spojovací krčky 1.NP</t>
  </si>
  <si>
    <t>spojovací krček do F1 1.NP</t>
  </si>
  <si>
    <t>41,05</t>
  </si>
  <si>
    <t>spojovací krček do F3 1.NP</t>
  </si>
  <si>
    <t>P1.4 – prostor schodiště 1.NP</t>
  </si>
  <si>
    <t>13,60</t>
  </si>
  <si>
    <t>605934480</t>
  </si>
  <si>
    <t>P12*1.10</t>
  </si>
  <si>
    <t>P14*1.10</t>
  </si>
  <si>
    <t>-585331581</t>
  </si>
  <si>
    <t>1132678703</t>
  </si>
  <si>
    <t>119952754</t>
  </si>
  <si>
    <t>-238467824</t>
  </si>
  <si>
    <t>Přechodový můstek</t>
  </si>
  <si>
    <t>-1886198752</t>
  </si>
  <si>
    <t>776231110.1</t>
  </si>
  <si>
    <t>-2023008487</t>
  </si>
  <si>
    <t>P2.1 – celá chodba 2.NP</t>
  </si>
  <si>
    <t>202,30</t>
  </si>
  <si>
    <t>P3.1 – celá chodba 3.NP</t>
  </si>
  <si>
    <t xml:space="preserve">vytažení vinylu na sokl </t>
  </si>
  <si>
    <t>pro P2.1*0.10</t>
  </si>
  <si>
    <t>(54,10*2+3,55*2+0,40*36)*0,10</t>
  </si>
  <si>
    <t>pro P3.1</t>
  </si>
  <si>
    <t>(46,80*2+3,55*2+2,10*4+0,40*26)*0,10</t>
  </si>
  <si>
    <t>28411020.1</t>
  </si>
  <si>
    <t>414811586</t>
  </si>
  <si>
    <t>P21*1.10</t>
  </si>
  <si>
    <t>P31*1.10</t>
  </si>
  <si>
    <t>(54,10*2+3,55*2+0,40*36)*0,10*1.10</t>
  </si>
  <si>
    <t>(46,80*2+3,55*2+2,10*4+0,40*26)*0,10*1.10</t>
  </si>
  <si>
    <t>853837317</t>
  </si>
  <si>
    <t>v ploše chodby (napříč) se u vinylové podlahy dilatace nepředpokládá</t>
  </si>
  <si>
    <t>1,00*6</t>
  </si>
  <si>
    <t>1,80*7</t>
  </si>
  <si>
    <t>4,70*2</t>
  </si>
  <si>
    <t>3,60</t>
  </si>
  <si>
    <t>1,00*10</t>
  </si>
  <si>
    <t>1,80*5</t>
  </si>
  <si>
    <t>1798343852</t>
  </si>
  <si>
    <t>-(1,80*8+0,90*6+3,40)</t>
  </si>
  <si>
    <t>-(1,80*5+0,90*10+3,40)</t>
  </si>
  <si>
    <t>-303328236</t>
  </si>
  <si>
    <t>přesné provedení viz TZ</t>
  </si>
  <si>
    <t>998776102</t>
  </si>
  <si>
    <t>Přesun hmot pro podlahy povlakové stanovený z hmotnosti přesunovaného materiálu vodorovná dopravní vzdálenost do 50 m v objektech výšky přes 6 do 12 m</t>
  </si>
  <si>
    <t>-1766466395</t>
  </si>
  <si>
    <t>998776181.1</t>
  </si>
  <si>
    <t>Příplatek k přesunu hmot pro podlahy povlakové za ztížený přesun hmot k objektu, např. z ulice Husova k objektu</t>
  </si>
  <si>
    <t>-1162900760</t>
  </si>
  <si>
    <t>-1651748151</t>
  </si>
  <si>
    <t>133516237</t>
  </si>
  <si>
    <t>1339006321</t>
  </si>
  <si>
    <t>-----------</t>
  </si>
  <si>
    <t>54,50*3,55</t>
  </si>
  <si>
    <t>15,50*3,40+2,10*(0,75+0,25)</t>
  </si>
  <si>
    <t>10,50*5,00</t>
  </si>
  <si>
    <t>4,60*7,00*1.44</t>
  </si>
  <si>
    <t>"2.NP - dle tz "provede se vymalování celého patra "</t>
  </si>
  <si>
    <t>54,10*3,55</t>
  </si>
  <si>
    <t>laser + 3D tiskárny</t>
  </si>
  <si>
    <t>7,10*5,10</t>
  </si>
  <si>
    <t xml:space="preserve">1. posluchárna </t>
  </si>
  <si>
    <t>14,10*5,10</t>
  </si>
  <si>
    <t>2.posluchárna (průměrná výška 4,85 m)</t>
  </si>
  <si>
    <t>hlavní schodiště</t>
  </si>
  <si>
    <t>4,60*3,60*1.44</t>
  </si>
  <si>
    <t>"3.NP - dle tz "provede se vymalování celého patra "</t>
  </si>
  <si>
    <t>46,80*3,55</t>
  </si>
  <si>
    <t xml:space="preserve">hlavní schodiště </t>
  </si>
  <si>
    <t>strojovna vzt na půdoryse vlevo</t>
  </si>
  <si>
    <t>3,60*3,60</t>
  </si>
  <si>
    <t>wc na půdoryse vlevo a místnosti v jeho blízkosti</t>
  </si>
  <si>
    <t>3,45*2,00</t>
  </si>
  <si>
    <t>1,65*2,00</t>
  </si>
  <si>
    <t>1,55*2,00</t>
  </si>
  <si>
    <t>1,85*2,00</t>
  </si>
  <si>
    <t>3,50*2,00</t>
  </si>
  <si>
    <t>2,00*2,00*2</t>
  </si>
  <si>
    <t>wc na půdoryse vpravo a místnosti v jeho blízkosti</t>
  </si>
  <si>
    <t>1,35*2,00</t>
  </si>
  <si>
    <t>2,00*2,00</t>
  </si>
  <si>
    <t>7,20*2,00</t>
  </si>
  <si>
    <t>strojovna vzt na půdoryse vpravo</t>
  </si>
  <si>
    <t>------------</t>
  </si>
  <si>
    <t>(54,50*2+3,55*2-2,40*3+0,50*6)*3,60</t>
  </si>
  <si>
    <t>-6,60*3,35</t>
  </si>
  <si>
    <t>(15,50*2+3,40*2)*3,60</t>
  </si>
  <si>
    <t>-2,10*2,10*8</t>
  </si>
  <si>
    <t>(10,50*2+5,00*2-2,40*3)*3,90</t>
  </si>
  <si>
    <t>-2,00*3,65*3</t>
  </si>
  <si>
    <t>(4,60+7,00)*2*2,75</t>
  </si>
  <si>
    <t>(54,10*2+3,55*2-3,60)*2,60</t>
  </si>
  <si>
    <t>-4,70*2,00*2</t>
  </si>
  <si>
    <t>(7,10+5,10)*2*2,60</t>
  </si>
  <si>
    <t>1. posluchárna (průměrná výška 4,85 m)</t>
  </si>
  <si>
    <t>(14,10+5,10)*2*4,85</t>
  </si>
  <si>
    <t>hl.schodiště</t>
  </si>
  <si>
    <t>(4,60*2+3,60)*2,75</t>
  </si>
  <si>
    <t>(3,60+3,60)*2*2,60</t>
  </si>
  <si>
    <t>(3,45+2,00)*2*2,60</t>
  </si>
  <si>
    <t>(1,65+2,00)*2*2,60</t>
  </si>
  <si>
    <t>(1,55+2,00)*2*2,60</t>
  </si>
  <si>
    <t>(1,85+2,00)*2*2,60</t>
  </si>
  <si>
    <t>(3,50+2,00)*2*2,60</t>
  </si>
  <si>
    <t>(2,00+2,00)*2*2,60*2</t>
  </si>
  <si>
    <t>(1,35+2,00)*2*2,60</t>
  </si>
  <si>
    <t>(2,00+2,00)*2*2,60</t>
  </si>
  <si>
    <t>(7,20+2,00)*2*2,60</t>
  </si>
  <si>
    <t>(46,80*2+3,55*2+2,10*4-3,60)*2,60</t>
  </si>
  <si>
    <t>schodiště (průměrná výška 4,10 m)</t>
  </si>
  <si>
    <t>(4,60*2+3,60)*4,10</t>
  </si>
  <si>
    <t>-2,10*2,70</t>
  </si>
  <si>
    <t>3534,83*0.05</t>
  </si>
  <si>
    <t>SEZNAM FIGUR</t>
  </si>
  <si>
    <t>Výměra</t>
  </si>
  <si>
    <t xml:space="preserve"> 01/ 01/ 01</t>
  </si>
  <si>
    <t>Použití figury:</t>
  </si>
  <si>
    <t>Zřízení bednění podest schodišť a ramp křivočarých v do 4 m</t>
  </si>
  <si>
    <t>Odstranění bednění podest schodišť a ramp křivočarých v do 4 m</t>
  </si>
  <si>
    <t>Sejmutí ornice tl vrstvy do 200 mm ručně</t>
  </si>
  <si>
    <t>Hloubení rýh š do 2000 mm v soudržných horninách třídy těžitelnosti I, skupiny 3 ručně</t>
  </si>
  <si>
    <t>Zásyp jam, šachet rýh nebo kolem objektů sypaninou se zhutněním ručně</t>
  </si>
  <si>
    <t>Obsypání potrubí ručně sypaninou bez prohození, uloženou do 3 m</t>
  </si>
  <si>
    <t>Úprava pláně v hornině třídy těžitelnosti II, skupiny 4 a 5 se zhutněním</t>
  </si>
  <si>
    <t>Mazanina tl do 240 mm z betonu prostého bez zvýšených nároků na prostředí tř. C 12/15</t>
  </si>
  <si>
    <t>Příplatek k mazanině za provedení odtokového žlábku do 200x100 mm</t>
  </si>
  <si>
    <t>Lešení pomocné pro objekty pozemních staveb s lešeňovou podlahou v do 1,9 m zatížení do 150 kg/m2</t>
  </si>
  <si>
    <t>Bourání kcí v hloubených vykopávkách ze zdiva cihelného nebo smíšeného na MC ručně</t>
  </si>
  <si>
    <t>Provedení izolace proti zemní vlhkosti svislé za studena nátěrem penetračním</t>
  </si>
  <si>
    <t>Odstranění izolace proti zemní vlhkosti svislé</t>
  </si>
  <si>
    <t>Provedení izolace proti tlakové vodě svislé z textilií vrstva ochranná</t>
  </si>
  <si>
    <t>Provedení izolace proti tlakové vodě svislé z nopové folie</t>
  </si>
  <si>
    <t>Omítka vyrovnávací vnějších stěn nanášená ručně, kompletní skladba, vhodná pod venkovní svislou hydroizolaci, vč. vyrovnání nerovností po odstranění hydroizolační přizdívky</t>
  </si>
  <si>
    <t>Cementový postřik vnějších stěn nanášený celoplošně ručně</t>
  </si>
  <si>
    <t>Vodorovné přemístění výkopku z horniny třídy těžitelnosti I, skupiny 1 až 3 stavebním kolečkem do 10 m</t>
  </si>
  <si>
    <t>Příplatek k vodorovnému přemístění výkopku z horniny třídy těžitelnosti I, skupiny 1 až 3 stavebním kolečkem ZKD 10 m</t>
  </si>
  <si>
    <t>Vodorovné přemístění výkopku z horniny třídy těžitelnosti II, skupiny 4 a 5 stavebním kolečkem do 10 m</t>
  </si>
  <si>
    <t>Příplatek k vodorovnému přemístění výkopku z horniny třídy těžitelnosti II, skupiny 4 a 5 stavebním kolečkem ZKD 10 m</t>
  </si>
  <si>
    <t>Mazanina tl do 120 mm z betonu prostého se zvýšenými nároky na prostředí tř. C 25/30</t>
  </si>
  <si>
    <t>Příplatek k mazanině tl do 80 mm za stržení povrchu spodní vrstvy před vložením výztuže</t>
  </si>
  <si>
    <t>Příplatek k mazanině tl do 120 mm za stržení povrchu spodní vrstvy před vložením výztuže</t>
  </si>
  <si>
    <t>Výztuž mazanin svařovanými sítěmi Kari</t>
  </si>
  <si>
    <t>Separační vrstva z PE fólie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</si>
  <si>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</si>
  <si>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</si>
  <si>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</si>
  <si>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Nátěr penetrační na podlahu</t>
  </si>
  <si>
    <t>Bourání podkladů pod dlažby nebo mazanin betonových nebo z litého asfaltu tl do 100 mm pl přes 4 m2</t>
  </si>
  <si>
    <t>Bourání podlah z dlaždic keramických nebo xylolitových tl přes 10 mm plochy přes 1 m2</t>
  </si>
  <si>
    <t>Vyklizení ulehlé suti z prostorů přes 15 m2 s naložením z hl do 2 m</t>
  </si>
  <si>
    <t>Zřízení zátažného pažení a rozepření stěn rýh hl do 4 m</t>
  </si>
  <si>
    <t>Odstranění zátažného pažení a rozepření stěn rýh hl do 4 m</t>
  </si>
  <si>
    <t>Hloubení rýh š do 2000 mm v soudržných horninách třídy těžitelnosti II, skupiny 4 ručně</t>
  </si>
  <si>
    <t>Hloubení rýh š do 2000 mm v soudržných horninách třídy těžitelnosti II, skupiny 5 ručně</t>
  </si>
  <si>
    <t>Hloubení šachet nezapažených v hornině třídy těžitelnosti III, skupiny 6 objem do 20 m3</t>
  </si>
  <si>
    <t>Zřízení rozepření stěn při pažení zátažném hl do 4 m</t>
  </si>
  <si>
    <t>Odstranění rozepření stěn při pažení zátažném hl do 4 m</t>
  </si>
  <si>
    <t>Rozprostření ornice tl vrstvy do 200 mm v rovině nebo ve svahu do 1:5 ručně</t>
  </si>
  <si>
    <t>Založení parkového trávníku výsevem plochy do 1000 m2 v rovině a ve svahu do 1:5</t>
  </si>
  <si>
    <t>Odsekání soklíků rovných</t>
  </si>
  <si>
    <t>Příplatek k zásypu za ruční prohození sypaniny sítem</t>
  </si>
  <si>
    <t>Kladení dlažby z kostek drobných z kamene do lože z kameniva těženého tl 50 mm</t>
  </si>
  <si>
    <t xml:space="preserve"> 01/ 02/ 01</t>
  </si>
  <si>
    <t>Provedení povlakové krytiny střech do 10° podkladní vrstvy pásy na sucho samolepící</t>
  </si>
  <si>
    <t>Zřízení bednění čtyřúhelníkových sloupů v do 4 m průřezu do 0,36 m2</t>
  </si>
  <si>
    <t>Odstranění bednění čtyřúhelníkových sloupů v do 4 m průřezu do 0,36 m2</t>
  </si>
  <si>
    <t>Zřízení bednění ztužujících věnců</t>
  </si>
  <si>
    <t>Odstranění bednění ztužujících věnců</t>
  </si>
  <si>
    <t>Provedení povlakové krytiny střech do 30° fólií položenou volně</t>
  </si>
  <si>
    <t>fólie difůzní</t>
  </si>
  <si>
    <t>Impregnace řeziva proti dřevokaznému hmyzu, houbám a plísním máčením třída ohrožení 3 a 4</t>
  </si>
  <si>
    <t>Spojovací prostředky krovů, bednění, laťování, nadstřešních konstrukcí</t>
  </si>
  <si>
    <t>drevo1</t>
  </si>
  <si>
    <t>Provedení povlakové krytiny střech do 10° fólií položenou volně s přilepením spojů</t>
  </si>
  <si>
    <t>Provedení povlakové krytiny střech do 10° ochranné textilní vrstvy</t>
  </si>
  <si>
    <t>Montáž izolace tepelné střech šikmých přišroubované nad krokve z desek sklonu do 30° tl přes 200 mm</t>
  </si>
  <si>
    <t>Montáž izolace tepelné střech plochých lepené za studena zplna, spádová vrstva</t>
  </si>
  <si>
    <t>Montáž lešení řadového trubkového lehkého s podlahami zatížení do 200 kg/m2 š do 1,5 m v do 25 m</t>
  </si>
  <si>
    <t>Demontáž lešení řadového trubkového lehkého s podlahami zatížení do 200 kg/m2 š do 1,5 m v do 25 m</t>
  </si>
  <si>
    <t>Montáž izolace tepelné střech plochých lepené za studena plně 1 vrstva rohoží, pásů, dílců, desek</t>
  </si>
  <si>
    <t>Nátěr penetrační na stěnu</t>
  </si>
  <si>
    <t>Montáž parotěsné zábrany do SDK podhledu</t>
  </si>
  <si>
    <t>Provedení povlakové krytiny střech do 30° podkladní vrstvy pásy na sucho samolepící</t>
  </si>
  <si>
    <t>Provedení izolace proti zemní vlhkosti pásy přitavením svislé NAIP</t>
  </si>
  <si>
    <t>Příplatek k mazanině tl do 80 mm za přehlazení povrchu</t>
  </si>
  <si>
    <t>Příplatek k cementovému samonivelačnímu litému potěru C25 ZKD 5 mm tloušťky přes 50 mm</t>
  </si>
  <si>
    <t>Montáž izolace tepelné podlah, stropů vrchem nebo střech překrytí separační fólií z PE</t>
  </si>
  <si>
    <t>dlažba keramická tl. 10mm, rozměr 30x30cm, povrch hladký, jednobarevné provedení, polomatný provrch, rektifikované, otěruvzdornost PE4, protiskluznost μ ≥ 0,5</t>
  </si>
  <si>
    <t>Broušení betonového podkladu povlakových podlah</t>
  </si>
  <si>
    <t>Vysátí podkladu povlakových podlah</t>
  </si>
  <si>
    <t>Montáž izolace tepelné střech plochých kladené volně, spádová vrstva</t>
  </si>
  <si>
    <t xml:space="preserve"> 01/ 03/ 01</t>
  </si>
  <si>
    <t>Demontáž lepených povlakových podlah s podložkou ručně</t>
  </si>
  <si>
    <t>Odstranění zbytků lepidla z podkladu povlakových podlah broušením</t>
  </si>
  <si>
    <t>Broušení stávajícího podkladu povlakových podlah diamantovým kotoučem</t>
  </si>
  <si>
    <t>Lepení vinylové podlahy vč. montáže a dodávky systémových prvků podlahy (lišty, profily, dilatace, atd., např. přechodové hlinkové lišty pod dveře - viz chodba)</t>
  </si>
  <si>
    <t>vymalba</t>
  </si>
  <si>
    <t xml:space="preserve"> 02/ 01/ 01</t>
  </si>
  <si>
    <t>2x asfaltový modifikovaný pás pro spodní stavbu</t>
  </si>
  <si>
    <t>Osazení zahradního obrubníku betonového do lože z betonu s boční opěrou</t>
  </si>
  <si>
    <t>Vytrhání obrub záhonových</t>
  </si>
  <si>
    <t>Odstranění tepelné izolace podlah lepené z vláknitých materiálů suchých tl do 100 mm</t>
  </si>
  <si>
    <t>Čištění budov omytí drsných podlah</t>
  </si>
  <si>
    <t>Příplatek k bourání betonových mazanin za bourání mazanin s rabicovým pletivem tl do 100 mm</t>
  </si>
  <si>
    <t>Potěr cementový samonivelační litý C25 tl do 45 mm</t>
  </si>
  <si>
    <t>Podklad nebo lože pod dlažbu vodorovný nebo do sklonu 1:5 z kameniva těženého tl do 100 mm</t>
  </si>
  <si>
    <t>Příplatek ZKD 10 mm tl nad 100 mm u podkladu nebo lože pod dlažbu z kameniva těženého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</si>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</sst>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8"/>
  <sheetViews>
    <sheetView showGridLines="0" tabSelected="1" topLeftCell="A5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405" t="s">
        <v>14</v>
      </c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24"/>
      <c r="AQ5" s="24"/>
      <c r="AR5" s="22"/>
      <c r="BE5" s="40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407" t="s">
        <v>17</v>
      </c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24"/>
      <c r="AQ6" s="24"/>
      <c r="AR6" s="22"/>
      <c r="BE6" s="40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403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40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403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40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40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403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403"/>
      <c r="BS13" s="19" t="s">
        <v>6</v>
      </c>
    </row>
    <row r="14" spans="1:74" ht="12.75">
      <c r="B14" s="23"/>
      <c r="C14" s="24"/>
      <c r="D14" s="24"/>
      <c r="E14" s="408" t="s">
        <v>31</v>
      </c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40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403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40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403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403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40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40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403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403"/>
    </row>
    <row r="23" spans="1:71" s="1" customFormat="1" ht="95.25" customHeight="1">
      <c r="B23" s="23"/>
      <c r="C23" s="24"/>
      <c r="D23" s="24"/>
      <c r="E23" s="410" t="s">
        <v>38</v>
      </c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24"/>
      <c r="AP23" s="24"/>
      <c r="AQ23" s="24"/>
      <c r="AR23" s="22"/>
      <c r="BE23" s="40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40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403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1">
        <f>ROUND(AG54,2)</f>
        <v>0</v>
      </c>
      <c r="AL26" s="412"/>
      <c r="AM26" s="412"/>
      <c r="AN26" s="412"/>
      <c r="AO26" s="412"/>
      <c r="AP26" s="38"/>
      <c r="AQ26" s="38"/>
      <c r="AR26" s="41"/>
      <c r="BE26" s="40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40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13" t="s">
        <v>40</v>
      </c>
      <c r="M28" s="413"/>
      <c r="N28" s="413"/>
      <c r="O28" s="413"/>
      <c r="P28" s="413"/>
      <c r="Q28" s="38"/>
      <c r="R28" s="38"/>
      <c r="S28" s="38"/>
      <c r="T28" s="38"/>
      <c r="U28" s="38"/>
      <c r="V28" s="38"/>
      <c r="W28" s="413" t="s">
        <v>41</v>
      </c>
      <c r="X28" s="413"/>
      <c r="Y28" s="413"/>
      <c r="Z28" s="413"/>
      <c r="AA28" s="413"/>
      <c r="AB28" s="413"/>
      <c r="AC28" s="413"/>
      <c r="AD28" s="413"/>
      <c r="AE28" s="413"/>
      <c r="AF28" s="38"/>
      <c r="AG28" s="38"/>
      <c r="AH28" s="38"/>
      <c r="AI28" s="38"/>
      <c r="AJ28" s="38"/>
      <c r="AK28" s="413" t="s">
        <v>42</v>
      </c>
      <c r="AL28" s="413"/>
      <c r="AM28" s="413"/>
      <c r="AN28" s="413"/>
      <c r="AO28" s="413"/>
      <c r="AP28" s="38"/>
      <c r="AQ28" s="38"/>
      <c r="AR28" s="41"/>
      <c r="BE28" s="403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416">
        <v>0.21</v>
      </c>
      <c r="M29" s="415"/>
      <c r="N29" s="415"/>
      <c r="O29" s="415"/>
      <c r="P29" s="415"/>
      <c r="Q29" s="43"/>
      <c r="R29" s="43"/>
      <c r="S29" s="43"/>
      <c r="T29" s="43"/>
      <c r="U29" s="43"/>
      <c r="V29" s="43"/>
      <c r="W29" s="414">
        <f>ROUND(AZ54, 2)</f>
        <v>0</v>
      </c>
      <c r="X29" s="415"/>
      <c r="Y29" s="415"/>
      <c r="Z29" s="415"/>
      <c r="AA29" s="415"/>
      <c r="AB29" s="415"/>
      <c r="AC29" s="415"/>
      <c r="AD29" s="415"/>
      <c r="AE29" s="415"/>
      <c r="AF29" s="43"/>
      <c r="AG29" s="43"/>
      <c r="AH29" s="43"/>
      <c r="AI29" s="43"/>
      <c r="AJ29" s="43"/>
      <c r="AK29" s="414">
        <f>ROUND(AV54, 2)</f>
        <v>0</v>
      </c>
      <c r="AL29" s="415"/>
      <c r="AM29" s="415"/>
      <c r="AN29" s="415"/>
      <c r="AO29" s="415"/>
      <c r="AP29" s="43"/>
      <c r="AQ29" s="43"/>
      <c r="AR29" s="44"/>
      <c r="BE29" s="404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416">
        <v>0.15</v>
      </c>
      <c r="M30" s="415"/>
      <c r="N30" s="415"/>
      <c r="O30" s="415"/>
      <c r="P30" s="415"/>
      <c r="Q30" s="43"/>
      <c r="R30" s="43"/>
      <c r="S30" s="43"/>
      <c r="T30" s="43"/>
      <c r="U30" s="43"/>
      <c r="V30" s="43"/>
      <c r="W30" s="414">
        <f>ROUND(BA54, 2)</f>
        <v>0</v>
      </c>
      <c r="X30" s="415"/>
      <c r="Y30" s="415"/>
      <c r="Z30" s="415"/>
      <c r="AA30" s="415"/>
      <c r="AB30" s="415"/>
      <c r="AC30" s="415"/>
      <c r="AD30" s="415"/>
      <c r="AE30" s="415"/>
      <c r="AF30" s="43"/>
      <c r="AG30" s="43"/>
      <c r="AH30" s="43"/>
      <c r="AI30" s="43"/>
      <c r="AJ30" s="43"/>
      <c r="AK30" s="414">
        <f>ROUND(AW54, 2)</f>
        <v>0</v>
      </c>
      <c r="AL30" s="415"/>
      <c r="AM30" s="415"/>
      <c r="AN30" s="415"/>
      <c r="AO30" s="415"/>
      <c r="AP30" s="43"/>
      <c r="AQ30" s="43"/>
      <c r="AR30" s="44"/>
      <c r="BE30" s="404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416">
        <v>0.21</v>
      </c>
      <c r="M31" s="415"/>
      <c r="N31" s="415"/>
      <c r="O31" s="415"/>
      <c r="P31" s="415"/>
      <c r="Q31" s="43"/>
      <c r="R31" s="43"/>
      <c r="S31" s="43"/>
      <c r="T31" s="43"/>
      <c r="U31" s="43"/>
      <c r="V31" s="43"/>
      <c r="W31" s="414">
        <f>ROUND(BB54, 2)</f>
        <v>0</v>
      </c>
      <c r="X31" s="415"/>
      <c r="Y31" s="415"/>
      <c r="Z31" s="415"/>
      <c r="AA31" s="415"/>
      <c r="AB31" s="415"/>
      <c r="AC31" s="415"/>
      <c r="AD31" s="415"/>
      <c r="AE31" s="415"/>
      <c r="AF31" s="43"/>
      <c r="AG31" s="43"/>
      <c r="AH31" s="43"/>
      <c r="AI31" s="43"/>
      <c r="AJ31" s="43"/>
      <c r="AK31" s="414">
        <v>0</v>
      </c>
      <c r="AL31" s="415"/>
      <c r="AM31" s="415"/>
      <c r="AN31" s="415"/>
      <c r="AO31" s="415"/>
      <c r="AP31" s="43"/>
      <c r="AQ31" s="43"/>
      <c r="AR31" s="44"/>
      <c r="BE31" s="404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416">
        <v>0.15</v>
      </c>
      <c r="M32" s="415"/>
      <c r="N32" s="415"/>
      <c r="O32" s="415"/>
      <c r="P32" s="415"/>
      <c r="Q32" s="43"/>
      <c r="R32" s="43"/>
      <c r="S32" s="43"/>
      <c r="T32" s="43"/>
      <c r="U32" s="43"/>
      <c r="V32" s="43"/>
      <c r="W32" s="414">
        <f>ROUND(BC54, 2)</f>
        <v>0</v>
      </c>
      <c r="X32" s="415"/>
      <c r="Y32" s="415"/>
      <c r="Z32" s="415"/>
      <c r="AA32" s="415"/>
      <c r="AB32" s="415"/>
      <c r="AC32" s="415"/>
      <c r="AD32" s="415"/>
      <c r="AE32" s="415"/>
      <c r="AF32" s="43"/>
      <c r="AG32" s="43"/>
      <c r="AH32" s="43"/>
      <c r="AI32" s="43"/>
      <c r="AJ32" s="43"/>
      <c r="AK32" s="414">
        <v>0</v>
      </c>
      <c r="AL32" s="415"/>
      <c r="AM32" s="415"/>
      <c r="AN32" s="415"/>
      <c r="AO32" s="415"/>
      <c r="AP32" s="43"/>
      <c r="AQ32" s="43"/>
      <c r="AR32" s="44"/>
      <c r="BE32" s="404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416">
        <v>0</v>
      </c>
      <c r="M33" s="415"/>
      <c r="N33" s="415"/>
      <c r="O33" s="415"/>
      <c r="P33" s="415"/>
      <c r="Q33" s="43"/>
      <c r="R33" s="43"/>
      <c r="S33" s="43"/>
      <c r="T33" s="43"/>
      <c r="U33" s="43"/>
      <c r="V33" s="43"/>
      <c r="W33" s="414">
        <f>ROUND(BD54, 2)</f>
        <v>0</v>
      </c>
      <c r="X33" s="415"/>
      <c r="Y33" s="415"/>
      <c r="Z33" s="415"/>
      <c r="AA33" s="415"/>
      <c r="AB33" s="415"/>
      <c r="AC33" s="415"/>
      <c r="AD33" s="415"/>
      <c r="AE33" s="415"/>
      <c r="AF33" s="43"/>
      <c r="AG33" s="43"/>
      <c r="AH33" s="43"/>
      <c r="AI33" s="43"/>
      <c r="AJ33" s="43"/>
      <c r="AK33" s="414">
        <v>0</v>
      </c>
      <c r="AL33" s="415"/>
      <c r="AM33" s="415"/>
      <c r="AN33" s="415"/>
      <c r="AO33" s="41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420" t="s">
        <v>51</v>
      </c>
      <c r="Y35" s="418"/>
      <c r="Z35" s="418"/>
      <c r="AA35" s="418"/>
      <c r="AB35" s="418"/>
      <c r="AC35" s="47"/>
      <c r="AD35" s="47"/>
      <c r="AE35" s="47"/>
      <c r="AF35" s="47"/>
      <c r="AG35" s="47"/>
      <c r="AH35" s="47"/>
      <c r="AI35" s="47"/>
      <c r="AJ35" s="47"/>
      <c r="AK35" s="417">
        <f>SUM(AK26:AK33)</f>
        <v>0</v>
      </c>
      <c r="AL35" s="418"/>
      <c r="AM35" s="418"/>
      <c r="AN35" s="418"/>
      <c r="AO35" s="41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ATULF0_201028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7" t="str">
        <f>K6</f>
        <v>Dostavba budovy F2</v>
      </c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Liberec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9" t="str">
        <f>IF(AN8= "","",AN8)</f>
        <v>2. 11. 2020</v>
      </c>
      <c r="AN47" s="379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Technická univerzita v Liberci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86" t="str">
        <f>IF(E17="","",E17)</f>
        <v>UNION.ARCH spol. s r.o.</v>
      </c>
      <c r="AN49" s="387"/>
      <c r="AO49" s="387"/>
      <c r="AP49" s="387"/>
      <c r="AQ49" s="38"/>
      <c r="AR49" s="41"/>
      <c r="AS49" s="380" t="s">
        <v>53</v>
      </c>
      <c r="AT49" s="38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86" t="str">
        <f>IF(E20="","",E20)</f>
        <v>PROPOS Liberec s.r.o.</v>
      </c>
      <c r="AN50" s="387"/>
      <c r="AO50" s="387"/>
      <c r="AP50" s="387"/>
      <c r="AQ50" s="38"/>
      <c r="AR50" s="41"/>
      <c r="AS50" s="382"/>
      <c r="AT50" s="38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4"/>
      <c r="AT51" s="38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90" t="s">
        <v>54</v>
      </c>
      <c r="D52" s="389"/>
      <c r="E52" s="389"/>
      <c r="F52" s="389"/>
      <c r="G52" s="389"/>
      <c r="H52" s="68"/>
      <c r="I52" s="388" t="s">
        <v>55</v>
      </c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93" t="s">
        <v>56</v>
      </c>
      <c r="AH52" s="389"/>
      <c r="AI52" s="389"/>
      <c r="AJ52" s="389"/>
      <c r="AK52" s="389"/>
      <c r="AL52" s="389"/>
      <c r="AM52" s="389"/>
      <c r="AN52" s="388" t="s">
        <v>57</v>
      </c>
      <c r="AO52" s="389"/>
      <c r="AP52" s="389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0">
        <f>ROUND(AG55+AG73,2)</f>
        <v>0</v>
      </c>
      <c r="AH54" s="400"/>
      <c r="AI54" s="400"/>
      <c r="AJ54" s="400"/>
      <c r="AK54" s="400"/>
      <c r="AL54" s="400"/>
      <c r="AM54" s="400"/>
      <c r="AN54" s="401">
        <f t="shared" ref="AN54:AN76" si="0">SUM(AG54,AT54)</f>
        <v>0</v>
      </c>
      <c r="AO54" s="401"/>
      <c r="AP54" s="401"/>
      <c r="AQ54" s="80" t="s">
        <v>21</v>
      </c>
      <c r="AR54" s="81"/>
      <c r="AS54" s="82">
        <f>ROUND(AS55+AS73,2)</f>
        <v>0</v>
      </c>
      <c r="AT54" s="83">
        <f t="shared" ref="AT54:AT76" si="1">ROUND(SUM(AV54:AW54),2)</f>
        <v>0</v>
      </c>
      <c r="AU54" s="84">
        <f>ROUND(AU55+AU73,5)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ROUND(AZ55+AZ73,2)</f>
        <v>0</v>
      </c>
      <c r="BA54" s="83">
        <f>ROUND(BA55+BA73,2)</f>
        <v>0</v>
      </c>
      <c r="BB54" s="83">
        <f>ROUND(BB55+BB73,2)</f>
        <v>0</v>
      </c>
      <c r="BC54" s="83">
        <f>ROUND(BC55+BC73,2)</f>
        <v>0</v>
      </c>
      <c r="BD54" s="85">
        <f>ROUND(BD55+BD73,2)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91" t="s">
        <v>77</v>
      </c>
      <c r="E55" s="391"/>
      <c r="F55" s="391"/>
      <c r="G55" s="391"/>
      <c r="H55" s="391"/>
      <c r="I55" s="90"/>
      <c r="J55" s="391" t="s">
        <v>78</v>
      </c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4">
        <f>ROUND(AG56+AG59+AG68,2)</f>
        <v>0</v>
      </c>
      <c r="AH55" s="395"/>
      <c r="AI55" s="395"/>
      <c r="AJ55" s="395"/>
      <c r="AK55" s="395"/>
      <c r="AL55" s="395"/>
      <c r="AM55" s="395"/>
      <c r="AN55" s="396">
        <f t="shared" si="0"/>
        <v>0</v>
      </c>
      <c r="AO55" s="395"/>
      <c r="AP55" s="395"/>
      <c r="AQ55" s="91" t="s">
        <v>79</v>
      </c>
      <c r="AR55" s="92"/>
      <c r="AS55" s="93">
        <f>ROUND(AS56+AS59+AS68,2)</f>
        <v>0</v>
      </c>
      <c r="AT55" s="94">
        <f t="shared" si="1"/>
        <v>0</v>
      </c>
      <c r="AU55" s="95">
        <f>ROUND(AU56+AU59+AU68,5)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ROUND(AZ56+AZ59+AZ68,2)</f>
        <v>0</v>
      </c>
      <c r="BA55" s="94">
        <f>ROUND(BA56+BA59+BA68,2)</f>
        <v>0</v>
      </c>
      <c r="BB55" s="94">
        <f>ROUND(BB56+BB59+BB68,2)</f>
        <v>0</v>
      </c>
      <c r="BC55" s="94">
        <f>ROUND(BC56+BC59+BC68,2)</f>
        <v>0</v>
      </c>
      <c r="BD55" s="96">
        <f>ROUND(BD56+BD59+BD68,2)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21</v>
      </c>
      <c r="CM55" s="97" t="s">
        <v>82</v>
      </c>
    </row>
    <row r="56" spans="1:91" s="4" customFormat="1" ht="16.5" customHeight="1">
      <c r="B56" s="53"/>
      <c r="C56" s="98"/>
      <c r="D56" s="98"/>
      <c r="E56" s="392" t="s">
        <v>77</v>
      </c>
      <c r="F56" s="392"/>
      <c r="G56" s="392"/>
      <c r="H56" s="392"/>
      <c r="I56" s="392"/>
      <c r="J56" s="98"/>
      <c r="K56" s="392" t="s">
        <v>83</v>
      </c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7">
        <f>ROUND(SUM(AG57:AG58),2)</f>
        <v>0</v>
      </c>
      <c r="AH56" s="398"/>
      <c r="AI56" s="398"/>
      <c r="AJ56" s="398"/>
      <c r="AK56" s="398"/>
      <c r="AL56" s="398"/>
      <c r="AM56" s="398"/>
      <c r="AN56" s="399">
        <f t="shared" si="0"/>
        <v>0</v>
      </c>
      <c r="AO56" s="398"/>
      <c r="AP56" s="398"/>
      <c r="AQ56" s="99" t="s">
        <v>84</v>
      </c>
      <c r="AR56" s="55"/>
      <c r="AS56" s="100">
        <f>ROUND(SUM(AS57:AS58),2)</f>
        <v>0</v>
      </c>
      <c r="AT56" s="101">
        <f t="shared" si="1"/>
        <v>0</v>
      </c>
      <c r="AU56" s="102">
        <f>ROUND(SUM(AU57:AU58),5)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ROUND(SUM(AZ57:AZ58),2)</f>
        <v>0</v>
      </c>
      <c r="BA56" s="101">
        <f>ROUND(SUM(BA57:BA58),2)</f>
        <v>0</v>
      </c>
      <c r="BB56" s="101">
        <f>ROUND(SUM(BB57:BB58),2)</f>
        <v>0</v>
      </c>
      <c r="BC56" s="101">
        <f>ROUND(SUM(BC57:BC58),2)</f>
        <v>0</v>
      </c>
      <c r="BD56" s="103">
        <f>ROUND(SUM(BD57:BD58),2)</f>
        <v>0</v>
      </c>
      <c r="BS56" s="104" t="s">
        <v>72</v>
      </c>
      <c r="BT56" s="104" t="s">
        <v>82</v>
      </c>
      <c r="BU56" s="104" t="s">
        <v>74</v>
      </c>
      <c r="BV56" s="104" t="s">
        <v>75</v>
      </c>
      <c r="BW56" s="104" t="s">
        <v>85</v>
      </c>
      <c r="BX56" s="104" t="s">
        <v>81</v>
      </c>
      <c r="CL56" s="104" t="s">
        <v>21</v>
      </c>
    </row>
    <row r="57" spans="1:91" s="4" customFormat="1" ht="16.5" customHeight="1">
      <c r="A57" s="105" t="s">
        <v>86</v>
      </c>
      <c r="B57" s="53"/>
      <c r="C57" s="98"/>
      <c r="D57" s="98"/>
      <c r="E57" s="98"/>
      <c r="F57" s="392" t="s">
        <v>77</v>
      </c>
      <c r="G57" s="392"/>
      <c r="H57" s="392"/>
      <c r="I57" s="392"/>
      <c r="J57" s="392"/>
      <c r="K57" s="98"/>
      <c r="L57" s="392" t="s">
        <v>87</v>
      </c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9">
        <f>'01 - Architektonicko stav...'!J34</f>
        <v>0</v>
      </c>
      <c r="AH57" s="398"/>
      <c r="AI57" s="398"/>
      <c r="AJ57" s="398"/>
      <c r="AK57" s="398"/>
      <c r="AL57" s="398"/>
      <c r="AM57" s="398"/>
      <c r="AN57" s="399">
        <f t="shared" si="0"/>
        <v>0</v>
      </c>
      <c r="AO57" s="398"/>
      <c r="AP57" s="398"/>
      <c r="AQ57" s="99" t="s">
        <v>84</v>
      </c>
      <c r="AR57" s="55"/>
      <c r="AS57" s="100">
        <v>0</v>
      </c>
      <c r="AT57" s="101">
        <f t="shared" si="1"/>
        <v>0</v>
      </c>
      <c r="AU57" s="102">
        <f>'01 - Architektonicko stav...'!P111</f>
        <v>0</v>
      </c>
      <c r="AV57" s="101">
        <f>'01 - Architektonicko stav...'!J37</f>
        <v>0</v>
      </c>
      <c r="AW57" s="101">
        <f>'01 - Architektonicko stav...'!J38</f>
        <v>0</v>
      </c>
      <c r="AX57" s="101">
        <f>'01 - Architektonicko stav...'!J39</f>
        <v>0</v>
      </c>
      <c r="AY57" s="101">
        <f>'01 - Architektonicko stav...'!J40</f>
        <v>0</v>
      </c>
      <c r="AZ57" s="101">
        <f>'01 - Architektonicko stav...'!F37</f>
        <v>0</v>
      </c>
      <c r="BA57" s="101">
        <f>'01 - Architektonicko stav...'!F38</f>
        <v>0</v>
      </c>
      <c r="BB57" s="101">
        <f>'01 - Architektonicko stav...'!F39</f>
        <v>0</v>
      </c>
      <c r="BC57" s="101">
        <f>'01 - Architektonicko stav...'!F40</f>
        <v>0</v>
      </c>
      <c r="BD57" s="103">
        <f>'01 - Architektonicko stav...'!F41</f>
        <v>0</v>
      </c>
      <c r="BT57" s="104" t="s">
        <v>88</v>
      </c>
      <c r="BV57" s="104" t="s">
        <v>75</v>
      </c>
      <c r="BW57" s="104" t="s">
        <v>89</v>
      </c>
      <c r="BX57" s="104" t="s">
        <v>85</v>
      </c>
      <c r="CL57" s="104" t="s">
        <v>21</v>
      </c>
    </row>
    <row r="58" spans="1:91" s="4" customFormat="1" ht="16.5" customHeight="1">
      <c r="A58" s="105" t="s">
        <v>86</v>
      </c>
      <c r="B58" s="53"/>
      <c r="C58" s="98"/>
      <c r="D58" s="98"/>
      <c r="E58" s="98"/>
      <c r="F58" s="392" t="s">
        <v>90</v>
      </c>
      <c r="G58" s="392"/>
      <c r="H58" s="392"/>
      <c r="I58" s="392"/>
      <c r="J58" s="392"/>
      <c r="K58" s="98"/>
      <c r="L58" s="392" t="s">
        <v>91</v>
      </c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9">
        <f>'02 - Vedlejší rozpočtové ...'!J34</f>
        <v>0</v>
      </c>
      <c r="AH58" s="398"/>
      <c r="AI58" s="398"/>
      <c r="AJ58" s="398"/>
      <c r="AK58" s="398"/>
      <c r="AL58" s="398"/>
      <c r="AM58" s="398"/>
      <c r="AN58" s="399">
        <f t="shared" si="0"/>
        <v>0</v>
      </c>
      <c r="AO58" s="398"/>
      <c r="AP58" s="398"/>
      <c r="AQ58" s="99" t="s">
        <v>84</v>
      </c>
      <c r="AR58" s="55"/>
      <c r="AS58" s="100">
        <v>0</v>
      </c>
      <c r="AT58" s="101">
        <f t="shared" si="1"/>
        <v>0</v>
      </c>
      <c r="AU58" s="102">
        <f>'02 - Vedlejší rozpočtové ...'!P92</f>
        <v>0</v>
      </c>
      <c r="AV58" s="101">
        <f>'02 - Vedlejší rozpočtové ...'!J37</f>
        <v>0</v>
      </c>
      <c r="AW58" s="101">
        <f>'02 - Vedlejší rozpočtové ...'!J38</f>
        <v>0</v>
      </c>
      <c r="AX58" s="101">
        <f>'02 - Vedlejší rozpočtové ...'!J39</f>
        <v>0</v>
      </c>
      <c r="AY58" s="101">
        <f>'02 - Vedlejší rozpočtové ...'!J40</f>
        <v>0</v>
      </c>
      <c r="AZ58" s="101">
        <f>'02 - Vedlejší rozpočtové ...'!F37</f>
        <v>0</v>
      </c>
      <c r="BA58" s="101">
        <f>'02 - Vedlejší rozpočtové ...'!F38</f>
        <v>0</v>
      </c>
      <c r="BB58" s="101">
        <f>'02 - Vedlejší rozpočtové ...'!F39</f>
        <v>0</v>
      </c>
      <c r="BC58" s="101">
        <f>'02 - Vedlejší rozpočtové ...'!F40</f>
        <v>0</v>
      </c>
      <c r="BD58" s="103">
        <f>'02 - Vedlejší rozpočtové ...'!F41</f>
        <v>0</v>
      </c>
      <c r="BT58" s="104" t="s">
        <v>88</v>
      </c>
      <c r="BV58" s="104" t="s">
        <v>75</v>
      </c>
      <c r="BW58" s="104" t="s">
        <v>92</v>
      </c>
      <c r="BX58" s="104" t="s">
        <v>85</v>
      </c>
      <c r="CL58" s="104" t="s">
        <v>21</v>
      </c>
    </row>
    <row r="59" spans="1:91" s="4" customFormat="1" ht="16.5" customHeight="1">
      <c r="B59" s="53"/>
      <c r="C59" s="98"/>
      <c r="D59" s="98"/>
      <c r="E59" s="392" t="s">
        <v>90</v>
      </c>
      <c r="F59" s="392"/>
      <c r="G59" s="392"/>
      <c r="H59" s="392"/>
      <c r="I59" s="392"/>
      <c r="J59" s="98"/>
      <c r="K59" s="392" t="s">
        <v>93</v>
      </c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7">
        <f>ROUND(AG60+AG61+AG67,2)</f>
        <v>0</v>
      </c>
      <c r="AH59" s="398"/>
      <c r="AI59" s="398"/>
      <c r="AJ59" s="398"/>
      <c r="AK59" s="398"/>
      <c r="AL59" s="398"/>
      <c r="AM59" s="398"/>
      <c r="AN59" s="399">
        <f t="shared" si="0"/>
        <v>0</v>
      </c>
      <c r="AO59" s="398"/>
      <c r="AP59" s="398"/>
      <c r="AQ59" s="99" t="s">
        <v>84</v>
      </c>
      <c r="AR59" s="55"/>
      <c r="AS59" s="100">
        <f>ROUND(AS60+AS61+AS67,2)</f>
        <v>0</v>
      </c>
      <c r="AT59" s="101">
        <f t="shared" si="1"/>
        <v>0</v>
      </c>
      <c r="AU59" s="102">
        <f>ROUND(AU60+AU61+AU67,5)</f>
        <v>0</v>
      </c>
      <c r="AV59" s="101">
        <f>ROUND(AZ59*L29,2)</f>
        <v>0</v>
      </c>
      <c r="AW59" s="101">
        <f>ROUND(BA59*L30,2)</f>
        <v>0</v>
      </c>
      <c r="AX59" s="101">
        <f>ROUND(BB59*L29,2)</f>
        <v>0</v>
      </c>
      <c r="AY59" s="101">
        <f>ROUND(BC59*L30,2)</f>
        <v>0</v>
      </c>
      <c r="AZ59" s="101">
        <f>ROUND(AZ60+AZ61+AZ67,2)</f>
        <v>0</v>
      </c>
      <c r="BA59" s="101">
        <f>ROUND(BA60+BA61+BA67,2)</f>
        <v>0</v>
      </c>
      <c r="BB59" s="101">
        <f>ROUND(BB60+BB61+BB67,2)</f>
        <v>0</v>
      </c>
      <c r="BC59" s="101">
        <f>ROUND(BC60+BC61+BC67,2)</f>
        <v>0</v>
      </c>
      <c r="BD59" s="103">
        <f>ROUND(BD60+BD61+BD67,2)</f>
        <v>0</v>
      </c>
      <c r="BS59" s="104" t="s">
        <v>72</v>
      </c>
      <c r="BT59" s="104" t="s">
        <v>82</v>
      </c>
      <c r="BU59" s="104" t="s">
        <v>74</v>
      </c>
      <c r="BV59" s="104" t="s">
        <v>75</v>
      </c>
      <c r="BW59" s="104" t="s">
        <v>94</v>
      </c>
      <c r="BX59" s="104" t="s">
        <v>81</v>
      </c>
      <c r="CL59" s="104" t="s">
        <v>21</v>
      </c>
    </row>
    <row r="60" spans="1:91" s="4" customFormat="1" ht="16.5" customHeight="1">
      <c r="A60" s="105" t="s">
        <v>86</v>
      </c>
      <c r="B60" s="53"/>
      <c r="C60" s="98"/>
      <c r="D60" s="98"/>
      <c r="E60" s="98"/>
      <c r="F60" s="392" t="s">
        <v>77</v>
      </c>
      <c r="G60" s="392"/>
      <c r="H60" s="392"/>
      <c r="I60" s="392"/>
      <c r="J60" s="392"/>
      <c r="K60" s="98"/>
      <c r="L60" s="392" t="s">
        <v>87</v>
      </c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9">
        <f>'01 - Architektonicko stav..._01'!J34</f>
        <v>0</v>
      </c>
      <c r="AH60" s="398"/>
      <c r="AI60" s="398"/>
      <c r="AJ60" s="398"/>
      <c r="AK60" s="398"/>
      <c r="AL60" s="398"/>
      <c r="AM60" s="398"/>
      <c r="AN60" s="399">
        <f t="shared" si="0"/>
        <v>0</v>
      </c>
      <c r="AO60" s="398"/>
      <c r="AP60" s="398"/>
      <c r="AQ60" s="99" t="s">
        <v>84</v>
      </c>
      <c r="AR60" s="55"/>
      <c r="AS60" s="100">
        <v>0</v>
      </c>
      <c r="AT60" s="101">
        <f t="shared" si="1"/>
        <v>0</v>
      </c>
      <c r="AU60" s="102">
        <f>'01 - Architektonicko stav..._01'!P116</f>
        <v>0</v>
      </c>
      <c r="AV60" s="101">
        <f>'01 - Architektonicko stav..._01'!J37</f>
        <v>0</v>
      </c>
      <c r="AW60" s="101">
        <f>'01 - Architektonicko stav..._01'!J38</f>
        <v>0</v>
      </c>
      <c r="AX60" s="101">
        <f>'01 - Architektonicko stav..._01'!J39</f>
        <v>0</v>
      </c>
      <c r="AY60" s="101">
        <f>'01 - Architektonicko stav..._01'!J40</f>
        <v>0</v>
      </c>
      <c r="AZ60" s="101">
        <f>'01 - Architektonicko stav..._01'!F37</f>
        <v>0</v>
      </c>
      <c r="BA60" s="101">
        <f>'01 - Architektonicko stav..._01'!F38</f>
        <v>0</v>
      </c>
      <c r="BB60" s="101">
        <f>'01 - Architektonicko stav..._01'!F39</f>
        <v>0</v>
      </c>
      <c r="BC60" s="101">
        <f>'01 - Architektonicko stav..._01'!F40</f>
        <v>0</v>
      </c>
      <c r="BD60" s="103">
        <f>'01 - Architektonicko stav..._01'!F41</f>
        <v>0</v>
      </c>
      <c r="BT60" s="104" t="s">
        <v>88</v>
      </c>
      <c r="BV60" s="104" t="s">
        <v>75</v>
      </c>
      <c r="BW60" s="104" t="s">
        <v>95</v>
      </c>
      <c r="BX60" s="104" t="s">
        <v>94</v>
      </c>
      <c r="CL60" s="104" t="s">
        <v>96</v>
      </c>
    </row>
    <row r="61" spans="1:91" s="4" customFormat="1" ht="16.5" customHeight="1">
      <c r="B61" s="53"/>
      <c r="C61" s="98"/>
      <c r="D61" s="98"/>
      <c r="E61" s="98"/>
      <c r="F61" s="392" t="s">
        <v>90</v>
      </c>
      <c r="G61" s="392"/>
      <c r="H61" s="392"/>
      <c r="I61" s="392"/>
      <c r="J61" s="392"/>
      <c r="K61" s="98"/>
      <c r="L61" s="392" t="s">
        <v>97</v>
      </c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7">
        <f>ROUND(SUM(AG62:AG66),2)</f>
        <v>0</v>
      </c>
      <c r="AH61" s="398"/>
      <c r="AI61" s="398"/>
      <c r="AJ61" s="398"/>
      <c r="AK61" s="398"/>
      <c r="AL61" s="398"/>
      <c r="AM61" s="398"/>
      <c r="AN61" s="399">
        <f t="shared" si="0"/>
        <v>0</v>
      </c>
      <c r="AO61" s="398"/>
      <c r="AP61" s="398"/>
      <c r="AQ61" s="99" t="s">
        <v>84</v>
      </c>
      <c r="AR61" s="55"/>
      <c r="AS61" s="100">
        <f>ROUND(SUM(AS62:AS66),2)</f>
        <v>0</v>
      </c>
      <c r="AT61" s="101">
        <f t="shared" si="1"/>
        <v>0</v>
      </c>
      <c r="AU61" s="102">
        <f>ROUND(SUM(AU62:AU66),5)</f>
        <v>0</v>
      </c>
      <c r="AV61" s="101">
        <f>ROUND(AZ61*L29,2)</f>
        <v>0</v>
      </c>
      <c r="AW61" s="101">
        <f>ROUND(BA61*L30,2)</f>
        <v>0</v>
      </c>
      <c r="AX61" s="101">
        <f>ROUND(BB61*L29,2)</f>
        <v>0</v>
      </c>
      <c r="AY61" s="101">
        <f>ROUND(BC61*L30,2)</f>
        <v>0</v>
      </c>
      <c r="AZ61" s="101">
        <f>ROUND(SUM(AZ62:AZ66),2)</f>
        <v>0</v>
      </c>
      <c r="BA61" s="101">
        <f>ROUND(SUM(BA62:BA66),2)</f>
        <v>0</v>
      </c>
      <c r="BB61" s="101">
        <f>ROUND(SUM(BB62:BB66),2)</f>
        <v>0</v>
      </c>
      <c r="BC61" s="101">
        <f>ROUND(SUM(BC62:BC66),2)</f>
        <v>0</v>
      </c>
      <c r="BD61" s="103">
        <f>ROUND(SUM(BD62:BD66),2)</f>
        <v>0</v>
      </c>
      <c r="BS61" s="104" t="s">
        <v>72</v>
      </c>
      <c r="BT61" s="104" t="s">
        <v>88</v>
      </c>
      <c r="BU61" s="104" t="s">
        <v>74</v>
      </c>
      <c r="BV61" s="104" t="s">
        <v>75</v>
      </c>
      <c r="BW61" s="104" t="s">
        <v>98</v>
      </c>
      <c r="BX61" s="104" t="s">
        <v>94</v>
      </c>
      <c r="CL61" s="104" t="s">
        <v>21</v>
      </c>
    </row>
    <row r="62" spans="1:91" s="4" customFormat="1" ht="16.5" customHeight="1">
      <c r="A62" s="105" t="s">
        <v>86</v>
      </c>
      <c r="B62" s="53"/>
      <c r="C62" s="98"/>
      <c r="D62" s="98"/>
      <c r="E62" s="98"/>
      <c r="F62" s="98"/>
      <c r="G62" s="392" t="s">
        <v>77</v>
      </c>
      <c r="H62" s="392"/>
      <c r="I62" s="392"/>
      <c r="J62" s="392"/>
      <c r="K62" s="392"/>
      <c r="L62" s="98"/>
      <c r="M62" s="392" t="s">
        <v>99</v>
      </c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9">
        <f>'01 - Zdravotechnika'!J34</f>
        <v>0</v>
      </c>
      <c r="AH62" s="398"/>
      <c r="AI62" s="398"/>
      <c r="AJ62" s="398"/>
      <c r="AK62" s="398"/>
      <c r="AL62" s="398"/>
      <c r="AM62" s="398"/>
      <c r="AN62" s="399">
        <f t="shared" si="0"/>
        <v>0</v>
      </c>
      <c r="AO62" s="398"/>
      <c r="AP62" s="398"/>
      <c r="AQ62" s="99" t="s">
        <v>84</v>
      </c>
      <c r="AR62" s="55"/>
      <c r="AS62" s="100">
        <v>0</v>
      </c>
      <c r="AT62" s="101">
        <f t="shared" si="1"/>
        <v>0</v>
      </c>
      <c r="AU62" s="102">
        <f>'01 - Zdravotechnika'!P97</f>
        <v>0</v>
      </c>
      <c r="AV62" s="101">
        <f>'01 - Zdravotechnika'!J37</f>
        <v>0</v>
      </c>
      <c r="AW62" s="101">
        <f>'01 - Zdravotechnika'!J38</f>
        <v>0</v>
      </c>
      <c r="AX62" s="101">
        <f>'01 - Zdravotechnika'!J39</f>
        <v>0</v>
      </c>
      <c r="AY62" s="101">
        <f>'01 - Zdravotechnika'!J40</f>
        <v>0</v>
      </c>
      <c r="AZ62" s="101">
        <f>'01 - Zdravotechnika'!F37</f>
        <v>0</v>
      </c>
      <c r="BA62" s="101">
        <f>'01 - Zdravotechnika'!F38</f>
        <v>0</v>
      </c>
      <c r="BB62" s="101">
        <f>'01 - Zdravotechnika'!F39</f>
        <v>0</v>
      </c>
      <c r="BC62" s="101">
        <f>'01 - Zdravotechnika'!F40</f>
        <v>0</v>
      </c>
      <c r="BD62" s="103">
        <f>'01 - Zdravotechnika'!F41</f>
        <v>0</v>
      </c>
      <c r="BT62" s="104" t="s">
        <v>100</v>
      </c>
      <c r="BV62" s="104" t="s">
        <v>75</v>
      </c>
      <c r="BW62" s="104" t="s">
        <v>101</v>
      </c>
      <c r="BX62" s="104" t="s">
        <v>98</v>
      </c>
      <c r="CL62" s="104" t="s">
        <v>21</v>
      </c>
    </row>
    <row r="63" spans="1:91" s="4" customFormat="1" ht="16.5" customHeight="1">
      <c r="A63" s="105" t="s">
        <v>86</v>
      </c>
      <c r="B63" s="53"/>
      <c r="C63" s="98"/>
      <c r="D63" s="98"/>
      <c r="E63" s="98"/>
      <c r="F63" s="98"/>
      <c r="G63" s="392" t="s">
        <v>90</v>
      </c>
      <c r="H63" s="392"/>
      <c r="I63" s="392"/>
      <c r="J63" s="392"/>
      <c r="K63" s="392"/>
      <c r="L63" s="98"/>
      <c r="M63" s="392" t="s">
        <v>102</v>
      </c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9">
        <f>'02 - Vytápění'!J34</f>
        <v>0</v>
      </c>
      <c r="AH63" s="398"/>
      <c r="AI63" s="398"/>
      <c r="AJ63" s="398"/>
      <c r="AK63" s="398"/>
      <c r="AL63" s="398"/>
      <c r="AM63" s="398"/>
      <c r="AN63" s="399">
        <f t="shared" si="0"/>
        <v>0</v>
      </c>
      <c r="AO63" s="398"/>
      <c r="AP63" s="398"/>
      <c r="AQ63" s="99" t="s">
        <v>84</v>
      </c>
      <c r="AR63" s="55"/>
      <c r="AS63" s="100">
        <v>0</v>
      </c>
      <c r="AT63" s="101">
        <f t="shared" si="1"/>
        <v>0</v>
      </c>
      <c r="AU63" s="102">
        <f>'02 - Vytápění'!P102</f>
        <v>0</v>
      </c>
      <c r="AV63" s="101">
        <f>'02 - Vytápění'!J37</f>
        <v>0</v>
      </c>
      <c r="AW63" s="101">
        <f>'02 - Vytápění'!J38</f>
        <v>0</v>
      </c>
      <c r="AX63" s="101">
        <f>'02 - Vytápění'!J39</f>
        <v>0</v>
      </c>
      <c r="AY63" s="101">
        <f>'02 - Vytápění'!J40</f>
        <v>0</v>
      </c>
      <c r="AZ63" s="101">
        <f>'02 - Vytápění'!F37</f>
        <v>0</v>
      </c>
      <c r="BA63" s="101">
        <f>'02 - Vytápění'!F38</f>
        <v>0</v>
      </c>
      <c r="BB63" s="101">
        <f>'02 - Vytápění'!F39</f>
        <v>0</v>
      </c>
      <c r="BC63" s="101">
        <f>'02 - Vytápění'!F40</f>
        <v>0</v>
      </c>
      <c r="BD63" s="103">
        <f>'02 - Vytápění'!F41</f>
        <v>0</v>
      </c>
      <c r="BT63" s="104" t="s">
        <v>100</v>
      </c>
      <c r="BV63" s="104" t="s">
        <v>75</v>
      </c>
      <c r="BW63" s="104" t="s">
        <v>103</v>
      </c>
      <c r="BX63" s="104" t="s">
        <v>98</v>
      </c>
      <c r="CL63" s="104" t="s">
        <v>21</v>
      </c>
    </row>
    <row r="64" spans="1:91" s="4" customFormat="1" ht="16.5" customHeight="1">
      <c r="A64" s="105" t="s">
        <v>86</v>
      </c>
      <c r="B64" s="53"/>
      <c r="C64" s="98"/>
      <c r="D64" s="98"/>
      <c r="E64" s="98"/>
      <c r="F64" s="98"/>
      <c r="G64" s="392" t="s">
        <v>104</v>
      </c>
      <c r="H64" s="392"/>
      <c r="I64" s="392"/>
      <c r="J64" s="392"/>
      <c r="K64" s="392"/>
      <c r="L64" s="98"/>
      <c r="M64" s="392" t="s">
        <v>105</v>
      </c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9">
        <f>'03 - Vzduchotechnika'!J34</f>
        <v>0</v>
      </c>
      <c r="AH64" s="398"/>
      <c r="AI64" s="398"/>
      <c r="AJ64" s="398"/>
      <c r="AK64" s="398"/>
      <c r="AL64" s="398"/>
      <c r="AM64" s="398"/>
      <c r="AN64" s="399">
        <f t="shared" si="0"/>
        <v>0</v>
      </c>
      <c r="AO64" s="398"/>
      <c r="AP64" s="398"/>
      <c r="AQ64" s="99" t="s">
        <v>84</v>
      </c>
      <c r="AR64" s="55"/>
      <c r="AS64" s="100">
        <v>0</v>
      </c>
      <c r="AT64" s="101">
        <f t="shared" si="1"/>
        <v>0</v>
      </c>
      <c r="AU64" s="102">
        <f>'03 - Vzduchotechnika'!P99</f>
        <v>0</v>
      </c>
      <c r="AV64" s="101">
        <f>'03 - Vzduchotechnika'!J37</f>
        <v>0</v>
      </c>
      <c r="AW64" s="101">
        <f>'03 - Vzduchotechnika'!J38</f>
        <v>0</v>
      </c>
      <c r="AX64" s="101">
        <f>'03 - Vzduchotechnika'!J39</f>
        <v>0</v>
      </c>
      <c r="AY64" s="101">
        <f>'03 - Vzduchotechnika'!J40</f>
        <v>0</v>
      </c>
      <c r="AZ64" s="101">
        <f>'03 - Vzduchotechnika'!F37</f>
        <v>0</v>
      </c>
      <c r="BA64" s="101">
        <f>'03 - Vzduchotechnika'!F38</f>
        <v>0</v>
      </c>
      <c r="BB64" s="101">
        <f>'03 - Vzduchotechnika'!F39</f>
        <v>0</v>
      </c>
      <c r="BC64" s="101">
        <f>'03 - Vzduchotechnika'!F40</f>
        <v>0</v>
      </c>
      <c r="BD64" s="103">
        <f>'03 - Vzduchotechnika'!F41</f>
        <v>0</v>
      </c>
      <c r="BT64" s="104" t="s">
        <v>100</v>
      </c>
      <c r="BV64" s="104" t="s">
        <v>75</v>
      </c>
      <c r="BW64" s="104" t="s">
        <v>106</v>
      </c>
      <c r="BX64" s="104" t="s">
        <v>98</v>
      </c>
      <c r="CL64" s="104" t="s">
        <v>21</v>
      </c>
    </row>
    <row r="65" spans="1:91" s="4" customFormat="1" ht="16.5" customHeight="1">
      <c r="A65" s="105" t="s">
        <v>86</v>
      </c>
      <c r="B65" s="53"/>
      <c r="C65" s="98"/>
      <c r="D65" s="98"/>
      <c r="E65" s="98"/>
      <c r="F65" s="98"/>
      <c r="G65" s="392" t="s">
        <v>107</v>
      </c>
      <c r="H65" s="392"/>
      <c r="I65" s="392"/>
      <c r="J65" s="392"/>
      <c r="K65" s="392"/>
      <c r="L65" s="98"/>
      <c r="M65" s="392" t="s">
        <v>108</v>
      </c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9">
        <f>'04 - Rozvod stlačeného vz...'!J34</f>
        <v>0</v>
      </c>
      <c r="AH65" s="398"/>
      <c r="AI65" s="398"/>
      <c r="AJ65" s="398"/>
      <c r="AK65" s="398"/>
      <c r="AL65" s="398"/>
      <c r="AM65" s="398"/>
      <c r="AN65" s="399">
        <f t="shared" si="0"/>
        <v>0</v>
      </c>
      <c r="AO65" s="398"/>
      <c r="AP65" s="398"/>
      <c r="AQ65" s="99" t="s">
        <v>84</v>
      </c>
      <c r="AR65" s="55"/>
      <c r="AS65" s="100">
        <v>0</v>
      </c>
      <c r="AT65" s="101">
        <f t="shared" si="1"/>
        <v>0</v>
      </c>
      <c r="AU65" s="102">
        <f>'04 - Rozvod stlačeného vz...'!P92</f>
        <v>0</v>
      </c>
      <c r="AV65" s="101">
        <f>'04 - Rozvod stlačeného vz...'!J37</f>
        <v>0</v>
      </c>
      <c r="AW65" s="101">
        <f>'04 - Rozvod stlačeného vz...'!J38</f>
        <v>0</v>
      </c>
      <c r="AX65" s="101">
        <f>'04 - Rozvod stlačeného vz...'!J39</f>
        <v>0</v>
      </c>
      <c r="AY65" s="101">
        <f>'04 - Rozvod stlačeného vz...'!J40</f>
        <v>0</v>
      </c>
      <c r="AZ65" s="101">
        <f>'04 - Rozvod stlačeného vz...'!F37</f>
        <v>0</v>
      </c>
      <c r="BA65" s="101">
        <f>'04 - Rozvod stlačeného vz...'!F38</f>
        <v>0</v>
      </c>
      <c r="BB65" s="101">
        <f>'04 - Rozvod stlačeného vz...'!F39</f>
        <v>0</v>
      </c>
      <c r="BC65" s="101">
        <f>'04 - Rozvod stlačeného vz...'!F40</f>
        <v>0</v>
      </c>
      <c r="BD65" s="103">
        <f>'04 - Rozvod stlačeného vz...'!F41</f>
        <v>0</v>
      </c>
      <c r="BT65" s="104" t="s">
        <v>100</v>
      </c>
      <c r="BV65" s="104" t="s">
        <v>75</v>
      </c>
      <c r="BW65" s="104" t="s">
        <v>109</v>
      </c>
      <c r="BX65" s="104" t="s">
        <v>98</v>
      </c>
      <c r="CL65" s="104" t="s">
        <v>21</v>
      </c>
    </row>
    <row r="66" spans="1:91" s="4" customFormat="1" ht="16.5" customHeight="1">
      <c r="A66" s="105" t="s">
        <v>86</v>
      </c>
      <c r="B66" s="53"/>
      <c r="C66" s="98"/>
      <c r="D66" s="98"/>
      <c r="E66" s="98"/>
      <c r="F66" s="98"/>
      <c r="G66" s="392" t="s">
        <v>110</v>
      </c>
      <c r="H66" s="392"/>
      <c r="I66" s="392"/>
      <c r="J66" s="392"/>
      <c r="K66" s="392"/>
      <c r="L66" s="98"/>
      <c r="M66" s="392" t="s">
        <v>111</v>
      </c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9">
        <f>'05 - Elektro'!J34</f>
        <v>0</v>
      </c>
      <c r="AH66" s="398"/>
      <c r="AI66" s="398"/>
      <c r="AJ66" s="398"/>
      <c r="AK66" s="398"/>
      <c r="AL66" s="398"/>
      <c r="AM66" s="398"/>
      <c r="AN66" s="399">
        <f t="shared" si="0"/>
        <v>0</v>
      </c>
      <c r="AO66" s="398"/>
      <c r="AP66" s="398"/>
      <c r="AQ66" s="99" t="s">
        <v>84</v>
      </c>
      <c r="AR66" s="55"/>
      <c r="AS66" s="100">
        <v>0</v>
      </c>
      <c r="AT66" s="101">
        <f t="shared" si="1"/>
        <v>0</v>
      </c>
      <c r="AU66" s="102">
        <f>'05 - Elektro'!P100</f>
        <v>0</v>
      </c>
      <c r="AV66" s="101">
        <f>'05 - Elektro'!J37</f>
        <v>0</v>
      </c>
      <c r="AW66" s="101">
        <f>'05 - Elektro'!J38</f>
        <v>0</v>
      </c>
      <c r="AX66" s="101">
        <f>'05 - Elektro'!J39</f>
        <v>0</v>
      </c>
      <c r="AY66" s="101">
        <f>'05 - Elektro'!J40</f>
        <v>0</v>
      </c>
      <c r="AZ66" s="101">
        <f>'05 - Elektro'!F37</f>
        <v>0</v>
      </c>
      <c r="BA66" s="101">
        <f>'05 - Elektro'!F38</f>
        <v>0</v>
      </c>
      <c r="BB66" s="101">
        <f>'05 - Elektro'!F39</f>
        <v>0</v>
      </c>
      <c r="BC66" s="101">
        <f>'05 - Elektro'!F40</f>
        <v>0</v>
      </c>
      <c r="BD66" s="103">
        <f>'05 - Elektro'!F41</f>
        <v>0</v>
      </c>
      <c r="BT66" s="104" t="s">
        <v>100</v>
      </c>
      <c r="BV66" s="104" t="s">
        <v>75</v>
      </c>
      <c r="BW66" s="104" t="s">
        <v>112</v>
      </c>
      <c r="BX66" s="104" t="s">
        <v>98</v>
      </c>
      <c r="CL66" s="104" t="s">
        <v>21</v>
      </c>
    </row>
    <row r="67" spans="1:91" s="4" customFormat="1" ht="16.5" customHeight="1">
      <c r="A67" s="105" t="s">
        <v>86</v>
      </c>
      <c r="B67" s="53"/>
      <c r="C67" s="98"/>
      <c r="D67" s="98"/>
      <c r="E67" s="98"/>
      <c r="F67" s="392" t="s">
        <v>104</v>
      </c>
      <c r="G67" s="392"/>
      <c r="H67" s="392"/>
      <c r="I67" s="392"/>
      <c r="J67" s="392"/>
      <c r="K67" s="98"/>
      <c r="L67" s="392" t="s">
        <v>91</v>
      </c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9">
        <f>'03 - Vedlejší rozpočtové ...'!J34</f>
        <v>0</v>
      </c>
      <c r="AH67" s="398"/>
      <c r="AI67" s="398"/>
      <c r="AJ67" s="398"/>
      <c r="AK67" s="398"/>
      <c r="AL67" s="398"/>
      <c r="AM67" s="398"/>
      <c r="AN67" s="399">
        <f t="shared" si="0"/>
        <v>0</v>
      </c>
      <c r="AO67" s="398"/>
      <c r="AP67" s="398"/>
      <c r="AQ67" s="99" t="s">
        <v>84</v>
      </c>
      <c r="AR67" s="55"/>
      <c r="AS67" s="100">
        <v>0</v>
      </c>
      <c r="AT67" s="101">
        <f t="shared" si="1"/>
        <v>0</v>
      </c>
      <c r="AU67" s="102">
        <f>'03 - Vedlejší rozpočtové ...'!P97</f>
        <v>0</v>
      </c>
      <c r="AV67" s="101">
        <f>'03 - Vedlejší rozpočtové ...'!J37</f>
        <v>0</v>
      </c>
      <c r="AW67" s="101">
        <f>'03 - Vedlejší rozpočtové ...'!J38</f>
        <v>0</v>
      </c>
      <c r="AX67" s="101">
        <f>'03 - Vedlejší rozpočtové ...'!J39</f>
        <v>0</v>
      </c>
      <c r="AY67" s="101">
        <f>'03 - Vedlejší rozpočtové ...'!J40</f>
        <v>0</v>
      </c>
      <c r="AZ67" s="101">
        <f>'03 - Vedlejší rozpočtové ...'!F37</f>
        <v>0</v>
      </c>
      <c r="BA67" s="101">
        <f>'03 - Vedlejší rozpočtové ...'!F38</f>
        <v>0</v>
      </c>
      <c r="BB67" s="101">
        <f>'03 - Vedlejší rozpočtové ...'!F39</f>
        <v>0</v>
      </c>
      <c r="BC67" s="101">
        <f>'03 - Vedlejší rozpočtové ...'!F40</f>
        <v>0</v>
      </c>
      <c r="BD67" s="103">
        <f>'03 - Vedlejší rozpočtové ...'!F41</f>
        <v>0</v>
      </c>
      <c r="BT67" s="104" t="s">
        <v>88</v>
      </c>
      <c r="BV67" s="104" t="s">
        <v>75</v>
      </c>
      <c r="BW67" s="104" t="s">
        <v>113</v>
      </c>
      <c r="BX67" s="104" t="s">
        <v>94</v>
      </c>
      <c r="CL67" s="104" t="s">
        <v>21</v>
      </c>
    </row>
    <row r="68" spans="1:91" s="4" customFormat="1" ht="16.5" customHeight="1">
      <c r="B68" s="53"/>
      <c r="C68" s="98"/>
      <c r="D68" s="98"/>
      <c r="E68" s="392" t="s">
        <v>104</v>
      </c>
      <c r="F68" s="392"/>
      <c r="G68" s="392"/>
      <c r="H68" s="392"/>
      <c r="I68" s="392"/>
      <c r="J68" s="98"/>
      <c r="K68" s="392" t="s">
        <v>114</v>
      </c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7">
        <f>ROUND(AG69+AG70+AG72,2)</f>
        <v>0</v>
      </c>
      <c r="AH68" s="398"/>
      <c r="AI68" s="398"/>
      <c r="AJ68" s="398"/>
      <c r="AK68" s="398"/>
      <c r="AL68" s="398"/>
      <c r="AM68" s="398"/>
      <c r="AN68" s="399">
        <f t="shared" si="0"/>
        <v>0</v>
      </c>
      <c r="AO68" s="398"/>
      <c r="AP68" s="398"/>
      <c r="AQ68" s="99" t="s">
        <v>84</v>
      </c>
      <c r="AR68" s="55"/>
      <c r="AS68" s="100">
        <f>ROUND(AS69+AS70+AS72,2)</f>
        <v>0</v>
      </c>
      <c r="AT68" s="101">
        <f t="shared" si="1"/>
        <v>0</v>
      </c>
      <c r="AU68" s="102">
        <f>ROUND(AU69+AU70+AU72,5)</f>
        <v>0</v>
      </c>
      <c r="AV68" s="101">
        <f>ROUND(AZ68*L29,2)</f>
        <v>0</v>
      </c>
      <c r="AW68" s="101">
        <f>ROUND(BA68*L30,2)</f>
        <v>0</v>
      </c>
      <c r="AX68" s="101">
        <f>ROUND(BB68*L29,2)</f>
        <v>0</v>
      </c>
      <c r="AY68" s="101">
        <f>ROUND(BC68*L30,2)</f>
        <v>0</v>
      </c>
      <c r="AZ68" s="101">
        <f>ROUND(AZ69+AZ70+AZ72,2)</f>
        <v>0</v>
      </c>
      <c r="BA68" s="101">
        <f>ROUND(BA69+BA70+BA72,2)</f>
        <v>0</v>
      </c>
      <c r="BB68" s="101">
        <f>ROUND(BB69+BB70+BB72,2)</f>
        <v>0</v>
      </c>
      <c r="BC68" s="101">
        <f>ROUND(BC69+BC70+BC72,2)</f>
        <v>0</v>
      </c>
      <c r="BD68" s="103">
        <f>ROUND(BD69+BD70+BD72,2)</f>
        <v>0</v>
      </c>
      <c r="BS68" s="104" t="s">
        <v>72</v>
      </c>
      <c r="BT68" s="104" t="s">
        <v>82</v>
      </c>
      <c r="BU68" s="104" t="s">
        <v>74</v>
      </c>
      <c r="BV68" s="104" t="s">
        <v>75</v>
      </c>
      <c r="BW68" s="104" t="s">
        <v>115</v>
      </c>
      <c r="BX68" s="104" t="s">
        <v>81</v>
      </c>
      <c r="CL68" s="104" t="s">
        <v>21</v>
      </c>
    </row>
    <row r="69" spans="1:91" s="4" customFormat="1" ht="16.5" customHeight="1">
      <c r="A69" s="105" t="s">
        <v>86</v>
      </c>
      <c r="B69" s="53"/>
      <c r="C69" s="98"/>
      <c r="D69" s="98"/>
      <c r="E69" s="98"/>
      <c r="F69" s="392" t="s">
        <v>77</v>
      </c>
      <c r="G69" s="392"/>
      <c r="H69" s="392"/>
      <c r="I69" s="392"/>
      <c r="J69" s="392"/>
      <c r="K69" s="98"/>
      <c r="L69" s="392" t="s">
        <v>87</v>
      </c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9">
        <f>'01 - Architektonicko stav..._02'!J34</f>
        <v>0</v>
      </c>
      <c r="AH69" s="398"/>
      <c r="AI69" s="398"/>
      <c r="AJ69" s="398"/>
      <c r="AK69" s="398"/>
      <c r="AL69" s="398"/>
      <c r="AM69" s="398"/>
      <c r="AN69" s="399">
        <f t="shared" si="0"/>
        <v>0</v>
      </c>
      <c r="AO69" s="398"/>
      <c r="AP69" s="398"/>
      <c r="AQ69" s="99" t="s">
        <v>84</v>
      </c>
      <c r="AR69" s="55"/>
      <c r="AS69" s="100">
        <v>0</v>
      </c>
      <c r="AT69" s="101">
        <f t="shared" si="1"/>
        <v>0</v>
      </c>
      <c r="AU69" s="102">
        <f>'01 - Architektonicko stav..._02'!P102</f>
        <v>0</v>
      </c>
      <c r="AV69" s="101">
        <f>'01 - Architektonicko stav..._02'!J37</f>
        <v>0</v>
      </c>
      <c r="AW69" s="101">
        <f>'01 - Architektonicko stav..._02'!J38</f>
        <v>0</v>
      </c>
      <c r="AX69" s="101">
        <f>'01 - Architektonicko stav..._02'!J39</f>
        <v>0</v>
      </c>
      <c r="AY69" s="101">
        <f>'01 - Architektonicko stav..._02'!J40</f>
        <v>0</v>
      </c>
      <c r="AZ69" s="101">
        <f>'01 - Architektonicko stav..._02'!F37</f>
        <v>0</v>
      </c>
      <c r="BA69" s="101">
        <f>'01 - Architektonicko stav..._02'!F38</f>
        <v>0</v>
      </c>
      <c r="BB69" s="101">
        <f>'01 - Architektonicko stav..._02'!F39</f>
        <v>0</v>
      </c>
      <c r="BC69" s="101">
        <f>'01 - Architektonicko stav..._02'!F40</f>
        <v>0</v>
      </c>
      <c r="BD69" s="103">
        <f>'01 - Architektonicko stav..._02'!F41</f>
        <v>0</v>
      </c>
      <c r="BT69" s="104" t="s">
        <v>88</v>
      </c>
      <c r="BV69" s="104" t="s">
        <v>75</v>
      </c>
      <c r="BW69" s="104" t="s">
        <v>116</v>
      </c>
      <c r="BX69" s="104" t="s">
        <v>115</v>
      </c>
      <c r="CL69" s="104" t="s">
        <v>117</v>
      </c>
    </row>
    <row r="70" spans="1:91" s="4" customFormat="1" ht="16.5" customHeight="1">
      <c r="B70" s="53"/>
      <c r="C70" s="98"/>
      <c r="D70" s="98"/>
      <c r="E70" s="98"/>
      <c r="F70" s="392" t="s">
        <v>90</v>
      </c>
      <c r="G70" s="392"/>
      <c r="H70" s="392"/>
      <c r="I70" s="392"/>
      <c r="J70" s="392"/>
      <c r="K70" s="98"/>
      <c r="L70" s="392" t="s">
        <v>97</v>
      </c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7">
        <f>ROUND(AG71,2)</f>
        <v>0</v>
      </c>
      <c r="AH70" s="398"/>
      <c r="AI70" s="398"/>
      <c r="AJ70" s="398"/>
      <c r="AK70" s="398"/>
      <c r="AL70" s="398"/>
      <c r="AM70" s="398"/>
      <c r="AN70" s="399">
        <f t="shared" si="0"/>
        <v>0</v>
      </c>
      <c r="AO70" s="398"/>
      <c r="AP70" s="398"/>
      <c r="AQ70" s="99" t="s">
        <v>84</v>
      </c>
      <c r="AR70" s="55"/>
      <c r="AS70" s="100">
        <f>ROUND(AS71,2)</f>
        <v>0</v>
      </c>
      <c r="AT70" s="101">
        <f t="shared" si="1"/>
        <v>0</v>
      </c>
      <c r="AU70" s="102">
        <f>ROUND(AU71,5)</f>
        <v>0</v>
      </c>
      <c r="AV70" s="101">
        <f>ROUND(AZ70*L29,2)</f>
        <v>0</v>
      </c>
      <c r="AW70" s="101">
        <f>ROUND(BA70*L30,2)</f>
        <v>0</v>
      </c>
      <c r="AX70" s="101">
        <f>ROUND(BB70*L29,2)</f>
        <v>0</v>
      </c>
      <c r="AY70" s="101">
        <f>ROUND(BC70*L30,2)</f>
        <v>0</v>
      </c>
      <c r="AZ70" s="101">
        <f>ROUND(AZ71,2)</f>
        <v>0</v>
      </c>
      <c r="BA70" s="101">
        <f>ROUND(BA71,2)</f>
        <v>0</v>
      </c>
      <c r="BB70" s="101">
        <f>ROUND(BB71,2)</f>
        <v>0</v>
      </c>
      <c r="BC70" s="101">
        <f>ROUND(BC71,2)</f>
        <v>0</v>
      </c>
      <c r="BD70" s="103">
        <f>ROUND(BD71,2)</f>
        <v>0</v>
      </c>
      <c r="BS70" s="104" t="s">
        <v>72</v>
      </c>
      <c r="BT70" s="104" t="s">
        <v>88</v>
      </c>
      <c r="BU70" s="104" t="s">
        <v>74</v>
      </c>
      <c r="BV70" s="104" t="s">
        <v>75</v>
      </c>
      <c r="BW70" s="104" t="s">
        <v>118</v>
      </c>
      <c r="BX70" s="104" t="s">
        <v>115</v>
      </c>
      <c r="CL70" s="104" t="s">
        <v>117</v>
      </c>
    </row>
    <row r="71" spans="1:91" s="4" customFormat="1" ht="16.5" customHeight="1">
      <c r="A71" s="105" t="s">
        <v>86</v>
      </c>
      <c r="B71" s="53"/>
      <c r="C71" s="98"/>
      <c r="D71" s="98"/>
      <c r="E71" s="98"/>
      <c r="F71" s="98"/>
      <c r="G71" s="392" t="s">
        <v>77</v>
      </c>
      <c r="H71" s="392"/>
      <c r="I71" s="392"/>
      <c r="J71" s="392"/>
      <c r="K71" s="392"/>
      <c r="L71" s="98"/>
      <c r="M71" s="392" t="s">
        <v>111</v>
      </c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9">
        <f>'01 - Elektro'!J34</f>
        <v>0</v>
      </c>
      <c r="AH71" s="398"/>
      <c r="AI71" s="398"/>
      <c r="AJ71" s="398"/>
      <c r="AK71" s="398"/>
      <c r="AL71" s="398"/>
      <c r="AM71" s="398"/>
      <c r="AN71" s="399">
        <f t="shared" si="0"/>
        <v>0</v>
      </c>
      <c r="AO71" s="398"/>
      <c r="AP71" s="398"/>
      <c r="AQ71" s="99" t="s">
        <v>84</v>
      </c>
      <c r="AR71" s="55"/>
      <c r="AS71" s="100">
        <v>0</v>
      </c>
      <c r="AT71" s="101">
        <f t="shared" si="1"/>
        <v>0</v>
      </c>
      <c r="AU71" s="102">
        <f>'01 - Elektro'!P100</f>
        <v>0</v>
      </c>
      <c r="AV71" s="101">
        <f>'01 - Elektro'!J37</f>
        <v>0</v>
      </c>
      <c r="AW71" s="101">
        <f>'01 - Elektro'!J38</f>
        <v>0</v>
      </c>
      <c r="AX71" s="101">
        <f>'01 - Elektro'!J39</f>
        <v>0</v>
      </c>
      <c r="AY71" s="101">
        <f>'01 - Elektro'!J40</f>
        <v>0</v>
      </c>
      <c r="AZ71" s="101">
        <f>'01 - Elektro'!F37</f>
        <v>0</v>
      </c>
      <c r="BA71" s="101">
        <f>'01 - Elektro'!F38</f>
        <v>0</v>
      </c>
      <c r="BB71" s="101">
        <f>'01 - Elektro'!F39</f>
        <v>0</v>
      </c>
      <c r="BC71" s="101">
        <f>'01 - Elektro'!F40</f>
        <v>0</v>
      </c>
      <c r="BD71" s="103">
        <f>'01 - Elektro'!F41</f>
        <v>0</v>
      </c>
      <c r="BT71" s="104" t="s">
        <v>100</v>
      </c>
      <c r="BV71" s="104" t="s">
        <v>75</v>
      </c>
      <c r="BW71" s="104" t="s">
        <v>119</v>
      </c>
      <c r="BX71" s="104" t="s">
        <v>118</v>
      </c>
      <c r="CL71" s="104" t="s">
        <v>21</v>
      </c>
    </row>
    <row r="72" spans="1:91" s="4" customFormat="1" ht="16.5" customHeight="1">
      <c r="A72" s="105" t="s">
        <v>86</v>
      </c>
      <c r="B72" s="53"/>
      <c r="C72" s="98"/>
      <c r="D72" s="98"/>
      <c r="E72" s="98"/>
      <c r="F72" s="392" t="s">
        <v>104</v>
      </c>
      <c r="G72" s="392"/>
      <c r="H72" s="392"/>
      <c r="I72" s="392"/>
      <c r="J72" s="392"/>
      <c r="K72" s="98"/>
      <c r="L72" s="392" t="s">
        <v>91</v>
      </c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9">
        <f>'03 - Vedlejší rozpočtové ..._01'!J34</f>
        <v>0</v>
      </c>
      <c r="AH72" s="398"/>
      <c r="AI72" s="398"/>
      <c r="AJ72" s="398"/>
      <c r="AK72" s="398"/>
      <c r="AL72" s="398"/>
      <c r="AM72" s="398"/>
      <c r="AN72" s="399">
        <f t="shared" si="0"/>
        <v>0</v>
      </c>
      <c r="AO72" s="398"/>
      <c r="AP72" s="398"/>
      <c r="AQ72" s="99" t="s">
        <v>84</v>
      </c>
      <c r="AR72" s="55"/>
      <c r="AS72" s="100">
        <v>0</v>
      </c>
      <c r="AT72" s="101">
        <f t="shared" si="1"/>
        <v>0</v>
      </c>
      <c r="AU72" s="102">
        <f>'03 - Vedlejší rozpočtové ..._01'!P92</f>
        <v>0</v>
      </c>
      <c r="AV72" s="101">
        <f>'03 - Vedlejší rozpočtové ..._01'!J37</f>
        <v>0</v>
      </c>
      <c r="AW72" s="101">
        <f>'03 - Vedlejší rozpočtové ..._01'!J38</f>
        <v>0</v>
      </c>
      <c r="AX72" s="101">
        <f>'03 - Vedlejší rozpočtové ..._01'!J39</f>
        <v>0</v>
      </c>
      <c r="AY72" s="101">
        <f>'03 - Vedlejší rozpočtové ..._01'!J40</f>
        <v>0</v>
      </c>
      <c r="AZ72" s="101">
        <f>'03 - Vedlejší rozpočtové ..._01'!F37</f>
        <v>0</v>
      </c>
      <c r="BA72" s="101">
        <f>'03 - Vedlejší rozpočtové ..._01'!F38</f>
        <v>0</v>
      </c>
      <c r="BB72" s="101">
        <f>'03 - Vedlejší rozpočtové ..._01'!F39</f>
        <v>0</v>
      </c>
      <c r="BC72" s="101">
        <f>'03 - Vedlejší rozpočtové ..._01'!F40</f>
        <v>0</v>
      </c>
      <c r="BD72" s="103">
        <f>'03 - Vedlejší rozpočtové ..._01'!F41</f>
        <v>0</v>
      </c>
      <c r="BT72" s="104" t="s">
        <v>88</v>
      </c>
      <c r="BV72" s="104" t="s">
        <v>75</v>
      </c>
      <c r="BW72" s="104" t="s">
        <v>120</v>
      </c>
      <c r="BX72" s="104" t="s">
        <v>115</v>
      </c>
      <c r="CL72" s="104" t="s">
        <v>21</v>
      </c>
    </row>
    <row r="73" spans="1:91" s="7" customFormat="1" ht="16.5" customHeight="1">
      <c r="B73" s="88"/>
      <c r="C73" s="89"/>
      <c r="D73" s="391" t="s">
        <v>90</v>
      </c>
      <c r="E73" s="391"/>
      <c r="F73" s="391"/>
      <c r="G73" s="391"/>
      <c r="H73" s="391"/>
      <c r="I73" s="90"/>
      <c r="J73" s="391" t="s">
        <v>121</v>
      </c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4">
        <f>ROUND(AG74,2)</f>
        <v>0</v>
      </c>
      <c r="AH73" s="395"/>
      <c r="AI73" s="395"/>
      <c r="AJ73" s="395"/>
      <c r="AK73" s="395"/>
      <c r="AL73" s="395"/>
      <c r="AM73" s="395"/>
      <c r="AN73" s="396">
        <f t="shared" si="0"/>
        <v>0</v>
      </c>
      <c r="AO73" s="395"/>
      <c r="AP73" s="395"/>
      <c r="AQ73" s="91" t="s">
        <v>79</v>
      </c>
      <c r="AR73" s="92"/>
      <c r="AS73" s="93">
        <f>ROUND(AS74,2)</f>
        <v>0</v>
      </c>
      <c r="AT73" s="94">
        <f t="shared" si="1"/>
        <v>0</v>
      </c>
      <c r="AU73" s="95">
        <f>ROUND(AU74,5)</f>
        <v>0</v>
      </c>
      <c r="AV73" s="94">
        <f>ROUND(AZ73*L29,2)</f>
        <v>0</v>
      </c>
      <c r="AW73" s="94">
        <f>ROUND(BA73*L30,2)</f>
        <v>0</v>
      </c>
      <c r="AX73" s="94">
        <f>ROUND(BB73*L29,2)</f>
        <v>0</v>
      </c>
      <c r="AY73" s="94">
        <f>ROUND(BC73*L30,2)</f>
        <v>0</v>
      </c>
      <c r="AZ73" s="94">
        <f>ROUND(AZ74,2)</f>
        <v>0</v>
      </c>
      <c r="BA73" s="94">
        <f>ROUND(BA74,2)</f>
        <v>0</v>
      </c>
      <c r="BB73" s="94">
        <f>ROUND(BB74,2)</f>
        <v>0</v>
      </c>
      <c r="BC73" s="94">
        <f>ROUND(BC74,2)</f>
        <v>0</v>
      </c>
      <c r="BD73" s="96">
        <f>ROUND(BD74,2)</f>
        <v>0</v>
      </c>
      <c r="BS73" s="97" t="s">
        <v>72</v>
      </c>
      <c r="BT73" s="97" t="s">
        <v>80</v>
      </c>
      <c r="BU73" s="97" t="s">
        <v>74</v>
      </c>
      <c r="BV73" s="97" t="s">
        <v>75</v>
      </c>
      <c r="BW73" s="97" t="s">
        <v>122</v>
      </c>
      <c r="BX73" s="97" t="s">
        <v>5</v>
      </c>
      <c r="CL73" s="97" t="s">
        <v>21</v>
      </c>
      <c r="CM73" s="97" t="s">
        <v>82</v>
      </c>
    </row>
    <row r="74" spans="1:91" s="4" customFormat="1" ht="16.5" customHeight="1">
      <c r="B74" s="53"/>
      <c r="C74" s="98"/>
      <c r="D74" s="98"/>
      <c r="E74" s="392" t="s">
        <v>77</v>
      </c>
      <c r="F74" s="392"/>
      <c r="G74" s="392"/>
      <c r="H74" s="392"/>
      <c r="I74" s="392"/>
      <c r="J74" s="98"/>
      <c r="K74" s="392" t="s">
        <v>83</v>
      </c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7">
        <f>ROUND(SUM(AG75:AG76),2)</f>
        <v>0</v>
      </c>
      <c r="AH74" s="398"/>
      <c r="AI74" s="398"/>
      <c r="AJ74" s="398"/>
      <c r="AK74" s="398"/>
      <c r="AL74" s="398"/>
      <c r="AM74" s="398"/>
      <c r="AN74" s="399">
        <f t="shared" si="0"/>
        <v>0</v>
      </c>
      <c r="AO74" s="398"/>
      <c r="AP74" s="398"/>
      <c r="AQ74" s="99" t="s">
        <v>84</v>
      </c>
      <c r="AR74" s="55"/>
      <c r="AS74" s="100">
        <f>ROUND(SUM(AS75:AS76),2)</f>
        <v>0</v>
      </c>
      <c r="AT74" s="101">
        <f t="shared" si="1"/>
        <v>0</v>
      </c>
      <c r="AU74" s="102">
        <f>ROUND(SUM(AU75:AU76),5)</f>
        <v>0</v>
      </c>
      <c r="AV74" s="101">
        <f>ROUND(AZ74*L29,2)</f>
        <v>0</v>
      </c>
      <c r="AW74" s="101">
        <f>ROUND(BA74*L30,2)</f>
        <v>0</v>
      </c>
      <c r="AX74" s="101">
        <f>ROUND(BB74*L29,2)</f>
        <v>0</v>
      </c>
      <c r="AY74" s="101">
        <f>ROUND(BC74*L30,2)</f>
        <v>0</v>
      </c>
      <c r="AZ74" s="101">
        <f>ROUND(SUM(AZ75:AZ76),2)</f>
        <v>0</v>
      </c>
      <c r="BA74" s="101">
        <f>ROUND(SUM(BA75:BA76),2)</f>
        <v>0</v>
      </c>
      <c r="BB74" s="101">
        <f>ROUND(SUM(BB75:BB76),2)</f>
        <v>0</v>
      </c>
      <c r="BC74" s="101">
        <f>ROUND(SUM(BC75:BC76),2)</f>
        <v>0</v>
      </c>
      <c r="BD74" s="103">
        <f>ROUND(SUM(BD75:BD76),2)</f>
        <v>0</v>
      </c>
      <c r="BS74" s="104" t="s">
        <v>72</v>
      </c>
      <c r="BT74" s="104" t="s">
        <v>82</v>
      </c>
      <c r="BU74" s="104" t="s">
        <v>74</v>
      </c>
      <c r="BV74" s="104" t="s">
        <v>75</v>
      </c>
      <c r="BW74" s="104" t="s">
        <v>123</v>
      </c>
      <c r="BX74" s="104" t="s">
        <v>122</v>
      </c>
      <c r="CL74" s="104" t="s">
        <v>21</v>
      </c>
    </row>
    <row r="75" spans="1:91" s="4" customFormat="1" ht="16.5" customHeight="1">
      <c r="A75" s="105" t="s">
        <v>86</v>
      </c>
      <c r="B75" s="53"/>
      <c r="C75" s="98"/>
      <c r="D75" s="98"/>
      <c r="E75" s="98"/>
      <c r="F75" s="392" t="s">
        <v>77</v>
      </c>
      <c r="G75" s="392"/>
      <c r="H75" s="392"/>
      <c r="I75" s="392"/>
      <c r="J75" s="392"/>
      <c r="K75" s="98"/>
      <c r="L75" s="392" t="s">
        <v>87</v>
      </c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9">
        <f>'01 - Architektonicko stav..._03'!J34</f>
        <v>0</v>
      </c>
      <c r="AH75" s="398"/>
      <c r="AI75" s="398"/>
      <c r="AJ75" s="398"/>
      <c r="AK75" s="398"/>
      <c r="AL75" s="398"/>
      <c r="AM75" s="398"/>
      <c r="AN75" s="399">
        <f t="shared" si="0"/>
        <v>0</v>
      </c>
      <c r="AO75" s="398"/>
      <c r="AP75" s="398"/>
      <c r="AQ75" s="99" t="s">
        <v>84</v>
      </c>
      <c r="AR75" s="55"/>
      <c r="AS75" s="100">
        <v>0</v>
      </c>
      <c r="AT75" s="101">
        <f t="shared" si="1"/>
        <v>0</v>
      </c>
      <c r="AU75" s="102">
        <f>'01 - Architektonicko stav..._03'!P106</f>
        <v>0</v>
      </c>
      <c r="AV75" s="101">
        <f>'01 - Architektonicko stav..._03'!J37</f>
        <v>0</v>
      </c>
      <c r="AW75" s="101">
        <f>'01 - Architektonicko stav..._03'!J38</f>
        <v>0</v>
      </c>
      <c r="AX75" s="101">
        <f>'01 - Architektonicko stav..._03'!J39</f>
        <v>0</v>
      </c>
      <c r="AY75" s="101">
        <f>'01 - Architektonicko stav..._03'!J40</f>
        <v>0</v>
      </c>
      <c r="AZ75" s="101">
        <f>'01 - Architektonicko stav..._03'!F37</f>
        <v>0</v>
      </c>
      <c r="BA75" s="101">
        <f>'01 - Architektonicko stav..._03'!F38</f>
        <v>0</v>
      </c>
      <c r="BB75" s="101">
        <f>'01 - Architektonicko stav..._03'!F39</f>
        <v>0</v>
      </c>
      <c r="BC75" s="101">
        <f>'01 - Architektonicko stav..._03'!F40</f>
        <v>0</v>
      </c>
      <c r="BD75" s="103">
        <f>'01 - Architektonicko stav..._03'!F41</f>
        <v>0</v>
      </c>
      <c r="BT75" s="104" t="s">
        <v>88</v>
      </c>
      <c r="BV75" s="104" t="s">
        <v>75</v>
      </c>
      <c r="BW75" s="104" t="s">
        <v>124</v>
      </c>
      <c r="BX75" s="104" t="s">
        <v>123</v>
      </c>
      <c r="CL75" s="104" t="s">
        <v>19</v>
      </c>
    </row>
    <row r="76" spans="1:91" s="4" customFormat="1" ht="16.5" customHeight="1">
      <c r="A76" s="105" t="s">
        <v>86</v>
      </c>
      <c r="B76" s="53"/>
      <c r="C76" s="98"/>
      <c r="D76" s="98"/>
      <c r="E76" s="98"/>
      <c r="F76" s="392" t="s">
        <v>90</v>
      </c>
      <c r="G76" s="392"/>
      <c r="H76" s="392"/>
      <c r="I76" s="392"/>
      <c r="J76" s="392"/>
      <c r="K76" s="98"/>
      <c r="L76" s="392" t="s">
        <v>91</v>
      </c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9">
        <f>'02 - Vedlejší rozpočtové ..._01'!J34</f>
        <v>0</v>
      </c>
      <c r="AH76" s="398"/>
      <c r="AI76" s="398"/>
      <c r="AJ76" s="398"/>
      <c r="AK76" s="398"/>
      <c r="AL76" s="398"/>
      <c r="AM76" s="398"/>
      <c r="AN76" s="399">
        <f t="shared" si="0"/>
        <v>0</v>
      </c>
      <c r="AO76" s="398"/>
      <c r="AP76" s="398"/>
      <c r="AQ76" s="99" t="s">
        <v>84</v>
      </c>
      <c r="AR76" s="55"/>
      <c r="AS76" s="106">
        <v>0</v>
      </c>
      <c r="AT76" s="107">
        <f t="shared" si="1"/>
        <v>0</v>
      </c>
      <c r="AU76" s="108">
        <f>'02 - Vedlejší rozpočtové ..._01'!P92</f>
        <v>0</v>
      </c>
      <c r="AV76" s="107">
        <f>'02 - Vedlejší rozpočtové ..._01'!J37</f>
        <v>0</v>
      </c>
      <c r="AW76" s="107">
        <f>'02 - Vedlejší rozpočtové ..._01'!J38</f>
        <v>0</v>
      </c>
      <c r="AX76" s="107">
        <f>'02 - Vedlejší rozpočtové ..._01'!J39</f>
        <v>0</v>
      </c>
      <c r="AY76" s="107">
        <f>'02 - Vedlejší rozpočtové ..._01'!J40</f>
        <v>0</v>
      </c>
      <c r="AZ76" s="107">
        <f>'02 - Vedlejší rozpočtové ..._01'!F37</f>
        <v>0</v>
      </c>
      <c r="BA76" s="107">
        <f>'02 - Vedlejší rozpočtové ..._01'!F38</f>
        <v>0</v>
      </c>
      <c r="BB76" s="107">
        <f>'02 - Vedlejší rozpočtové ..._01'!F39</f>
        <v>0</v>
      </c>
      <c r="BC76" s="107">
        <f>'02 - Vedlejší rozpočtové ..._01'!F40</f>
        <v>0</v>
      </c>
      <c r="BD76" s="109">
        <f>'02 - Vedlejší rozpočtové ..._01'!F41</f>
        <v>0</v>
      </c>
      <c r="BT76" s="104" t="s">
        <v>88</v>
      </c>
      <c r="BV76" s="104" t="s">
        <v>75</v>
      </c>
      <c r="BW76" s="104" t="s">
        <v>125</v>
      </c>
      <c r="BX76" s="104" t="s">
        <v>123</v>
      </c>
      <c r="CL76" s="104" t="s">
        <v>21</v>
      </c>
    </row>
    <row r="77" spans="1:91" s="2" customFormat="1" ht="30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41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</row>
    <row r="78" spans="1:9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41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</row>
  </sheetData>
  <sheetProtection algorithmName="SHA-512" hashValue="BYhJg6362uqbwSLWkKBGZpW+OzvoBBcXKsrOkBYLhRbCNIFRuL+k5iMPe+/3HOw96xKXoEf+PaeDpMNJGGNxsw==" saltValue="49qujRsz572hOZSu7L8LRDNTwH8/CFefWq7KweWGya2ZYDI+1Om3febTKH1Xgrbz3OCRr9khgHiE/oJfD6TKBg==" spinCount="100000" sheet="1" objects="1" scenarios="1" formatColumns="0" formatRows="0"/>
  <mergeCells count="126">
    <mergeCell ref="L75:AF75"/>
    <mergeCell ref="F75:J75"/>
    <mergeCell ref="L76:AF76"/>
    <mergeCell ref="F76:J76"/>
    <mergeCell ref="F70:J70"/>
    <mergeCell ref="L70:AF70"/>
    <mergeCell ref="G71:K71"/>
    <mergeCell ref="M71:AF71"/>
    <mergeCell ref="L72:AF72"/>
    <mergeCell ref="F72:J72"/>
    <mergeCell ref="J73:AF73"/>
    <mergeCell ref="D73:H73"/>
    <mergeCell ref="E74:I74"/>
    <mergeCell ref="K74:AF74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G62:K62"/>
    <mergeCell ref="M62:AF62"/>
    <mergeCell ref="M63:AF63"/>
    <mergeCell ref="G63:K63"/>
    <mergeCell ref="M64:AF64"/>
    <mergeCell ref="G64:K64"/>
    <mergeCell ref="M65:AF65"/>
    <mergeCell ref="G65:K65"/>
    <mergeCell ref="G66:K66"/>
    <mergeCell ref="M66:AF66"/>
    <mergeCell ref="L67:AF67"/>
    <mergeCell ref="F67:J67"/>
    <mergeCell ref="E68:I68"/>
    <mergeCell ref="K68:AF68"/>
    <mergeCell ref="F69:J69"/>
    <mergeCell ref="L69:AF69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F61:J61"/>
    <mergeCell ref="L61:AF61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K56:AF56"/>
    <mergeCell ref="E56:I56"/>
    <mergeCell ref="L57:AF57"/>
    <mergeCell ref="F57:J57"/>
    <mergeCell ref="L58:AF58"/>
    <mergeCell ref="F58:J58"/>
    <mergeCell ref="K59:AF59"/>
    <mergeCell ref="E59:I59"/>
    <mergeCell ref="L60:AF60"/>
    <mergeCell ref="F60:J60"/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</mergeCells>
  <hyperlinks>
    <hyperlink ref="A57" location="'01 - Architektonicko stav...'!C2" display="/"/>
    <hyperlink ref="A58" location="'02 - Vedlejší rozpočtové ...'!C2" display="/"/>
    <hyperlink ref="A60" location="'01 - Architektonicko stav..._01'!C2" display="/"/>
    <hyperlink ref="A62" location="'01 - Zdravotechnika'!C2" display="/"/>
    <hyperlink ref="A63" location="'02 - Vytápění'!C2" display="/"/>
    <hyperlink ref="A64" location="'03 - Vzduchotechnika'!C2" display="/"/>
    <hyperlink ref="A65" location="'04 - Rozvod stlačeného vz...'!C2" display="/"/>
    <hyperlink ref="A66" location="'05 - Elektro'!C2" display="/"/>
    <hyperlink ref="A67" location="'03 - Vedlejší rozpočtové ...'!C2" display="/"/>
    <hyperlink ref="A69" location="'01 - Architektonicko stav..._02'!C2" display="/"/>
    <hyperlink ref="A71" location="'01 - Elektro'!C2" display="/"/>
    <hyperlink ref="A72" location="'03 - Vedlejší rozpočtové ..._01'!C2" display="/"/>
    <hyperlink ref="A75" location="'01 - Architektonicko stav..._03'!C2" display="/"/>
    <hyperlink ref="A76" location="'02 - Vedlejší rozpočtové ..._01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95"/>
  <sheetViews>
    <sheetView showGridLines="0" topLeftCell="A65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89</v>
      </c>
      <c r="AZ2" s="111" t="s">
        <v>126</v>
      </c>
      <c r="BA2" s="111" t="s">
        <v>21</v>
      </c>
      <c r="BB2" s="111" t="s">
        <v>21</v>
      </c>
      <c r="BC2" s="111" t="s">
        <v>127</v>
      </c>
      <c r="BD2" s="111" t="s">
        <v>82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  <c r="AZ3" s="111" t="s">
        <v>128</v>
      </c>
      <c r="BA3" s="111" t="s">
        <v>21</v>
      </c>
      <c r="BB3" s="111" t="s">
        <v>21</v>
      </c>
      <c r="BC3" s="111" t="s">
        <v>129</v>
      </c>
      <c r="BD3" s="111" t="s">
        <v>82</v>
      </c>
    </row>
    <row r="4" spans="1:5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  <c r="AZ4" s="111" t="s">
        <v>131</v>
      </c>
      <c r="BA4" s="111" t="s">
        <v>21</v>
      </c>
      <c r="BB4" s="111" t="s">
        <v>21</v>
      </c>
      <c r="BC4" s="111" t="s">
        <v>132</v>
      </c>
      <c r="BD4" s="111" t="s">
        <v>82</v>
      </c>
    </row>
    <row r="5" spans="1:56" s="1" customFormat="1" ht="6.95" customHeight="1">
      <c r="B5" s="22"/>
      <c r="I5" s="110"/>
      <c r="L5" s="22"/>
      <c r="AZ5" s="111" t="s">
        <v>133</v>
      </c>
      <c r="BA5" s="111" t="s">
        <v>21</v>
      </c>
      <c r="BB5" s="111" t="s">
        <v>21</v>
      </c>
      <c r="BC5" s="111" t="s">
        <v>134</v>
      </c>
      <c r="BD5" s="111" t="s">
        <v>82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135</v>
      </c>
      <c r="BA6" s="111" t="s">
        <v>21</v>
      </c>
      <c r="BB6" s="111" t="s">
        <v>21</v>
      </c>
      <c r="BC6" s="111" t="s">
        <v>136</v>
      </c>
      <c r="BD6" s="111" t="s">
        <v>82</v>
      </c>
    </row>
    <row r="7" spans="1:5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  <c r="AZ7" s="111" t="s">
        <v>137</v>
      </c>
      <c r="BA7" s="111" t="s">
        <v>21</v>
      </c>
      <c r="BB7" s="111" t="s">
        <v>21</v>
      </c>
      <c r="BC7" s="111" t="s">
        <v>138</v>
      </c>
      <c r="BD7" s="111" t="s">
        <v>82</v>
      </c>
    </row>
    <row r="8" spans="1:56" ht="12.75">
      <c r="B8" s="22"/>
      <c r="D8" s="117" t="s">
        <v>139</v>
      </c>
      <c r="L8" s="22"/>
      <c r="AZ8" s="111" t="s">
        <v>140</v>
      </c>
      <c r="BA8" s="111" t="s">
        <v>21</v>
      </c>
      <c r="BB8" s="111" t="s">
        <v>21</v>
      </c>
      <c r="BC8" s="111" t="s">
        <v>141</v>
      </c>
      <c r="BD8" s="111" t="s">
        <v>88</v>
      </c>
    </row>
    <row r="9" spans="1:56" s="1" customFormat="1" ht="16.5" customHeight="1">
      <c r="B9" s="22"/>
      <c r="E9" s="422" t="s">
        <v>142</v>
      </c>
      <c r="F9" s="421"/>
      <c r="G9" s="421"/>
      <c r="H9" s="421"/>
      <c r="I9" s="110"/>
      <c r="L9" s="22"/>
      <c r="AZ9" s="111" t="s">
        <v>143</v>
      </c>
      <c r="BA9" s="111" t="s">
        <v>21</v>
      </c>
      <c r="BB9" s="111" t="s">
        <v>21</v>
      </c>
      <c r="BC9" s="111" t="s">
        <v>141</v>
      </c>
      <c r="BD9" s="111" t="s">
        <v>82</v>
      </c>
    </row>
    <row r="10" spans="1:56" s="1" customFormat="1" ht="12" customHeight="1">
      <c r="B10" s="22"/>
      <c r="D10" s="117" t="s">
        <v>144</v>
      </c>
      <c r="I10" s="110"/>
      <c r="L10" s="22"/>
      <c r="AZ10" s="111" t="s">
        <v>145</v>
      </c>
      <c r="BA10" s="111" t="s">
        <v>21</v>
      </c>
      <c r="BB10" s="111" t="s">
        <v>21</v>
      </c>
      <c r="BC10" s="111" t="s">
        <v>146</v>
      </c>
      <c r="BD10" s="111" t="s">
        <v>82</v>
      </c>
    </row>
    <row r="11" spans="1:56" s="2" customFormat="1" ht="16.5" customHeight="1">
      <c r="A11" s="36"/>
      <c r="B11" s="41"/>
      <c r="C11" s="36"/>
      <c r="D11" s="36"/>
      <c r="E11" s="424" t="s">
        <v>147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1" t="s">
        <v>148</v>
      </c>
      <c r="BA11" s="111" t="s">
        <v>21</v>
      </c>
      <c r="BB11" s="111" t="s">
        <v>21</v>
      </c>
      <c r="BC11" s="111" t="s">
        <v>149</v>
      </c>
      <c r="BD11" s="111" t="s">
        <v>82</v>
      </c>
    </row>
    <row r="12" spans="1:5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1" t="s">
        <v>151</v>
      </c>
      <c r="BA12" s="111" t="s">
        <v>21</v>
      </c>
      <c r="BB12" s="111" t="s">
        <v>21</v>
      </c>
      <c r="BC12" s="111" t="s">
        <v>152</v>
      </c>
      <c r="BD12" s="111" t="s">
        <v>82</v>
      </c>
    </row>
    <row r="13" spans="1:56" s="2" customFormat="1" ht="16.5" customHeight="1">
      <c r="A13" s="36"/>
      <c r="B13" s="41"/>
      <c r="C13" s="36"/>
      <c r="D13" s="36"/>
      <c r="E13" s="426" t="s">
        <v>153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1" t="s">
        <v>154</v>
      </c>
      <c r="BA13" s="111" t="s">
        <v>21</v>
      </c>
      <c r="BB13" s="111" t="s">
        <v>21</v>
      </c>
      <c r="BC13" s="111" t="s">
        <v>155</v>
      </c>
      <c r="BD13" s="111" t="s">
        <v>82</v>
      </c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1" t="s">
        <v>156</v>
      </c>
      <c r="BA14" s="111" t="s">
        <v>21</v>
      </c>
      <c r="BB14" s="111" t="s">
        <v>21</v>
      </c>
      <c r="BC14" s="111" t="s">
        <v>157</v>
      </c>
      <c r="BD14" s="111" t="s">
        <v>82</v>
      </c>
    </row>
    <row r="15" spans="1:5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1" t="s">
        <v>158</v>
      </c>
      <c r="BA15" s="111" t="s">
        <v>21</v>
      </c>
      <c r="BB15" s="111" t="s">
        <v>21</v>
      </c>
      <c r="BC15" s="111" t="s">
        <v>159</v>
      </c>
      <c r="BD15" s="111" t="s">
        <v>82</v>
      </c>
    </row>
    <row r="16" spans="1:5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1" t="s">
        <v>160</v>
      </c>
      <c r="BA16" s="111" t="s">
        <v>21</v>
      </c>
      <c r="BB16" s="111" t="s">
        <v>21</v>
      </c>
      <c r="BC16" s="111" t="s">
        <v>161</v>
      </c>
      <c r="BD16" s="111" t="s">
        <v>82</v>
      </c>
    </row>
    <row r="17" spans="1:56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1" t="s">
        <v>162</v>
      </c>
      <c r="BA17" s="111" t="s">
        <v>21</v>
      </c>
      <c r="BB17" s="111" t="s">
        <v>21</v>
      </c>
      <c r="BC17" s="111" t="s">
        <v>163</v>
      </c>
      <c r="BD17" s="111" t="s">
        <v>82</v>
      </c>
    </row>
    <row r="18" spans="1:56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1" t="s">
        <v>164</v>
      </c>
      <c r="BA18" s="111" t="s">
        <v>21</v>
      </c>
      <c r="BB18" s="111" t="s">
        <v>21</v>
      </c>
      <c r="BC18" s="111" t="s">
        <v>165</v>
      </c>
      <c r="BD18" s="111" t="s">
        <v>82</v>
      </c>
    </row>
    <row r="19" spans="1:56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1" t="s">
        <v>166</v>
      </c>
      <c r="BA19" s="111" t="s">
        <v>21</v>
      </c>
      <c r="BB19" s="111" t="s">
        <v>21</v>
      </c>
      <c r="BC19" s="111" t="s">
        <v>167</v>
      </c>
      <c r="BD19" s="111" t="s">
        <v>82</v>
      </c>
    </row>
    <row r="20" spans="1:56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1" t="s">
        <v>168</v>
      </c>
      <c r="BA20" s="111" t="s">
        <v>21</v>
      </c>
      <c r="BB20" s="111" t="s">
        <v>21</v>
      </c>
      <c r="BC20" s="111" t="s">
        <v>169</v>
      </c>
      <c r="BD20" s="111" t="s">
        <v>82</v>
      </c>
    </row>
    <row r="21" spans="1:56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1" t="s">
        <v>170</v>
      </c>
      <c r="BA21" s="111" t="s">
        <v>21</v>
      </c>
      <c r="BB21" s="111" t="s">
        <v>21</v>
      </c>
      <c r="BC21" s="111" t="s">
        <v>171</v>
      </c>
      <c r="BD21" s="111" t="s">
        <v>82</v>
      </c>
    </row>
    <row r="22" spans="1:56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56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56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56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ROUND(J111,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ROUND((SUM(BE111:BE694)),  2)</f>
        <v>0</v>
      </c>
      <c r="G37" s="36"/>
      <c r="H37" s="36"/>
      <c r="I37" s="134">
        <v>0.21</v>
      </c>
      <c r="J37" s="133">
        <f>ROUND(((SUM(BE111:BE694))*I37),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ROUND((SUM(BF111:BF694)),  2)</f>
        <v>0</v>
      </c>
      <c r="G38" s="36"/>
      <c r="H38" s="36"/>
      <c r="I38" s="134">
        <v>0.15</v>
      </c>
      <c r="J38" s="133">
        <f>ROUND(((SUM(BF111:BF694))*I38),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ROUND((SUM(BG111:BG694)),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ROUND((SUM(BH111:BH694)),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ROUND((SUM(BI111:BI694)),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147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01 - Architektonicko stavební část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J111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176</v>
      </c>
      <c r="E68" s="157"/>
      <c r="F68" s="157"/>
      <c r="G68" s="157"/>
      <c r="H68" s="157"/>
      <c r="I68" s="158"/>
      <c r="J68" s="159">
        <f>J112</f>
        <v>0</v>
      </c>
      <c r="K68" s="155"/>
      <c r="L68" s="160"/>
    </row>
    <row r="69" spans="1:47" s="10" customFormat="1" ht="19.899999999999999" customHeight="1">
      <c r="B69" s="161"/>
      <c r="C69" s="98"/>
      <c r="D69" s="162" t="s">
        <v>177</v>
      </c>
      <c r="E69" s="163"/>
      <c r="F69" s="163"/>
      <c r="G69" s="163"/>
      <c r="H69" s="163"/>
      <c r="I69" s="164"/>
      <c r="J69" s="165">
        <f>J113</f>
        <v>0</v>
      </c>
      <c r="K69" s="98"/>
      <c r="L69" s="166"/>
    </row>
    <row r="70" spans="1:47" s="10" customFormat="1" ht="19.899999999999999" customHeight="1">
      <c r="B70" s="161"/>
      <c r="C70" s="98"/>
      <c r="D70" s="162" t="s">
        <v>178</v>
      </c>
      <c r="E70" s="163"/>
      <c r="F70" s="163"/>
      <c r="G70" s="163"/>
      <c r="H70" s="163"/>
      <c r="I70" s="164"/>
      <c r="J70" s="165">
        <f>J268</f>
        <v>0</v>
      </c>
      <c r="K70" s="98"/>
      <c r="L70" s="166"/>
    </row>
    <row r="71" spans="1:47" s="10" customFormat="1" ht="19.899999999999999" customHeight="1">
      <c r="B71" s="161"/>
      <c r="C71" s="98"/>
      <c r="D71" s="162" t="s">
        <v>179</v>
      </c>
      <c r="E71" s="163"/>
      <c r="F71" s="163"/>
      <c r="G71" s="163"/>
      <c r="H71" s="163"/>
      <c r="I71" s="164"/>
      <c r="J71" s="165">
        <f>J279</f>
        <v>0</v>
      </c>
      <c r="K71" s="98"/>
      <c r="L71" s="166"/>
    </row>
    <row r="72" spans="1:47" s="10" customFormat="1" ht="19.899999999999999" customHeight="1">
      <c r="B72" s="161"/>
      <c r="C72" s="98"/>
      <c r="D72" s="162" t="s">
        <v>180</v>
      </c>
      <c r="E72" s="163"/>
      <c r="F72" s="163"/>
      <c r="G72" s="163"/>
      <c r="H72" s="163"/>
      <c r="I72" s="164"/>
      <c r="J72" s="165">
        <f>J282</f>
        <v>0</v>
      </c>
      <c r="K72" s="98"/>
      <c r="L72" s="166"/>
    </row>
    <row r="73" spans="1:47" s="10" customFormat="1" ht="19.899999999999999" customHeight="1">
      <c r="B73" s="161"/>
      <c r="C73" s="98"/>
      <c r="D73" s="162" t="s">
        <v>181</v>
      </c>
      <c r="E73" s="163"/>
      <c r="F73" s="163"/>
      <c r="G73" s="163"/>
      <c r="H73" s="163"/>
      <c r="I73" s="164"/>
      <c r="J73" s="165">
        <f>J310</f>
        <v>0</v>
      </c>
      <c r="K73" s="98"/>
      <c r="L73" s="166"/>
    </row>
    <row r="74" spans="1:47" s="10" customFormat="1" ht="19.899999999999999" customHeight="1">
      <c r="B74" s="161"/>
      <c r="C74" s="98"/>
      <c r="D74" s="162" t="s">
        <v>182</v>
      </c>
      <c r="E74" s="163"/>
      <c r="F74" s="163"/>
      <c r="G74" s="163"/>
      <c r="H74" s="163"/>
      <c r="I74" s="164"/>
      <c r="J74" s="165">
        <f>J318</f>
        <v>0</v>
      </c>
      <c r="K74" s="98"/>
      <c r="L74" s="166"/>
    </row>
    <row r="75" spans="1:47" s="10" customFormat="1" ht="19.899999999999999" customHeight="1">
      <c r="B75" s="161"/>
      <c r="C75" s="98"/>
      <c r="D75" s="162" t="s">
        <v>183</v>
      </c>
      <c r="E75" s="163"/>
      <c r="F75" s="163"/>
      <c r="G75" s="163"/>
      <c r="H75" s="163"/>
      <c r="I75" s="164"/>
      <c r="J75" s="165">
        <f>J412</f>
        <v>0</v>
      </c>
      <c r="K75" s="98"/>
      <c r="L75" s="166"/>
    </row>
    <row r="76" spans="1:47" s="10" customFormat="1" ht="19.899999999999999" customHeight="1">
      <c r="B76" s="161"/>
      <c r="C76" s="98"/>
      <c r="D76" s="162" t="s">
        <v>184</v>
      </c>
      <c r="E76" s="163"/>
      <c r="F76" s="163"/>
      <c r="G76" s="163"/>
      <c r="H76" s="163"/>
      <c r="I76" s="164"/>
      <c r="J76" s="165">
        <f>J422</f>
        <v>0</v>
      </c>
      <c r="K76" s="98"/>
      <c r="L76" s="166"/>
    </row>
    <row r="77" spans="1:47" s="10" customFormat="1" ht="19.899999999999999" customHeight="1">
      <c r="B77" s="161"/>
      <c r="C77" s="98"/>
      <c r="D77" s="162" t="s">
        <v>185</v>
      </c>
      <c r="E77" s="163"/>
      <c r="F77" s="163"/>
      <c r="G77" s="163"/>
      <c r="H77" s="163"/>
      <c r="I77" s="164"/>
      <c r="J77" s="165">
        <f>J489</f>
        <v>0</v>
      </c>
      <c r="K77" s="98"/>
      <c r="L77" s="166"/>
    </row>
    <row r="78" spans="1:47" s="10" customFormat="1" ht="19.899999999999999" customHeight="1">
      <c r="B78" s="161"/>
      <c r="C78" s="98"/>
      <c r="D78" s="162" t="s">
        <v>186</v>
      </c>
      <c r="E78" s="163"/>
      <c r="F78" s="163"/>
      <c r="G78" s="163"/>
      <c r="H78" s="163"/>
      <c r="I78" s="164"/>
      <c r="J78" s="165">
        <f>J513</f>
        <v>0</v>
      </c>
      <c r="K78" s="98"/>
      <c r="L78" s="166"/>
    </row>
    <row r="79" spans="1:47" s="9" customFormat="1" ht="24.95" customHeight="1">
      <c r="B79" s="154"/>
      <c r="C79" s="155"/>
      <c r="D79" s="156" t="s">
        <v>187</v>
      </c>
      <c r="E79" s="157"/>
      <c r="F79" s="157"/>
      <c r="G79" s="157"/>
      <c r="H79" s="157"/>
      <c r="I79" s="158"/>
      <c r="J79" s="159">
        <f>J516</f>
        <v>0</v>
      </c>
      <c r="K79" s="155"/>
      <c r="L79" s="160"/>
    </row>
    <row r="80" spans="1:47" s="10" customFormat="1" ht="19.899999999999999" customHeight="1">
      <c r="B80" s="161"/>
      <c r="C80" s="98"/>
      <c r="D80" s="162" t="s">
        <v>188</v>
      </c>
      <c r="E80" s="163"/>
      <c r="F80" s="163"/>
      <c r="G80" s="163"/>
      <c r="H80" s="163"/>
      <c r="I80" s="164"/>
      <c r="J80" s="165">
        <f>J517</f>
        <v>0</v>
      </c>
      <c r="K80" s="98"/>
      <c r="L80" s="166"/>
    </row>
    <row r="81" spans="1:31" s="10" customFormat="1" ht="19.899999999999999" customHeight="1">
      <c r="B81" s="161"/>
      <c r="C81" s="98"/>
      <c r="D81" s="162" t="s">
        <v>189</v>
      </c>
      <c r="E81" s="163"/>
      <c r="F81" s="163"/>
      <c r="G81" s="163"/>
      <c r="H81" s="163"/>
      <c r="I81" s="164"/>
      <c r="J81" s="165">
        <f>J574</f>
        <v>0</v>
      </c>
      <c r="K81" s="98"/>
      <c r="L81" s="166"/>
    </row>
    <row r="82" spans="1:31" s="10" customFormat="1" ht="19.899999999999999" customHeight="1">
      <c r="B82" s="161"/>
      <c r="C82" s="98"/>
      <c r="D82" s="162" t="s">
        <v>190</v>
      </c>
      <c r="E82" s="163"/>
      <c r="F82" s="163"/>
      <c r="G82" s="163"/>
      <c r="H82" s="163"/>
      <c r="I82" s="164"/>
      <c r="J82" s="165">
        <f>J587</f>
        <v>0</v>
      </c>
      <c r="K82" s="98"/>
      <c r="L82" s="166"/>
    </row>
    <row r="83" spans="1:31" s="10" customFormat="1" ht="19.899999999999999" customHeight="1">
      <c r="B83" s="161"/>
      <c r="C83" s="98"/>
      <c r="D83" s="162" t="s">
        <v>191</v>
      </c>
      <c r="E83" s="163"/>
      <c r="F83" s="163"/>
      <c r="G83" s="163"/>
      <c r="H83" s="163"/>
      <c r="I83" s="164"/>
      <c r="J83" s="165">
        <f>J592</f>
        <v>0</v>
      </c>
      <c r="K83" s="98"/>
      <c r="L83" s="166"/>
    </row>
    <row r="84" spans="1:31" s="10" customFormat="1" ht="19.899999999999999" customHeight="1">
      <c r="B84" s="161"/>
      <c r="C84" s="98"/>
      <c r="D84" s="162" t="s">
        <v>192</v>
      </c>
      <c r="E84" s="163"/>
      <c r="F84" s="163"/>
      <c r="G84" s="163"/>
      <c r="H84" s="163"/>
      <c r="I84" s="164"/>
      <c r="J84" s="165">
        <f>J600</f>
        <v>0</v>
      </c>
      <c r="K84" s="98"/>
      <c r="L84" s="166"/>
    </row>
    <row r="85" spans="1:31" s="10" customFormat="1" ht="19.899999999999999" customHeight="1">
      <c r="B85" s="161"/>
      <c r="C85" s="98"/>
      <c r="D85" s="162" t="s">
        <v>193</v>
      </c>
      <c r="E85" s="163"/>
      <c r="F85" s="163"/>
      <c r="G85" s="163"/>
      <c r="H85" s="163"/>
      <c r="I85" s="164"/>
      <c r="J85" s="165">
        <f>J634</f>
        <v>0</v>
      </c>
      <c r="K85" s="98"/>
      <c r="L85" s="166"/>
    </row>
    <row r="86" spans="1:31" s="10" customFormat="1" ht="19.899999999999999" customHeight="1">
      <c r="B86" s="161"/>
      <c r="C86" s="98"/>
      <c r="D86" s="162" t="s">
        <v>194</v>
      </c>
      <c r="E86" s="163"/>
      <c r="F86" s="163"/>
      <c r="G86" s="163"/>
      <c r="H86" s="163"/>
      <c r="I86" s="164"/>
      <c r="J86" s="165">
        <f>J651</f>
        <v>0</v>
      </c>
      <c r="K86" s="98"/>
      <c r="L86" s="166"/>
    </row>
    <row r="87" spans="1:31" s="10" customFormat="1" ht="19.899999999999999" customHeight="1">
      <c r="B87" s="161"/>
      <c r="C87" s="98"/>
      <c r="D87" s="162" t="s">
        <v>195</v>
      </c>
      <c r="E87" s="163"/>
      <c r="F87" s="163"/>
      <c r="G87" s="163"/>
      <c r="H87" s="163"/>
      <c r="I87" s="164"/>
      <c r="J87" s="165">
        <f>J655</f>
        <v>0</v>
      </c>
      <c r="K87" s="98"/>
      <c r="L87" s="166"/>
    </row>
    <row r="88" spans="1:31" s="2" customFormat="1" ht="21.75" customHeight="1">
      <c r="A88" s="36"/>
      <c r="B88" s="37"/>
      <c r="C88" s="38"/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49"/>
      <c r="C89" s="50"/>
      <c r="D89" s="50"/>
      <c r="E89" s="50"/>
      <c r="F89" s="50"/>
      <c r="G89" s="50"/>
      <c r="H89" s="50"/>
      <c r="I89" s="145"/>
      <c r="J89" s="50"/>
      <c r="K89" s="50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3" spans="1:31" s="2" customFormat="1" ht="6.95" customHeight="1">
      <c r="A93" s="36"/>
      <c r="B93" s="51"/>
      <c r="C93" s="52"/>
      <c r="D93" s="52"/>
      <c r="E93" s="52"/>
      <c r="F93" s="52"/>
      <c r="G93" s="52"/>
      <c r="H93" s="52"/>
      <c r="I93" s="148"/>
      <c r="J93" s="52"/>
      <c r="K93" s="52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4.95" customHeight="1">
      <c r="A94" s="36"/>
      <c r="B94" s="37"/>
      <c r="C94" s="25" t="s">
        <v>196</v>
      </c>
      <c r="D94" s="38"/>
      <c r="E94" s="38"/>
      <c r="F94" s="38"/>
      <c r="G94" s="38"/>
      <c r="H94" s="38"/>
      <c r="I94" s="119"/>
      <c r="J94" s="38"/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16</v>
      </c>
      <c r="D96" s="38"/>
      <c r="E96" s="38"/>
      <c r="F96" s="38"/>
      <c r="G96" s="38"/>
      <c r="H96" s="38"/>
      <c r="I96" s="119"/>
      <c r="J96" s="38"/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16.5" customHeight="1">
      <c r="A97" s="36"/>
      <c r="B97" s="37"/>
      <c r="C97" s="38"/>
      <c r="D97" s="38"/>
      <c r="E97" s="430" t="str">
        <f>E7</f>
        <v>Dostavba budovy F2</v>
      </c>
      <c r="F97" s="431"/>
      <c r="G97" s="431"/>
      <c r="H97" s="431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1" customFormat="1" ht="12" customHeight="1">
      <c r="B98" s="23"/>
      <c r="C98" s="31" t="s">
        <v>139</v>
      </c>
      <c r="D98" s="24"/>
      <c r="E98" s="24"/>
      <c r="F98" s="24"/>
      <c r="G98" s="24"/>
      <c r="H98" s="24"/>
      <c r="I98" s="110"/>
      <c r="J98" s="24"/>
      <c r="K98" s="24"/>
      <c r="L98" s="22"/>
    </row>
    <row r="99" spans="1:63" s="1" customFormat="1" ht="16.5" customHeight="1">
      <c r="B99" s="23"/>
      <c r="C99" s="24"/>
      <c r="D99" s="24"/>
      <c r="E99" s="430" t="s">
        <v>142</v>
      </c>
      <c r="F99" s="406"/>
      <c r="G99" s="406"/>
      <c r="H99" s="406"/>
      <c r="I99" s="110"/>
      <c r="J99" s="24"/>
      <c r="K99" s="24"/>
      <c r="L99" s="22"/>
    </row>
    <row r="100" spans="1:63" s="1" customFormat="1" ht="12" customHeight="1">
      <c r="B100" s="23"/>
      <c r="C100" s="31" t="s">
        <v>144</v>
      </c>
      <c r="D100" s="24"/>
      <c r="E100" s="24"/>
      <c r="F100" s="24"/>
      <c r="G100" s="24"/>
      <c r="H100" s="24"/>
      <c r="I100" s="110"/>
      <c r="J100" s="24"/>
      <c r="K100" s="24"/>
      <c r="L100" s="22"/>
    </row>
    <row r="101" spans="1:63" s="2" customFormat="1" ht="16.5" customHeight="1">
      <c r="A101" s="36"/>
      <c r="B101" s="37"/>
      <c r="C101" s="38"/>
      <c r="D101" s="38"/>
      <c r="E101" s="432" t="s">
        <v>147</v>
      </c>
      <c r="F101" s="433"/>
      <c r="G101" s="433"/>
      <c r="H101" s="433"/>
      <c r="I101" s="119"/>
      <c r="J101" s="38"/>
      <c r="K101" s="38"/>
      <c r="L101" s="120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2" customHeight="1">
      <c r="A102" s="36"/>
      <c r="B102" s="37"/>
      <c r="C102" s="31" t="s">
        <v>150</v>
      </c>
      <c r="D102" s="38"/>
      <c r="E102" s="38"/>
      <c r="F102" s="38"/>
      <c r="G102" s="38"/>
      <c r="H102" s="38"/>
      <c r="I102" s="119"/>
      <c r="J102" s="38"/>
      <c r="K102" s="38"/>
      <c r="L102" s="120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16.5" customHeight="1">
      <c r="A103" s="36"/>
      <c r="B103" s="37"/>
      <c r="C103" s="38"/>
      <c r="D103" s="38"/>
      <c r="E103" s="377" t="str">
        <f>E13</f>
        <v>01 - Architektonicko stavební část</v>
      </c>
      <c r="F103" s="433"/>
      <c r="G103" s="433"/>
      <c r="H103" s="433"/>
      <c r="I103" s="119"/>
      <c r="J103" s="38"/>
      <c r="K103" s="38"/>
      <c r="L103" s="120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119"/>
      <c r="J104" s="38"/>
      <c r="K104" s="38"/>
      <c r="L104" s="120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12" customHeight="1">
      <c r="A105" s="36"/>
      <c r="B105" s="37"/>
      <c r="C105" s="31" t="s">
        <v>22</v>
      </c>
      <c r="D105" s="38"/>
      <c r="E105" s="38"/>
      <c r="F105" s="29" t="str">
        <f>F16</f>
        <v>Liberec</v>
      </c>
      <c r="G105" s="38"/>
      <c r="H105" s="38"/>
      <c r="I105" s="121" t="s">
        <v>24</v>
      </c>
      <c r="J105" s="61" t="str">
        <f>IF(J16="","",J16)</f>
        <v>2. 11. 2020</v>
      </c>
      <c r="K105" s="38"/>
      <c r="L105" s="120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119"/>
      <c r="J106" s="38"/>
      <c r="K106" s="38"/>
      <c r="L106" s="120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25.7" customHeight="1">
      <c r="A107" s="36"/>
      <c r="B107" s="37"/>
      <c r="C107" s="31" t="s">
        <v>26</v>
      </c>
      <c r="D107" s="38"/>
      <c r="E107" s="38"/>
      <c r="F107" s="29" t="str">
        <f>E19</f>
        <v>Technická univerzita v Liberci</v>
      </c>
      <c r="G107" s="38"/>
      <c r="H107" s="38"/>
      <c r="I107" s="121" t="s">
        <v>32</v>
      </c>
      <c r="J107" s="34" t="str">
        <f>E25</f>
        <v>UNION.ARCH spol. s r.o.</v>
      </c>
      <c r="K107" s="38"/>
      <c r="L107" s="120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25.7" customHeight="1">
      <c r="A108" s="36"/>
      <c r="B108" s="37"/>
      <c r="C108" s="31" t="s">
        <v>30</v>
      </c>
      <c r="D108" s="38"/>
      <c r="E108" s="38"/>
      <c r="F108" s="29" t="str">
        <f>IF(E22="","",E22)</f>
        <v>Vyplň údaj</v>
      </c>
      <c r="G108" s="38"/>
      <c r="H108" s="38"/>
      <c r="I108" s="121" t="s">
        <v>35</v>
      </c>
      <c r="J108" s="34" t="str">
        <f>E28</f>
        <v>PROPOS Liberec s.r.o.</v>
      </c>
      <c r="K108" s="38"/>
      <c r="L108" s="120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2" customFormat="1" ht="10.35" customHeight="1">
      <c r="A109" s="36"/>
      <c r="B109" s="37"/>
      <c r="C109" s="38"/>
      <c r="D109" s="38"/>
      <c r="E109" s="38"/>
      <c r="F109" s="38"/>
      <c r="G109" s="38"/>
      <c r="H109" s="38"/>
      <c r="I109" s="119"/>
      <c r="J109" s="38"/>
      <c r="K109" s="38"/>
      <c r="L109" s="120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3" s="11" customFormat="1" ht="29.25" customHeight="1">
      <c r="A110" s="167"/>
      <c r="B110" s="168"/>
      <c r="C110" s="169" t="s">
        <v>197</v>
      </c>
      <c r="D110" s="170" t="s">
        <v>58</v>
      </c>
      <c r="E110" s="170" t="s">
        <v>54</v>
      </c>
      <c r="F110" s="170" t="s">
        <v>55</v>
      </c>
      <c r="G110" s="170" t="s">
        <v>198</v>
      </c>
      <c r="H110" s="170" t="s">
        <v>199</v>
      </c>
      <c r="I110" s="171" t="s">
        <v>200</v>
      </c>
      <c r="J110" s="170" t="s">
        <v>174</v>
      </c>
      <c r="K110" s="172" t="s">
        <v>201</v>
      </c>
      <c r="L110" s="173"/>
      <c r="M110" s="70" t="s">
        <v>21</v>
      </c>
      <c r="N110" s="71" t="s">
        <v>43</v>
      </c>
      <c r="O110" s="71" t="s">
        <v>202</v>
      </c>
      <c r="P110" s="71" t="s">
        <v>203</v>
      </c>
      <c r="Q110" s="71" t="s">
        <v>204</v>
      </c>
      <c r="R110" s="71" t="s">
        <v>205</v>
      </c>
      <c r="S110" s="71" t="s">
        <v>206</v>
      </c>
      <c r="T110" s="72" t="s">
        <v>207</v>
      </c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</row>
    <row r="111" spans="1:63" s="2" customFormat="1" ht="22.9" customHeight="1">
      <c r="A111" s="36"/>
      <c r="B111" s="37"/>
      <c r="C111" s="77" t="s">
        <v>208</v>
      </c>
      <c r="D111" s="38"/>
      <c r="E111" s="38"/>
      <c r="F111" s="38"/>
      <c r="G111" s="38"/>
      <c r="H111" s="38"/>
      <c r="I111" s="119"/>
      <c r="J111" s="174">
        <f>BK111</f>
        <v>0</v>
      </c>
      <c r="K111" s="38"/>
      <c r="L111" s="41"/>
      <c r="M111" s="73"/>
      <c r="N111" s="175"/>
      <c r="O111" s="74"/>
      <c r="P111" s="176">
        <f>P112+P516</f>
        <v>0</v>
      </c>
      <c r="Q111" s="74"/>
      <c r="R111" s="176">
        <f>R112+R516</f>
        <v>214.00484479000002</v>
      </c>
      <c r="S111" s="74"/>
      <c r="T111" s="177">
        <f>T112+T516</f>
        <v>73.553946750000009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72</v>
      </c>
      <c r="AU111" s="19" t="s">
        <v>175</v>
      </c>
      <c r="BK111" s="178">
        <f>BK112+BK516</f>
        <v>0</v>
      </c>
    </row>
    <row r="112" spans="1:63" s="12" customFormat="1" ht="25.9" customHeight="1">
      <c r="B112" s="179"/>
      <c r="C112" s="180"/>
      <c r="D112" s="181" t="s">
        <v>72</v>
      </c>
      <c r="E112" s="182" t="s">
        <v>209</v>
      </c>
      <c r="F112" s="182" t="s">
        <v>210</v>
      </c>
      <c r="G112" s="180"/>
      <c r="H112" s="180"/>
      <c r="I112" s="183"/>
      <c r="J112" s="184">
        <f>BK112</f>
        <v>0</v>
      </c>
      <c r="K112" s="180"/>
      <c r="L112" s="185"/>
      <c r="M112" s="186"/>
      <c r="N112" s="187"/>
      <c r="O112" s="187"/>
      <c r="P112" s="188">
        <f>P113+P268+P279+P282+P310+P318+P412+P422+P489+P513</f>
        <v>0</v>
      </c>
      <c r="Q112" s="187"/>
      <c r="R112" s="188">
        <f>R113+R268+R279+R282+R310+R318+R412+R422+R489+R513</f>
        <v>205.28278675000001</v>
      </c>
      <c r="S112" s="187"/>
      <c r="T112" s="189">
        <f>T113+T268+T279+T282+T310+T318+T412+T422+T489+T513</f>
        <v>68.385786750000008</v>
      </c>
      <c r="AR112" s="190" t="s">
        <v>80</v>
      </c>
      <c r="AT112" s="191" t="s">
        <v>72</v>
      </c>
      <c r="AU112" s="191" t="s">
        <v>73</v>
      </c>
      <c r="AY112" s="190" t="s">
        <v>211</v>
      </c>
      <c r="BK112" s="192">
        <f>BK113+BK268+BK279+BK282+BK310+BK318+BK412+BK422+BK489+BK513</f>
        <v>0</v>
      </c>
    </row>
    <row r="113" spans="1:65" s="12" customFormat="1" ht="22.9" customHeight="1">
      <c r="B113" s="179"/>
      <c r="C113" s="180"/>
      <c r="D113" s="181" t="s">
        <v>72</v>
      </c>
      <c r="E113" s="193" t="s">
        <v>80</v>
      </c>
      <c r="F113" s="193" t="s">
        <v>212</v>
      </c>
      <c r="G113" s="180"/>
      <c r="H113" s="180"/>
      <c r="I113" s="183"/>
      <c r="J113" s="194">
        <f>BK113</f>
        <v>0</v>
      </c>
      <c r="K113" s="180"/>
      <c r="L113" s="185"/>
      <c r="M113" s="186"/>
      <c r="N113" s="187"/>
      <c r="O113" s="187"/>
      <c r="P113" s="188">
        <f>SUM(P114:P267)</f>
        <v>0</v>
      </c>
      <c r="Q113" s="187"/>
      <c r="R113" s="188">
        <f>SUM(R114:R267)</f>
        <v>83.262267999999992</v>
      </c>
      <c r="S113" s="187"/>
      <c r="T113" s="189">
        <f>SUM(T114:T267)</f>
        <v>2.21</v>
      </c>
      <c r="AR113" s="190" t="s">
        <v>80</v>
      </c>
      <c r="AT113" s="191" t="s">
        <v>72</v>
      </c>
      <c r="AU113" s="191" t="s">
        <v>80</v>
      </c>
      <c r="AY113" s="190" t="s">
        <v>211</v>
      </c>
      <c r="BK113" s="192">
        <f>SUM(BK114:BK267)</f>
        <v>0</v>
      </c>
    </row>
    <row r="114" spans="1:65" s="2" customFormat="1" ht="33" customHeight="1">
      <c r="A114" s="36"/>
      <c r="B114" s="37"/>
      <c r="C114" s="195" t="s">
        <v>80</v>
      </c>
      <c r="D114" s="195" t="s">
        <v>213</v>
      </c>
      <c r="E114" s="196" t="s">
        <v>214</v>
      </c>
      <c r="F114" s="197" t="s">
        <v>215</v>
      </c>
      <c r="G114" s="198" t="s">
        <v>216</v>
      </c>
      <c r="H114" s="199">
        <v>22.25</v>
      </c>
      <c r="I114" s="200"/>
      <c r="J114" s="201">
        <f>ROUND(I114*H114,2)</f>
        <v>0</v>
      </c>
      <c r="K114" s="197" t="s">
        <v>217</v>
      </c>
      <c r="L114" s="41"/>
      <c r="M114" s="202" t="s">
        <v>21</v>
      </c>
      <c r="N114" s="203" t="s">
        <v>44</v>
      </c>
      <c r="O114" s="66"/>
      <c r="P114" s="204">
        <f>O114*H114</f>
        <v>0</v>
      </c>
      <c r="Q114" s="204">
        <v>0.255</v>
      </c>
      <c r="R114" s="204">
        <f>Q114*H114</f>
        <v>5.6737500000000001</v>
      </c>
      <c r="S114" s="204">
        <v>0</v>
      </c>
      <c r="T114" s="20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6" t="s">
        <v>100</v>
      </c>
      <c r="AT114" s="206" t="s">
        <v>213</v>
      </c>
      <c r="AU114" s="206" t="s">
        <v>82</v>
      </c>
      <c r="AY114" s="19" t="s">
        <v>211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9" t="s">
        <v>80</v>
      </c>
      <c r="BK114" s="207">
        <f>ROUND(I114*H114,2)</f>
        <v>0</v>
      </c>
      <c r="BL114" s="19" t="s">
        <v>100</v>
      </c>
      <c r="BM114" s="206" t="s">
        <v>218</v>
      </c>
    </row>
    <row r="115" spans="1:65" s="13" customFormat="1" ht="11.25">
      <c r="B115" s="208"/>
      <c r="C115" s="209"/>
      <c r="D115" s="210" t="s">
        <v>219</v>
      </c>
      <c r="E115" s="211" t="s">
        <v>21</v>
      </c>
      <c r="F115" s="212" t="s">
        <v>220</v>
      </c>
      <c r="G115" s="209"/>
      <c r="H115" s="211" t="s">
        <v>21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219</v>
      </c>
      <c r="AU115" s="218" t="s">
        <v>82</v>
      </c>
      <c r="AV115" s="13" t="s">
        <v>80</v>
      </c>
      <c r="AW115" s="13" t="s">
        <v>34</v>
      </c>
      <c r="AX115" s="13" t="s">
        <v>73</v>
      </c>
      <c r="AY115" s="218" t="s">
        <v>211</v>
      </c>
    </row>
    <row r="116" spans="1:65" s="14" customFormat="1" ht="11.25">
      <c r="B116" s="219"/>
      <c r="C116" s="220"/>
      <c r="D116" s="210" t="s">
        <v>219</v>
      </c>
      <c r="E116" s="221" t="s">
        <v>21</v>
      </c>
      <c r="F116" s="222" t="s">
        <v>221</v>
      </c>
      <c r="G116" s="220"/>
      <c r="H116" s="223">
        <v>30.25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219</v>
      </c>
      <c r="AU116" s="229" t="s">
        <v>82</v>
      </c>
      <c r="AV116" s="14" t="s">
        <v>82</v>
      </c>
      <c r="AW116" s="14" t="s">
        <v>34</v>
      </c>
      <c r="AX116" s="14" t="s">
        <v>73</v>
      </c>
      <c r="AY116" s="229" t="s">
        <v>211</v>
      </c>
    </row>
    <row r="117" spans="1:65" s="13" customFormat="1" ht="11.25">
      <c r="B117" s="208"/>
      <c r="C117" s="209"/>
      <c r="D117" s="210" t="s">
        <v>219</v>
      </c>
      <c r="E117" s="211" t="s">
        <v>21</v>
      </c>
      <c r="F117" s="212" t="s">
        <v>222</v>
      </c>
      <c r="G117" s="209"/>
      <c r="H117" s="211" t="s">
        <v>21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219</v>
      </c>
      <c r="AU117" s="218" t="s">
        <v>82</v>
      </c>
      <c r="AV117" s="13" t="s">
        <v>80</v>
      </c>
      <c r="AW117" s="13" t="s">
        <v>34</v>
      </c>
      <c r="AX117" s="13" t="s">
        <v>73</v>
      </c>
      <c r="AY117" s="218" t="s">
        <v>211</v>
      </c>
    </row>
    <row r="118" spans="1:65" s="14" customFormat="1" ht="11.25">
      <c r="B118" s="219"/>
      <c r="C118" s="220"/>
      <c r="D118" s="210" t="s">
        <v>219</v>
      </c>
      <c r="E118" s="221" t="s">
        <v>21</v>
      </c>
      <c r="F118" s="222" t="s">
        <v>223</v>
      </c>
      <c r="G118" s="220"/>
      <c r="H118" s="223">
        <v>-7.5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219</v>
      </c>
      <c r="AU118" s="229" t="s">
        <v>82</v>
      </c>
      <c r="AV118" s="14" t="s">
        <v>82</v>
      </c>
      <c r="AW118" s="14" t="s">
        <v>34</v>
      </c>
      <c r="AX118" s="14" t="s">
        <v>73</v>
      </c>
      <c r="AY118" s="229" t="s">
        <v>211</v>
      </c>
    </row>
    <row r="119" spans="1:65" s="14" customFormat="1" ht="11.25">
      <c r="B119" s="219"/>
      <c r="C119" s="220"/>
      <c r="D119" s="210" t="s">
        <v>219</v>
      </c>
      <c r="E119" s="221" t="s">
        <v>21</v>
      </c>
      <c r="F119" s="222" t="s">
        <v>224</v>
      </c>
      <c r="G119" s="220"/>
      <c r="H119" s="223">
        <v>-0.5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219</v>
      </c>
      <c r="AU119" s="229" t="s">
        <v>82</v>
      </c>
      <c r="AV119" s="14" t="s">
        <v>82</v>
      </c>
      <c r="AW119" s="14" t="s">
        <v>34</v>
      </c>
      <c r="AX119" s="14" t="s">
        <v>73</v>
      </c>
      <c r="AY119" s="229" t="s">
        <v>211</v>
      </c>
    </row>
    <row r="120" spans="1:65" s="15" customFormat="1" ht="11.25">
      <c r="B120" s="230"/>
      <c r="C120" s="231"/>
      <c r="D120" s="210" t="s">
        <v>219</v>
      </c>
      <c r="E120" s="232" t="s">
        <v>21</v>
      </c>
      <c r="F120" s="233" t="s">
        <v>225</v>
      </c>
      <c r="G120" s="231"/>
      <c r="H120" s="234">
        <v>22.25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219</v>
      </c>
      <c r="AU120" s="240" t="s">
        <v>82</v>
      </c>
      <c r="AV120" s="15" t="s">
        <v>100</v>
      </c>
      <c r="AW120" s="15" t="s">
        <v>34</v>
      </c>
      <c r="AX120" s="15" t="s">
        <v>80</v>
      </c>
      <c r="AY120" s="240" t="s">
        <v>211</v>
      </c>
    </row>
    <row r="121" spans="1:65" s="2" customFormat="1" ht="21.75" customHeight="1">
      <c r="A121" s="36"/>
      <c r="B121" s="37"/>
      <c r="C121" s="195" t="s">
        <v>82</v>
      </c>
      <c r="D121" s="195" t="s">
        <v>213</v>
      </c>
      <c r="E121" s="196" t="s">
        <v>226</v>
      </c>
      <c r="F121" s="197" t="s">
        <v>227</v>
      </c>
      <c r="G121" s="198" t="s">
        <v>216</v>
      </c>
      <c r="H121" s="199">
        <v>13</v>
      </c>
      <c r="I121" s="200"/>
      <c r="J121" s="201">
        <f>ROUND(I121*H121,2)</f>
        <v>0</v>
      </c>
      <c r="K121" s="197" t="s">
        <v>217</v>
      </c>
      <c r="L121" s="41"/>
      <c r="M121" s="202" t="s">
        <v>21</v>
      </c>
      <c r="N121" s="203" t="s">
        <v>44</v>
      </c>
      <c r="O121" s="66"/>
      <c r="P121" s="204">
        <f>O121*H121</f>
        <v>0</v>
      </c>
      <c r="Q121" s="204">
        <v>0.3</v>
      </c>
      <c r="R121" s="204">
        <f>Q121*H121</f>
        <v>3.9</v>
      </c>
      <c r="S121" s="204">
        <v>0.17</v>
      </c>
      <c r="T121" s="205">
        <f>S121*H121</f>
        <v>2.21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6" t="s">
        <v>100</v>
      </c>
      <c r="AT121" s="206" t="s">
        <v>213</v>
      </c>
      <c r="AU121" s="206" t="s">
        <v>82</v>
      </c>
      <c r="AY121" s="19" t="s">
        <v>211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9" t="s">
        <v>80</v>
      </c>
      <c r="BK121" s="207">
        <f>ROUND(I121*H121,2)</f>
        <v>0</v>
      </c>
      <c r="BL121" s="19" t="s">
        <v>100</v>
      </c>
      <c r="BM121" s="206" t="s">
        <v>228</v>
      </c>
    </row>
    <row r="122" spans="1:65" s="13" customFormat="1" ht="11.25">
      <c r="B122" s="208"/>
      <c r="C122" s="209"/>
      <c r="D122" s="210" t="s">
        <v>219</v>
      </c>
      <c r="E122" s="211" t="s">
        <v>21</v>
      </c>
      <c r="F122" s="212" t="s">
        <v>229</v>
      </c>
      <c r="G122" s="209"/>
      <c r="H122" s="211" t="s">
        <v>21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219</v>
      </c>
      <c r="AU122" s="218" t="s">
        <v>82</v>
      </c>
      <c r="AV122" s="13" t="s">
        <v>80</v>
      </c>
      <c r="AW122" s="13" t="s">
        <v>34</v>
      </c>
      <c r="AX122" s="13" t="s">
        <v>73</v>
      </c>
      <c r="AY122" s="218" t="s">
        <v>211</v>
      </c>
    </row>
    <row r="123" spans="1:65" s="13" customFormat="1" ht="11.25">
      <c r="B123" s="208"/>
      <c r="C123" s="209"/>
      <c r="D123" s="210" t="s">
        <v>219</v>
      </c>
      <c r="E123" s="211" t="s">
        <v>21</v>
      </c>
      <c r="F123" s="212" t="s">
        <v>230</v>
      </c>
      <c r="G123" s="209"/>
      <c r="H123" s="211" t="s">
        <v>21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219</v>
      </c>
      <c r="AU123" s="218" t="s">
        <v>82</v>
      </c>
      <c r="AV123" s="13" t="s">
        <v>80</v>
      </c>
      <c r="AW123" s="13" t="s">
        <v>34</v>
      </c>
      <c r="AX123" s="13" t="s">
        <v>73</v>
      </c>
      <c r="AY123" s="218" t="s">
        <v>211</v>
      </c>
    </row>
    <row r="124" spans="1:65" s="14" customFormat="1" ht="11.25">
      <c r="B124" s="219"/>
      <c r="C124" s="220"/>
      <c r="D124" s="210" t="s">
        <v>219</v>
      </c>
      <c r="E124" s="221" t="s">
        <v>21</v>
      </c>
      <c r="F124" s="222" t="s">
        <v>231</v>
      </c>
      <c r="G124" s="220"/>
      <c r="H124" s="223">
        <v>13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219</v>
      </c>
      <c r="AU124" s="229" t="s">
        <v>82</v>
      </c>
      <c r="AV124" s="14" t="s">
        <v>82</v>
      </c>
      <c r="AW124" s="14" t="s">
        <v>34</v>
      </c>
      <c r="AX124" s="14" t="s">
        <v>80</v>
      </c>
      <c r="AY124" s="229" t="s">
        <v>211</v>
      </c>
    </row>
    <row r="125" spans="1:65" s="2" customFormat="1" ht="16.5" customHeight="1">
      <c r="A125" s="36"/>
      <c r="B125" s="37"/>
      <c r="C125" s="195" t="s">
        <v>88</v>
      </c>
      <c r="D125" s="195" t="s">
        <v>213</v>
      </c>
      <c r="E125" s="196" t="s">
        <v>232</v>
      </c>
      <c r="F125" s="197" t="s">
        <v>233</v>
      </c>
      <c r="G125" s="198" t="s">
        <v>216</v>
      </c>
      <c r="H125" s="199">
        <v>324</v>
      </c>
      <c r="I125" s="200"/>
      <c r="J125" s="201">
        <f>ROUND(I125*H125,2)</f>
        <v>0</v>
      </c>
      <c r="K125" s="197" t="s">
        <v>217</v>
      </c>
      <c r="L125" s="41"/>
      <c r="M125" s="202" t="s">
        <v>21</v>
      </c>
      <c r="N125" s="203" t="s">
        <v>44</v>
      </c>
      <c r="O125" s="66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100</v>
      </c>
      <c r="AT125" s="206" t="s">
        <v>213</v>
      </c>
      <c r="AU125" s="206" t="s">
        <v>82</v>
      </c>
      <c r="AY125" s="19" t="s">
        <v>211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9" t="s">
        <v>80</v>
      </c>
      <c r="BK125" s="207">
        <f>ROUND(I125*H125,2)</f>
        <v>0</v>
      </c>
      <c r="BL125" s="19" t="s">
        <v>100</v>
      </c>
      <c r="BM125" s="206" t="s">
        <v>234</v>
      </c>
    </row>
    <row r="126" spans="1:65" s="13" customFormat="1" ht="11.25">
      <c r="B126" s="208"/>
      <c r="C126" s="209"/>
      <c r="D126" s="210" t="s">
        <v>219</v>
      </c>
      <c r="E126" s="211" t="s">
        <v>21</v>
      </c>
      <c r="F126" s="212" t="s">
        <v>235</v>
      </c>
      <c r="G126" s="209"/>
      <c r="H126" s="211" t="s">
        <v>21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219</v>
      </c>
      <c r="AU126" s="218" t="s">
        <v>82</v>
      </c>
      <c r="AV126" s="13" t="s">
        <v>80</v>
      </c>
      <c r="AW126" s="13" t="s">
        <v>34</v>
      </c>
      <c r="AX126" s="13" t="s">
        <v>73</v>
      </c>
      <c r="AY126" s="218" t="s">
        <v>211</v>
      </c>
    </row>
    <row r="127" spans="1:65" s="14" customFormat="1" ht="11.25">
      <c r="B127" s="219"/>
      <c r="C127" s="220"/>
      <c r="D127" s="210" t="s">
        <v>219</v>
      </c>
      <c r="E127" s="221" t="s">
        <v>21</v>
      </c>
      <c r="F127" s="222" t="s">
        <v>236</v>
      </c>
      <c r="G127" s="220"/>
      <c r="H127" s="223">
        <v>177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219</v>
      </c>
      <c r="AU127" s="229" t="s">
        <v>82</v>
      </c>
      <c r="AV127" s="14" t="s">
        <v>82</v>
      </c>
      <c r="AW127" s="14" t="s">
        <v>34</v>
      </c>
      <c r="AX127" s="14" t="s">
        <v>73</v>
      </c>
      <c r="AY127" s="229" t="s">
        <v>211</v>
      </c>
    </row>
    <row r="128" spans="1:65" s="14" customFormat="1" ht="11.25">
      <c r="B128" s="219"/>
      <c r="C128" s="220"/>
      <c r="D128" s="210" t="s">
        <v>219</v>
      </c>
      <c r="E128" s="221" t="s">
        <v>21</v>
      </c>
      <c r="F128" s="222" t="s">
        <v>237</v>
      </c>
      <c r="G128" s="220"/>
      <c r="H128" s="223">
        <v>52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219</v>
      </c>
      <c r="AU128" s="229" t="s">
        <v>82</v>
      </c>
      <c r="AV128" s="14" t="s">
        <v>82</v>
      </c>
      <c r="AW128" s="14" t="s">
        <v>34</v>
      </c>
      <c r="AX128" s="14" t="s">
        <v>73</v>
      </c>
      <c r="AY128" s="229" t="s">
        <v>211</v>
      </c>
    </row>
    <row r="129" spans="1:65" s="13" customFormat="1" ht="11.25">
      <c r="B129" s="208"/>
      <c r="C129" s="209"/>
      <c r="D129" s="210" t="s">
        <v>219</v>
      </c>
      <c r="E129" s="211" t="s">
        <v>21</v>
      </c>
      <c r="F129" s="212" t="s">
        <v>238</v>
      </c>
      <c r="G129" s="209"/>
      <c r="H129" s="211" t="s">
        <v>21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219</v>
      </c>
      <c r="AU129" s="218" t="s">
        <v>82</v>
      </c>
      <c r="AV129" s="13" t="s">
        <v>80</v>
      </c>
      <c r="AW129" s="13" t="s">
        <v>34</v>
      </c>
      <c r="AX129" s="13" t="s">
        <v>73</v>
      </c>
      <c r="AY129" s="218" t="s">
        <v>211</v>
      </c>
    </row>
    <row r="130" spans="1:65" s="14" customFormat="1" ht="11.25">
      <c r="B130" s="219"/>
      <c r="C130" s="220"/>
      <c r="D130" s="210" t="s">
        <v>219</v>
      </c>
      <c r="E130" s="221" t="s">
        <v>21</v>
      </c>
      <c r="F130" s="222" t="s">
        <v>239</v>
      </c>
      <c r="G130" s="220"/>
      <c r="H130" s="223">
        <v>95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219</v>
      </c>
      <c r="AU130" s="229" t="s">
        <v>82</v>
      </c>
      <c r="AV130" s="14" t="s">
        <v>82</v>
      </c>
      <c r="AW130" s="14" t="s">
        <v>34</v>
      </c>
      <c r="AX130" s="14" t="s">
        <v>73</v>
      </c>
      <c r="AY130" s="229" t="s">
        <v>211</v>
      </c>
    </row>
    <row r="131" spans="1:65" s="16" customFormat="1" ht="11.25">
      <c r="B131" s="241"/>
      <c r="C131" s="242"/>
      <c r="D131" s="210" t="s">
        <v>219</v>
      </c>
      <c r="E131" s="243" t="s">
        <v>128</v>
      </c>
      <c r="F131" s="244" t="s">
        <v>240</v>
      </c>
      <c r="G131" s="242"/>
      <c r="H131" s="245">
        <v>324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219</v>
      </c>
      <c r="AU131" s="251" t="s">
        <v>82</v>
      </c>
      <c r="AV131" s="16" t="s">
        <v>88</v>
      </c>
      <c r="AW131" s="16" t="s">
        <v>34</v>
      </c>
      <c r="AX131" s="16" t="s">
        <v>80</v>
      </c>
      <c r="AY131" s="251" t="s">
        <v>211</v>
      </c>
    </row>
    <row r="132" spans="1:65" s="2" customFormat="1" ht="16.5" customHeight="1">
      <c r="A132" s="36"/>
      <c r="B132" s="37"/>
      <c r="C132" s="195" t="s">
        <v>100</v>
      </c>
      <c r="D132" s="195" t="s">
        <v>213</v>
      </c>
      <c r="E132" s="196" t="s">
        <v>241</v>
      </c>
      <c r="F132" s="197" t="s">
        <v>242</v>
      </c>
      <c r="G132" s="198" t="s">
        <v>243</v>
      </c>
      <c r="H132" s="199">
        <v>1</v>
      </c>
      <c r="I132" s="200"/>
      <c r="J132" s="201">
        <f>ROUND(I132*H132,2)</f>
        <v>0</v>
      </c>
      <c r="K132" s="197" t="s">
        <v>21</v>
      </c>
      <c r="L132" s="41"/>
      <c r="M132" s="202" t="s">
        <v>21</v>
      </c>
      <c r="N132" s="203" t="s">
        <v>44</v>
      </c>
      <c r="O132" s="66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100</v>
      </c>
      <c r="AT132" s="206" t="s">
        <v>213</v>
      </c>
      <c r="AU132" s="206" t="s">
        <v>82</v>
      </c>
      <c r="AY132" s="19" t="s">
        <v>211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9" t="s">
        <v>80</v>
      </c>
      <c r="BK132" s="207">
        <f>ROUND(I132*H132,2)</f>
        <v>0</v>
      </c>
      <c r="BL132" s="19" t="s">
        <v>100</v>
      </c>
      <c r="BM132" s="206" t="s">
        <v>244</v>
      </c>
    </row>
    <row r="133" spans="1:65" s="2" customFormat="1" ht="21.75" customHeight="1">
      <c r="A133" s="36"/>
      <c r="B133" s="37"/>
      <c r="C133" s="195" t="s">
        <v>245</v>
      </c>
      <c r="D133" s="195" t="s">
        <v>213</v>
      </c>
      <c r="E133" s="196" t="s">
        <v>246</v>
      </c>
      <c r="F133" s="197" t="s">
        <v>247</v>
      </c>
      <c r="G133" s="198" t="s">
        <v>248</v>
      </c>
      <c r="H133" s="199">
        <v>159</v>
      </c>
      <c r="I133" s="200"/>
      <c r="J133" s="201">
        <f>ROUND(I133*H133,2)</f>
        <v>0</v>
      </c>
      <c r="K133" s="197" t="s">
        <v>217</v>
      </c>
      <c r="L133" s="41"/>
      <c r="M133" s="202" t="s">
        <v>21</v>
      </c>
      <c r="N133" s="203" t="s">
        <v>44</v>
      </c>
      <c r="O133" s="66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100</v>
      </c>
      <c r="AT133" s="206" t="s">
        <v>213</v>
      </c>
      <c r="AU133" s="206" t="s">
        <v>82</v>
      </c>
      <c r="AY133" s="19" t="s">
        <v>211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9" t="s">
        <v>80</v>
      </c>
      <c r="BK133" s="207">
        <f>ROUND(I133*H133,2)</f>
        <v>0</v>
      </c>
      <c r="BL133" s="19" t="s">
        <v>100</v>
      </c>
      <c r="BM133" s="206" t="s">
        <v>249</v>
      </c>
    </row>
    <row r="134" spans="1:65" s="13" customFormat="1" ht="11.25">
      <c r="B134" s="208"/>
      <c r="C134" s="209"/>
      <c r="D134" s="210" t="s">
        <v>219</v>
      </c>
      <c r="E134" s="211" t="s">
        <v>21</v>
      </c>
      <c r="F134" s="212" t="s">
        <v>250</v>
      </c>
      <c r="G134" s="209"/>
      <c r="H134" s="211" t="s">
        <v>21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219</v>
      </c>
      <c r="AU134" s="218" t="s">
        <v>82</v>
      </c>
      <c r="AV134" s="13" t="s">
        <v>80</v>
      </c>
      <c r="AW134" s="13" t="s">
        <v>34</v>
      </c>
      <c r="AX134" s="13" t="s">
        <v>73</v>
      </c>
      <c r="AY134" s="218" t="s">
        <v>211</v>
      </c>
    </row>
    <row r="135" spans="1:65" s="13" customFormat="1" ht="11.25">
      <c r="B135" s="208"/>
      <c r="C135" s="209"/>
      <c r="D135" s="210" t="s">
        <v>219</v>
      </c>
      <c r="E135" s="211" t="s">
        <v>21</v>
      </c>
      <c r="F135" s="212" t="s">
        <v>251</v>
      </c>
      <c r="G135" s="209"/>
      <c r="H135" s="211" t="s">
        <v>21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219</v>
      </c>
      <c r="AU135" s="218" t="s">
        <v>82</v>
      </c>
      <c r="AV135" s="13" t="s">
        <v>80</v>
      </c>
      <c r="AW135" s="13" t="s">
        <v>34</v>
      </c>
      <c r="AX135" s="13" t="s">
        <v>73</v>
      </c>
      <c r="AY135" s="218" t="s">
        <v>211</v>
      </c>
    </row>
    <row r="136" spans="1:65" s="13" customFormat="1" ht="11.25">
      <c r="B136" s="208"/>
      <c r="C136" s="209"/>
      <c r="D136" s="210" t="s">
        <v>219</v>
      </c>
      <c r="E136" s="211" t="s">
        <v>21</v>
      </c>
      <c r="F136" s="212" t="s">
        <v>252</v>
      </c>
      <c r="G136" s="209"/>
      <c r="H136" s="211" t="s">
        <v>21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219</v>
      </c>
      <c r="AU136" s="218" t="s">
        <v>82</v>
      </c>
      <c r="AV136" s="13" t="s">
        <v>80</v>
      </c>
      <c r="AW136" s="13" t="s">
        <v>34</v>
      </c>
      <c r="AX136" s="13" t="s">
        <v>73</v>
      </c>
      <c r="AY136" s="218" t="s">
        <v>211</v>
      </c>
    </row>
    <row r="137" spans="1:65" s="13" customFormat="1" ht="11.25">
      <c r="B137" s="208"/>
      <c r="C137" s="209"/>
      <c r="D137" s="210" t="s">
        <v>219</v>
      </c>
      <c r="E137" s="211" t="s">
        <v>21</v>
      </c>
      <c r="F137" s="212" t="s">
        <v>253</v>
      </c>
      <c r="G137" s="209"/>
      <c r="H137" s="211" t="s">
        <v>21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219</v>
      </c>
      <c r="AU137" s="218" t="s">
        <v>82</v>
      </c>
      <c r="AV137" s="13" t="s">
        <v>80</v>
      </c>
      <c r="AW137" s="13" t="s">
        <v>34</v>
      </c>
      <c r="AX137" s="13" t="s">
        <v>73</v>
      </c>
      <c r="AY137" s="218" t="s">
        <v>211</v>
      </c>
    </row>
    <row r="138" spans="1:65" s="14" customFormat="1" ht="11.25">
      <c r="B138" s="219"/>
      <c r="C138" s="220"/>
      <c r="D138" s="210" t="s">
        <v>219</v>
      </c>
      <c r="E138" s="221" t="s">
        <v>21</v>
      </c>
      <c r="F138" s="222" t="s">
        <v>254</v>
      </c>
      <c r="G138" s="220"/>
      <c r="H138" s="223">
        <v>300.89999999999998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219</v>
      </c>
      <c r="AU138" s="229" t="s">
        <v>82</v>
      </c>
      <c r="AV138" s="14" t="s">
        <v>82</v>
      </c>
      <c r="AW138" s="14" t="s">
        <v>34</v>
      </c>
      <c r="AX138" s="14" t="s">
        <v>73</v>
      </c>
      <c r="AY138" s="229" t="s">
        <v>211</v>
      </c>
    </row>
    <row r="139" spans="1:65" s="13" customFormat="1" ht="11.25">
      <c r="B139" s="208"/>
      <c r="C139" s="209"/>
      <c r="D139" s="210" t="s">
        <v>219</v>
      </c>
      <c r="E139" s="211" t="s">
        <v>21</v>
      </c>
      <c r="F139" s="212" t="s">
        <v>255</v>
      </c>
      <c r="G139" s="209"/>
      <c r="H139" s="211" t="s">
        <v>21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219</v>
      </c>
      <c r="AU139" s="218" t="s">
        <v>82</v>
      </c>
      <c r="AV139" s="13" t="s">
        <v>80</v>
      </c>
      <c r="AW139" s="13" t="s">
        <v>34</v>
      </c>
      <c r="AX139" s="13" t="s">
        <v>73</v>
      </c>
      <c r="AY139" s="218" t="s">
        <v>211</v>
      </c>
    </row>
    <row r="140" spans="1:65" s="14" customFormat="1" ht="11.25">
      <c r="B140" s="219"/>
      <c r="C140" s="220"/>
      <c r="D140" s="210" t="s">
        <v>219</v>
      </c>
      <c r="E140" s="221" t="s">
        <v>21</v>
      </c>
      <c r="F140" s="222" t="s">
        <v>256</v>
      </c>
      <c r="G140" s="220"/>
      <c r="H140" s="223">
        <v>85.8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219</v>
      </c>
      <c r="AU140" s="229" t="s">
        <v>82</v>
      </c>
      <c r="AV140" s="14" t="s">
        <v>82</v>
      </c>
      <c r="AW140" s="14" t="s">
        <v>34</v>
      </c>
      <c r="AX140" s="14" t="s">
        <v>73</v>
      </c>
      <c r="AY140" s="229" t="s">
        <v>211</v>
      </c>
    </row>
    <row r="141" spans="1:65" s="13" customFormat="1" ht="11.25">
      <c r="B141" s="208"/>
      <c r="C141" s="209"/>
      <c r="D141" s="210" t="s">
        <v>219</v>
      </c>
      <c r="E141" s="211" t="s">
        <v>21</v>
      </c>
      <c r="F141" s="212" t="s">
        <v>257</v>
      </c>
      <c r="G141" s="209"/>
      <c r="H141" s="211" t="s">
        <v>21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219</v>
      </c>
      <c r="AU141" s="218" t="s">
        <v>82</v>
      </c>
      <c r="AV141" s="13" t="s">
        <v>80</v>
      </c>
      <c r="AW141" s="13" t="s">
        <v>34</v>
      </c>
      <c r="AX141" s="13" t="s">
        <v>73</v>
      </c>
      <c r="AY141" s="218" t="s">
        <v>211</v>
      </c>
    </row>
    <row r="142" spans="1:65" s="14" customFormat="1" ht="11.25">
      <c r="B142" s="219"/>
      <c r="C142" s="220"/>
      <c r="D142" s="210" t="s">
        <v>219</v>
      </c>
      <c r="E142" s="221" t="s">
        <v>21</v>
      </c>
      <c r="F142" s="222" t="s">
        <v>258</v>
      </c>
      <c r="G142" s="220"/>
      <c r="H142" s="223">
        <v>10.8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219</v>
      </c>
      <c r="AU142" s="229" t="s">
        <v>82</v>
      </c>
      <c r="AV142" s="14" t="s">
        <v>82</v>
      </c>
      <c r="AW142" s="14" t="s">
        <v>34</v>
      </c>
      <c r="AX142" s="14" t="s">
        <v>73</v>
      </c>
      <c r="AY142" s="229" t="s">
        <v>211</v>
      </c>
    </row>
    <row r="143" spans="1:65" s="16" customFormat="1" ht="11.25">
      <c r="B143" s="241"/>
      <c r="C143" s="242"/>
      <c r="D143" s="210" t="s">
        <v>219</v>
      </c>
      <c r="E143" s="243" t="s">
        <v>131</v>
      </c>
      <c r="F143" s="244" t="s">
        <v>240</v>
      </c>
      <c r="G143" s="242"/>
      <c r="H143" s="245">
        <v>397.5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219</v>
      </c>
      <c r="AU143" s="251" t="s">
        <v>82</v>
      </c>
      <c r="AV143" s="16" t="s">
        <v>88</v>
      </c>
      <c r="AW143" s="16" t="s">
        <v>34</v>
      </c>
      <c r="AX143" s="16" t="s">
        <v>73</v>
      </c>
      <c r="AY143" s="251" t="s">
        <v>211</v>
      </c>
    </row>
    <row r="144" spans="1:65" s="13" customFormat="1" ht="11.25">
      <c r="B144" s="208"/>
      <c r="C144" s="209"/>
      <c r="D144" s="210" t="s">
        <v>219</v>
      </c>
      <c r="E144" s="211" t="s">
        <v>21</v>
      </c>
      <c r="F144" s="212" t="s">
        <v>259</v>
      </c>
      <c r="G144" s="209"/>
      <c r="H144" s="211" t="s">
        <v>21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219</v>
      </c>
      <c r="AU144" s="218" t="s">
        <v>82</v>
      </c>
      <c r="AV144" s="13" t="s">
        <v>80</v>
      </c>
      <c r="AW144" s="13" t="s">
        <v>34</v>
      </c>
      <c r="AX144" s="13" t="s">
        <v>73</v>
      </c>
      <c r="AY144" s="218" t="s">
        <v>211</v>
      </c>
    </row>
    <row r="145" spans="1:65" s="13" customFormat="1" ht="11.25">
      <c r="B145" s="208"/>
      <c r="C145" s="209"/>
      <c r="D145" s="210" t="s">
        <v>219</v>
      </c>
      <c r="E145" s="211" t="s">
        <v>21</v>
      </c>
      <c r="F145" s="212" t="s">
        <v>260</v>
      </c>
      <c r="G145" s="209"/>
      <c r="H145" s="211" t="s">
        <v>21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219</v>
      </c>
      <c r="AU145" s="218" t="s">
        <v>82</v>
      </c>
      <c r="AV145" s="13" t="s">
        <v>80</v>
      </c>
      <c r="AW145" s="13" t="s">
        <v>34</v>
      </c>
      <c r="AX145" s="13" t="s">
        <v>73</v>
      </c>
      <c r="AY145" s="218" t="s">
        <v>211</v>
      </c>
    </row>
    <row r="146" spans="1:65" s="14" customFormat="1" ht="11.25">
      <c r="B146" s="219"/>
      <c r="C146" s="220"/>
      <c r="D146" s="210" t="s">
        <v>219</v>
      </c>
      <c r="E146" s="221" t="s">
        <v>21</v>
      </c>
      <c r="F146" s="222" t="s">
        <v>261</v>
      </c>
      <c r="G146" s="220"/>
      <c r="H146" s="223">
        <v>-99.375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219</v>
      </c>
      <c r="AU146" s="229" t="s">
        <v>82</v>
      </c>
      <c r="AV146" s="14" t="s">
        <v>82</v>
      </c>
      <c r="AW146" s="14" t="s">
        <v>34</v>
      </c>
      <c r="AX146" s="14" t="s">
        <v>73</v>
      </c>
      <c r="AY146" s="229" t="s">
        <v>211</v>
      </c>
    </row>
    <row r="147" spans="1:65" s="14" customFormat="1" ht="11.25">
      <c r="B147" s="219"/>
      <c r="C147" s="220"/>
      <c r="D147" s="210" t="s">
        <v>219</v>
      </c>
      <c r="E147" s="221" t="s">
        <v>21</v>
      </c>
      <c r="F147" s="222" t="s">
        <v>262</v>
      </c>
      <c r="G147" s="220"/>
      <c r="H147" s="223">
        <v>-79.5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219</v>
      </c>
      <c r="AU147" s="229" t="s">
        <v>82</v>
      </c>
      <c r="AV147" s="14" t="s">
        <v>82</v>
      </c>
      <c r="AW147" s="14" t="s">
        <v>34</v>
      </c>
      <c r="AX147" s="14" t="s">
        <v>73</v>
      </c>
      <c r="AY147" s="229" t="s">
        <v>211</v>
      </c>
    </row>
    <row r="148" spans="1:65" s="14" customFormat="1" ht="11.25">
      <c r="B148" s="219"/>
      <c r="C148" s="220"/>
      <c r="D148" s="210" t="s">
        <v>219</v>
      </c>
      <c r="E148" s="221" t="s">
        <v>21</v>
      </c>
      <c r="F148" s="222" t="s">
        <v>263</v>
      </c>
      <c r="G148" s="220"/>
      <c r="H148" s="223">
        <v>-59.625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219</v>
      </c>
      <c r="AU148" s="229" t="s">
        <v>82</v>
      </c>
      <c r="AV148" s="14" t="s">
        <v>82</v>
      </c>
      <c r="AW148" s="14" t="s">
        <v>34</v>
      </c>
      <c r="AX148" s="14" t="s">
        <v>73</v>
      </c>
      <c r="AY148" s="229" t="s">
        <v>211</v>
      </c>
    </row>
    <row r="149" spans="1:65" s="15" customFormat="1" ht="11.25">
      <c r="B149" s="230"/>
      <c r="C149" s="231"/>
      <c r="D149" s="210" t="s">
        <v>219</v>
      </c>
      <c r="E149" s="232" t="s">
        <v>21</v>
      </c>
      <c r="F149" s="233" t="s">
        <v>225</v>
      </c>
      <c r="G149" s="231"/>
      <c r="H149" s="234">
        <v>159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219</v>
      </c>
      <c r="AU149" s="240" t="s">
        <v>82</v>
      </c>
      <c r="AV149" s="15" t="s">
        <v>100</v>
      </c>
      <c r="AW149" s="15" t="s">
        <v>34</v>
      </c>
      <c r="AX149" s="15" t="s">
        <v>80</v>
      </c>
      <c r="AY149" s="240" t="s">
        <v>211</v>
      </c>
    </row>
    <row r="150" spans="1:65" s="2" customFormat="1" ht="21.75" customHeight="1">
      <c r="A150" s="36"/>
      <c r="B150" s="37"/>
      <c r="C150" s="195" t="s">
        <v>264</v>
      </c>
      <c r="D150" s="195" t="s">
        <v>213</v>
      </c>
      <c r="E150" s="196" t="s">
        <v>265</v>
      </c>
      <c r="F150" s="197" t="s">
        <v>266</v>
      </c>
      <c r="G150" s="198" t="s">
        <v>248</v>
      </c>
      <c r="H150" s="199">
        <v>99.375</v>
      </c>
      <c r="I150" s="200"/>
      <c r="J150" s="201">
        <f>ROUND(I150*H150,2)</f>
        <v>0</v>
      </c>
      <c r="K150" s="197" t="s">
        <v>217</v>
      </c>
      <c r="L150" s="41"/>
      <c r="M150" s="202" t="s">
        <v>21</v>
      </c>
      <c r="N150" s="203" t="s">
        <v>44</v>
      </c>
      <c r="O150" s="66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100</v>
      </c>
      <c r="AT150" s="206" t="s">
        <v>213</v>
      </c>
      <c r="AU150" s="206" t="s">
        <v>82</v>
      </c>
      <c r="AY150" s="19" t="s">
        <v>211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9" t="s">
        <v>80</v>
      </c>
      <c r="BK150" s="207">
        <f>ROUND(I150*H150,2)</f>
        <v>0</v>
      </c>
      <c r="BL150" s="19" t="s">
        <v>100</v>
      </c>
      <c r="BM150" s="206" t="s">
        <v>267</v>
      </c>
    </row>
    <row r="151" spans="1:65" s="13" customFormat="1" ht="11.25">
      <c r="B151" s="208"/>
      <c r="C151" s="209"/>
      <c r="D151" s="210" t="s">
        <v>219</v>
      </c>
      <c r="E151" s="211" t="s">
        <v>21</v>
      </c>
      <c r="F151" s="212" t="s">
        <v>268</v>
      </c>
      <c r="G151" s="209"/>
      <c r="H151" s="211" t="s">
        <v>21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219</v>
      </c>
      <c r="AU151" s="218" t="s">
        <v>82</v>
      </c>
      <c r="AV151" s="13" t="s">
        <v>80</v>
      </c>
      <c r="AW151" s="13" t="s">
        <v>34</v>
      </c>
      <c r="AX151" s="13" t="s">
        <v>73</v>
      </c>
      <c r="AY151" s="218" t="s">
        <v>211</v>
      </c>
    </row>
    <row r="152" spans="1:65" s="14" customFormat="1" ht="11.25">
      <c r="B152" s="219"/>
      <c r="C152" s="220"/>
      <c r="D152" s="210" t="s">
        <v>219</v>
      </c>
      <c r="E152" s="221" t="s">
        <v>21</v>
      </c>
      <c r="F152" s="222" t="s">
        <v>269</v>
      </c>
      <c r="G152" s="220"/>
      <c r="H152" s="223">
        <v>99.375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219</v>
      </c>
      <c r="AU152" s="229" t="s">
        <v>82</v>
      </c>
      <c r="AV152" s="14" t="s">
        <v>82</v>
      </c>
      <c r="AW152" s="14" t="s">
        <v>34</v>
      </c>
      <c r="AX152" s="14" t="s">
        <v>73</v>
      </c>
      <c r="AY152" s="229" t="s">
        <v>211</v>
      </c>
    </row>
    <row r="153" spans="1:65" s="16" customFormat="1" ht="11.25">
      <c r="B153" s="241"/>
      <c r="C153" s="242"/>
      <c r="D153" s="210" t="s">
        <v>219</v>
      </c>
      <c r="E153" s="243" t="s">
        <v>133</v>
      </c>
      <c r="F153" s="244" t="s">
        <v>240</v>
      </c>
      <c r="G153" s="242"/>
      <c r="H153" s="245">
        <v>99.375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219</v>
      </c>
      <c r="AU153" s="251" t="s">
        <v>82</v>
      </c>
      <c r="AV153" s="16" t="s">
        <v>88</v>
      </c>
      <c r="AW153" s="16" t="s">
        <v>34</v>
      </c>
      <c r="AX153" s="16" t="s">
        <v>80</v>
      </c>
      <c r="AY153" s="251" t="s">
        <v>211</v>
      </c>
    </row>
    <row r="154" spans="1:65" s="2" customFormat="1" ht="21.75" customHeight="1">
      <c r="A154" s="36"/>
      <c r="B154" s="37"/>
      <c r="C154" s="195" t="s">
        <v>270</v>
      </c>
      <c r="D154" s="195" t="s">
        <v>213</v>
      </c>
      <c r="E154" s="196" t="s">
        <v>271</v>
      </c>
      <c r="F154" s="197" t="s">
        <v>272</v>
      </c>
      <c r="G154" s="198" t="s">
        <v>248</v>
      </c>
      <c r="H154" s="199">
        <v>79.5</v>
      </c>
      <c r="I154" s="200"/>
      <c r="J154" s="201">
        <f>ROUND(I154*H154,2)</f>
        <v>0</v>
      </c>
      <c r="K154" s="197" t="s">
        <v>217</v>
      </c>
      <c r="L154" s="41"/>
      <c r="M154" s="202" t="s">
        <v>21</v>
      </c>
      <c r="N154" s="203" t="s">
        <v>44</v>
      </c>
      <c r="O154" s="66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100</v>
      </c>
      <c r="AT154" s="206" t="s">
        <v>213</v>
      </c>
      <c r="AU154" s="206" t="s">
        <v>82</v>
      </c>
      <c r="AY154" s="19" t="s">
        <v>211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9" t="s">
        <v>80</v>
      </c>
      <c r="BK154" s="207">
        <f>ROUND(I154*H154,2)</f>
        <v>0</v>
      </c>
      <c r="BL154" s="19" t="s">
        <v>100</v>
      </c>
      <c r="BM154" s="206" t="s">
        <v>273</v>
      </c>
    </row>
    <row r="155" spans="1:65" s="13" customFormat="1" ht="11.25">
      <c r="B155" s="208"/>
      <c r="C155" s="209"/>
      <c r="D155" s="210" t="s">
        <v>219</v>
      </c>
      <c r="E155" s="211" t="s">
        <v>21</v>
      </c>
      <c r="F155" s="212" t="s">
        <v>274</v>
      </c>
      <c r="G155" s="209"/>
      <c r="H155" s="211" t="s">
        <v>21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219</v>
      </c>
      <c r="AU155" s="218" t="s">
        <v>82</v>
      </c>
      <c r="AV155" s="13" t="s">
        <v>80</v>
      </c>
      <c r="AW155" s="13" t="s">
        <v>34</v>
      </c>
      <c r="AX155" s="13" t="s">
        <v>73</v>
      </c>
      <c r="AY155" s="218" t="s">
        <v>211</v>
      </c>
    </row>
    <row r="156" spans="1:65" s="14" customFormat="1" ht="11.25">
      <c r="B156" s="219"/>
      <c r="C156" s="220"/>
      <c r="D156" s="210" t="s">
        <v>219</v>
      </c>
      <c r="E156" s="221" t="s">
        <v>21</v>
      </c>
      <c r="F156" s="222" t="s">
        <v>275</v>
      </c>
      <c r="G156" s="220"/>
      <c r="H156" s="223">
        <v>79.5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219</v>
      </c>
      <c r="AU156" s="229" t="s">
        <v>82</v>
      </c>
      <c r="AV156" s="14" t="s">
        <v>82</v>
      </c>
      <c r="AW156" s="14" t="s">
        <v>34</v>
      </c>
      <c r="AX156" s="14" t="s">
        <v>73</v>
      </c>
      <c r="AY156" s="229" t="s">
        <v>211</v>
      </c>
    </row>
    <row r="157" spans="1:65" s="16" customFormat="1" ht="11.25">
      <c r="B157" s="241"/>
      <c r="C157" s="242"/>
      <c r="D157" s="210" t="s">
        <v>219</v>
      </c>
      <c r="E157" s="243" t="s">
        <v>135</v>
      </c>
      <c r="F157" s="244" t="s">
        <v>240</v>
      </c>
      <c r="G157" s="242"/>
      <c r="H157" s="245">
        <v>79.5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219</v>
      </c>
      <c r="AU157" s="251" t="s">
        <v>82</v>
      </c>
      <c r="AV157" s="16" t="s">
        <v>88</v>
      </c>
      <c r="AW157" s="16" t="s">
        <v>34</v>
      </c>
      <c r="AX157" s="16" t="s">
        <v>80</v>
      </c>
      <c r="AY157" s="251" t="s">
        <v>211</v>
      </c>
    </row>
    <row r="158" spans="1:65" s="2" customFormat="1" ht="16.5" customHeight="1">
      <c r="A158" s="36"/>
      <c r="B158" s="37"/>
      <c r="C158" s="195" t="s">
        <v>276</v>
      </c>
      <c r="D158" s="195" t="s">
        <v>213</v>
      </c>
      <c r="E158" s="196" t="s">
        <v>277</v>
      </c>
      <c r="F158" s="197" t="s">
        <v>278</v>
      </c>
      <c r="G158" s="198" t="s">
        <v>248</v>
      </c>
      <c r="H158" s="199">
        <v>59.625</v>
      </c>
      <c r="I158" s="200"/>
      <c r="J158" s="201">
        <f>ROUND(I158*H158,2)</f>
        <v>0</v>
      </c>
      <c r="K158" s="197" t="s">
        <v>217</v>
      </c>
      <c r="L158" s="41"/>
      <c r="M158" s="202" t="s">
        <v>21</v>
      </c>
      <c r="N158" s="203" t="s">
        <v>44</v>
      </c>
      <c r="O158" s="66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100</v>
      </c>
      <c r="AT158" s="206" t="s">
        <v>213</v>
      </c>
      <c r="AU158" s="206" t="s">
        <v>82</v>
      </c>
      <c r="AY158" s="19" t="s">
        <v>211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9" t="s">
        <v>80</v>
      </c>
      <c r="BK158" s="207">
        <f>ROUND(I158*H158,2)</f>
        <v>0</v>
      </c>
      <c r="BL158" s="19" t="s">
        <v>100</v>
      </c>
      <c r="BM158" s="206" t="s">
        <v>279</v>
      </c>
    </row>
    <row r="159" spans="1:65" s="13" customFormat="1" ht="11.25">
      <c r="B159" s="208"/>
      <c r="C159" s="209"/>
      <c r="D159" s="210" t="s">
        <v>219</v>
      </c>
      <c r="E159" s="211" t="s">
        <v>21</v>
      </c>
      <c r="F159" s="212" t="s">
        <v>280</v>
      </c>
      <c r="G159" s="209"/>
      <c r="H159" s="211" t="s">
        <v>21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219</v>
      </c>
      <c r="AU159" s="218" t="s">
        <v>82</v>
      </c>
      <c r="AV159" s="13" t="s">
        <v>80</v>
      </c>
      <c r="AW159" s="13" t="s">
        <v>34</v>
      </c>
      <c r="AX159" s="13" t="s">
        <v>73</v>
      </c>
      <c r="AY159" s="218" t="s">
        <v>211</v>
      </c>
    </row>
    <row r="160" spans="1:65" s="14" customFormat="1" ht="11.25">
      <c r="B160" s="219"/>
      <c r="C160" s="220"/>
      <c r="D160" s="210" t="s">
        <v>219</v>
      </c>
      <c r="E160" s="221" t="s">
        <v>21</v>
      </c>
      <c r="F160" s="222" t="s">
        <v>281</v>
      </c>
      <c r="G160" s="220"/>
      <c r="H160" s="223">
        <v>59.625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219</v>
      </c>
      <c r="AU160" s="229" t="s">
        <v>82</v>
      </c>
      <c r="AV160" s="14" t="s">
        <v>82</v>
      </c>
      <c r="AW160" s="14" t="s">
        <v>34</v>
      </c>
      <c r="AX160" s="14" t="s">
        <v>73</v>
      </c>
      <c r="AY160" s="229" t="s">
        <v>211</v>
      </c>
    </row>
    <row r="161" spans="1:65" s="16" customFormat="1" ht="11.25">
      <c r="B161" s="241"/>
      <c r="C161" s="242"/>
      <c r="D161" s="210" t="s">
        <v>219</v>
      </c>
      <c r="E161" s="243" t="s">
        <v>137</v>
      </c>
      <c r="F161" s="244" t="s">
        <v>240</v>
      </c>
      <c r="G161" s="242"/>
      <c r="H161" s="245">
        <v>59.625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219</v>
      </c>
      <c r="AU161" s="251" t="s">
        <v>82</v>
      </c>
      <c r="AV161" s="16" t="s">
        <v>88</v>
      </c>
      <c r="AW161" s="16" t="s">
        <v>34</v>
      </c>
      <c r="AX161" s="16" t="s">
        <v>80</v>
      </c>
      <c r="AY161" s="251" t="s">
        <v>211</v>
      </c>
    </row>
    <row r="162" spans="1:65" s="2" customFormat="1" ht="21.75" customHeight="1">
      <c r="A162" s="36"/>
      <c r="B162" s="37"/>
      <c r="C162" s="195" t="s">
        <v>282</v>
      </c>
      <c r="D162" s="195" t="s">
        <v>213</v>
      </c>
      <c r="E162" s="196" t="s">
        <v>283</v>
      </c>
      <c r="F162" s="197" t="s">
        <v>284</v>
      </c>
      <c r="G162" s="198" t="s">
        <v>248</v>
      </c>
      <c r="H162" s="199">
        <v>84</v>
      </c>
      <c r="I162" s="200"/>
      <c r="J162" s="201">
        <f>ROUND(I162*H162,2)</f>
        <v>0</v>
      </c>
      <c r="K162" s="197" t="s">
        <v>217</v>
      </c>
      <c r="L162" s="41"/>
      <c r="M162" s="202" t="s">
        <v>21</v>
      </c>
      <c r="N162" s="203" t="s">
        <v>44</v>
      </c>
      <c r="O162" s="66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100</v>
      </c>
      <c r="AT162" s="206" t="s">
        <v>213</v>
      </c>
      <c r="AU162" s="206" t="s">
        <v>82</v>
      </c>
      <c r="AY162" s="19" t="s">
        <v>211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9" t="s">
        <v>80</v>
      </c>
      <c r="BK162" s="207">
        <f>ROUND(I162*H162,2)</f>
        <v>0</v>
      </c>
      <c r="BL162" s="19" t="s">
        <v>100</v>
      </c>
      <c r="BM162" s="206" t="s">
        <v>285</v>
      </c>
    </row>
    <row r="163" spans="1:65" s="13" customFormat="1" ht="11.25">
      <c r="B163" s="208"/>
      <c r="C163" s="209"/>
      <c r="D163" s="210" t="s">
        <v>219</v>
      </c>
      <c r="E163" s="211" t="s">
        <v>21</v>
      </c>
      <c r="F163" s="212" t="s">
        <v>286</v>
      </c>
      <c r="G163" s="209"/>
      <c r="H163" s="211" t="s">
        <v>21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219</v>
      </c>
      <c r="AU163" s="218" t="s">
        <v>82</v>
      </c>
      <c r="AV163" s="13" t="s">
        <v>80</v>
      </c>
      <c r="AW163" s="13" t="s">
        <v>34</v>
      </c>
      <c r="AX163" s="13" t="s">
        <v>73</v>
      </c>
      <c r="AY163" s="218" t="s">
        <v>211</v>
      </c>
    </row>
    <row r="164" spans="1:65" s="14" customFormat="1" ht="11.25">
      <c r="B164" s="219"/>
      <c r="C164" s="220"/>
      <c r="D164" s="210" t="s">
        <v>219</v>
      </c>
      <c r="E164" s="221" t="s">
        <v>21</v>
      </c>
      <c r="F164" s="222" t="s">
        <v>287</v>
      </c>
      <c r="G164" s="220"/>
      <c r="H164" s="223">
        <v>51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219</v>
      </c>
      <c r="AU164" s="229" t="s">
        <v>82</v>
      </c>
      <c r="AV164" s="14" t="s">
        <v>82</v>
      </c>
      <c r="AW164" s="14" t="s">
        <v>34</v>
      </c>
      <c r="AX164" s="14" t="s">
        <v>73</v>
      </c>
      <c r="AY164" s="229" t="s">
        <v>211</v>
      </c>
    </row>
    <row r="165" spans="1:65" s="13" customFormat="1" ht="11.25">
      <c r="B165" s="208"/>
      <c r="C165" s="209"/>
      <c r="D165" s="210" t="s">
        <v>219</v>
      </c>
      <c r="E165" s="211" t="s">
        <v>21</v>
      </c>
      <c r="F165" s="212" t="s">
        <v>288</v>
      </c>
      <c r="G165" s="209"/>
      <c r="H165" s="211" t="s">
        <v>21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219</v>
      </c>
      <c r="AU165" s="218" t="s">
        <v>82</v>
      </c>
      <c r="AV165" s="13" t="s">
        <v>80</v>
      </c>
      <c r="AW165" s="13" t="s">
        <v>34</v>
      </c>
      <c r="AX165" s="13" t="s">
        <v>73</v>
      </c>
      <c r="AY165" s="218" t="s">
        <v>211</v>
      </c>
    </row>
    <row r="166" spans="1:65" s="14" customFormat="1" ht="11.25">
      <c r="B166" s="219"/>
      <c r="C166" s="220"/>
      <c r="D166" s="210" t="s">
        <v>219</v>
      </c>
      <c r="E166" s="221" t="s">
        <v>21</v>
      </c>
      <c r="F166" s="222" t="s">
        <v>289</v>
      </c>
      <c r="G166" s="220"/>
      <c r="H166" s="223">
        <v>33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219</v>
      </c>
      <c r="AU166" s="229" t="s">
        <v>82</v>
      </c>
      <c r="AV166" s="14" t="s">
        <v>82</v>
      </c>
      <c r="AW166" s="14" t="s">
        <v>34</v>
      </c>
      <c r="AX166" s="14" t="s">
        <v>73</v>
      </c>
      <c r="AY166" s="229" t="s">
        <v>211</v>
      </c>
    </row>
    <row r="167" spans="1:65" s="15" customFormat="1" ht="11.25">
      <c r="B167" s="230"/>
      <c r="C167" s="231"/>
      <c r="D167" s="210" t="s">
        <v>219</v>
      </c>
      <c r="E167" s="232" t="s">
        <v>21</v>
      </c>
      <c r="F167" s="233" t="s">
        <v>225</v>
      </c>
      <c r="G167" s="231"/>
      <c r="H167" s="234">
        <v>84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219</v>
      </c>
      <c r="AU167" s="240" t="s">
        <v>82</v>
      </c>
      <c r="AV167" s="15" t="s">
        <v>100</v>
      </c>
      <c r="AW167" s="15" t="s">
        <v>34</v>
      </c>
      <c r="AX167" s="15" t="s">
        <v>80</v>
      </c>
      <c r="AY167" s="240" t="s">
        <v>211</v>
      </c>
    </row>
    <row r="168" spans="1:65" s="2" customFormat="1" ht="16.5" customHeight="1">
      <c r="A168" s="36"/>
      <c r="B168" s="37"/>
      <c r="C168" s="195" t="s">
        <v>290</v>
      </c>
      <c r="D168" s="195" t="s">
        <v>213</v>
      </c>
      <c r="E168" s="196" t="s">
        <v>291</v>
      </c>
      <c r="F168" s="197" t="s">
        <v>292</v>
      </c>
      <c r="G168" s="198" t="s">
        <v>248</v>
      </c>
      <c r="H168" s="199">
        <v>2.4</v>
      </c>
      <c r="I168" s="200"/>
      <c r="J168" s="201">
        <f>ROUND(I168*H168,2)</f>
        <v>0</v>
      </c>
      <c r="K168" s="197" t="s">
        <v>217</v>
      </c>
      <c r="L168" s="41"/>
      <c r="M168" s="202" t="s">
        <v>21</v>
      </c>
      <c r="N168" s="203" t="s">
        <v>44</v>
      </c>
      <c r="O168" s="66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100</v>
      </c>
      <c r="AT168" s="206" t="s">
        <v>213</v>
      </c>
      <c r="AU168" s="206" t="s">
        <v>82</v>
      </c>
      <c r="AY168" s="19" t="s">
        <v>211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9" t="s">
        <v>80</v>
      </c>
      <c r="BK168" s="207">
        <f>ROUND(I168*H168,2)</f>
        <v>0</v>
      </c>
      <c r="BL168" s="19" t="s">
        <v>100</v>
      </c>
      <c r="BM168" s="206" t="s">
        <v>293</v>
      </c>
    </row>
    <row r="169" spans="1:65" s="13" customFormat="1" ht="11.25">
      <c r="B169" s="208"/>
      <c r="C169" s="209"/>
      <c r="D169" s="210" t="s">
        <v>219</v>
      </c>
      <c r="E169" s="211" t="s">
        <v>21</v>
      </c>
      <c r="F169" s="212" t="s">
        <v>294</v>
      </c>
      <c r="G169" s="209"/>
      <c r="H169" s="211" t="s">
        <v>21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219</v>
      </c>
      <c r="AU169" s="218" t="s">
        <v>82</v>
      </c>
      <c r="AV169" s="13" t="s">
        <v>80</v>
      </c>
      <c r="AW169" s="13" t="s">
        <v>34</v>
      </c>
      <c r="AX169" s="13" t="s">
        <v>73</v>
      </c>
      <c r="AY169" s="218" t="s">
        <v>211</v>
      </c>
    </row>
    <row r="170" spans="1:65" s="14" customFormat="1" ht="11.25">
      <c r="B170" s="219"/>
      <c r="C170" s="220"/>
      <c r="D170" s="210" t="s">
        <v>219</v>
      </c>
      <c r="E170" s="221" t="s">
        <v>21</v>
      </c>
      <c r="F170" s="222" t="s">
        <v>295</v>
      </c>
      <c r="G170" s="220"/>
      <c r="H170" s="223">
        <v>2.4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219</v>
      </c>
      <c r="AU170" s="229" t="s">
        <v>82</v>
      </c>
      <c r="AV170" s="14" t="s">
        <v>82</v>
      </c>
      <c r="AW170" s="14" t="s">
        <v>34</v>
      </c>
      <c r="AX170" s="14" t="s">
        <v>80</v>
      </c>
      <c r="AY170" s="229" t="s">
        <v>211</v>
      </c>
    </row>
    <row r="171" spans="1:65" s="2" customFormat="1" ht="21.75" customHeight="1">
      <c r="A171" s="36"/>
      <c r="B171" s="37"/>
      <c r="C171" s="195" t="s">
        <v>296</v>
      </c>
      <c r="D171" s="195" t="s">
        <v>213</v>
      </c>
      <c r="E171" s="196" t="s">
        <v>297</v>
      </c>
      <c r="F171" s="197" t="s">
        <v>298</v>
      </c>
      <c r="G171" s="198" t="s">
        <v>248</v>
      </c>
      <c r="H171" s="199">
        <v>12.641999999999999</v>
      </c>
      <c r="I171" s="200"/>
      <c r="J171" s="201">
        <f>ROUND(I171*H171,2)</f>
        <v>0</v>
      </c>
      <c r="K171" s="197" t="s">
        <v>217</v>
      </c>
      <c r="L171" s="41"/>
      <c r="M171" s="202" t="s">
        <v>21</v>
      </c>
      <c r="N171" s="203" t="s">
        <v>44</v>
      </c>
      <c r="O171" s="66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100</v>
      </c>
      <c r="AT171" s="206" t="s">
        <v>213</v>
      </c>
      <c r="AU171" s="206" t="s">
        <v>82</v>
      </c>
      <c r="AY171" s="19" t="s">
        <v>211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9" t="s">
        <v>80</v>
      </c>
      <c r="BK171" s="207">
        <f>ROUND(I171*H171,2)</f>
        <v>0</v>
      </c>
      <c r="BL171" s="19" t="s">
        <v>100</v>
      </c>
      <c r="BM171" s="206" t="s">
        <v>299</v>
      </c>
    </row>
    <row r="172" spans="1:65" s="13" customFormat="1" ht="11.25">
      <c r="B172" s="208"/>
      <c r="C172" s="209"/>
      <c r="D172" s="210" t="s">
        <v>219</v>
      </c>
      <c r="E172" s="211" t="s">
        <v>21</v>
      </c>
      <c r="F172" s="212" t="s">
        <v>300</v>
      </c>
      <c r="G172" s="209"/>
      <c r="H172" s="211" t="s">
        <v>21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219</v>
      </c>
      <c r="AU172" s="218" t="s">
        <v>82</v>
      </c>
      <c r="AV172" s="13" t="s">
        <v>80</v>
      </c>
      <c r="AW172" s="13" t="s">
        <v>34</v>
      </c>
      <c r="AX172" s="13" t="s">
        <v>73</v>
      </c>
      <c r="AY172" s="218" t="s">
        <v>211</v>
      </c>
    </row>
    <row r="173" spans="1:65" s="13" customFormat="1" ht="11.25">
      <c r="B173" s="208"/>
      <c r="C173" s="209"/>
      <c r="D173" s="210" t="s">
        <v>219</v>
      </c>
      <c r="E173" s="211" t="s">
        <v>21</v>
      </c>
      <c r="F173" s="212" t="s">
        <v>301</v>
      </c>
      <c r="G173" s="209"/>
      <c r="H173" s="211" t="s">
        <v>21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219</v>
      </c>
      <c r="AU173" s="218" t="s">
        <v>82</v>
      </c>
      <c r="AV173" s="13" t="s">
        <v>80</v>
      </c>
      <c r="AW173" s="13" t="s">
        <v>34</v>
      </c>
      <c r="AX173" s="13" t="s">
        <v>73</v>
      </c>
      <c r="AY173" s="218" t="s">
        <v>211</v>
      </c>
    </row>
    <row r="174" spans="1:65" s="14" customFormat="1" ht="11.25">
      <c r="B174" s="219"/>
      <c r="C174" s="220"/>
      <c r="D174" s="210" t="s">
        <v>219</v>
      </c>
      <c r="E174" s="221" t="s">
        <v>21</v>
      </c>
      <c r="F174" s="222" t="s">
        <v>302</v>
      </c>
      <c r="G174" s="220"/>
      <c r="H174" s="223">
        <v>12.641999999999999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219</v>
      </c>
      <c r="AU174" s="229" t="s">
        <v>82</v>
      </c>
      <c r="AV174" s="14" t="s">
        <v>82</v>
      </c>
      <c r="AW174" s="14" t="s">
        <v>34</v>
      </c>
      <c r="AX174" s="14" t="s">
        <v>80</v>
      </c>
      <c r="AY174" s="229" t="s">
        <v>211</v>
      </c>
    </row>
    <row r="175" spans="1:65" s="2" customFormat="1" ht="21.75" customHeight="1">
      <c r="A175" s="36"/>
      <c r="B175" s="37"/>
      <c r="C175" s="195" t="s">
        <v>303</v>
      </c>
      <c r="D175" s="195" t="s">
        <v>213</v>
      </c>
      <c r="E175" s="196" t="s">
        <v>304</v>
      </c>
      <c r="F175" s="197" t="s">
        <v>305</v>
      </c>
      <c r="G175" s="198" t="s">
        <v>248</v>
      </c>
      <c r="H175" s="199">
        <v>22.077999999999999</v>
      </c>
      <c r="I175" s="200"/>
      <c r="J175" s="201">
        <f>ROUND(I175*H175,2)</f>
        <v>0</v>
      </c>
      <c r="K175" s="197" t="s">
        <v>217</v>
      </c>
      <c r="L175" s="41"/>
      <c r="M175" s="202" t="s">
        <v>21</v>
      </c>
      <c r="N175" s="203" t="s">
        <v>44</v>
      </c>
      <c r="O175" s="66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6" t="s">
        <v>100</v>
      </c>
      <c r="AT175" s="206" t="s">
        <v>213</v>
      </c>
      <c r="AU175" s="206" t="s">
        <v>82</v>
      </c>
      <c r="AY175" s="19" t="s">
        <v>211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9" t="s">
        <v>80</v>
      </c>
      <c r="BK175" s="207">
        <f>ROUND(I175*H175,2)</f>
        <v>0</v>
      </c>
      <c r="BL175" s="19" t="s">
        <v>100</v>
      </c>
      <c r="BM175" s="206" t="s">
        <v>306</v>
      </c>
    </row>
    <row r="176" spans="1:65" s="13" customFormat="1" ht="11.25">
      <c r="B176" s="208"/>
      <c r="C176" s="209"/>
      <c r="D176" s="210" t="s">
        <v>219</v>
      </c>
      <c r="E176" s="211" t="s">
        <v>21</v>
      </c>
      <c r="F176" s="212" t="s">
        <v>307</v>
      </c>
      <c r="G176" s="209"/>
      <c r="H176" s="211" t="s">
        <v>21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219</v>
      </c>
      <c r="AU176" s="218" t="s">
        <v>82</v>
      </c>
      <c r="AV176" s="13" t="s">
        <v>80</v>
      </c>
      <c r="AW176" s="13" t="s">
        <v>34</v>
      </c>
      <c r="AX176" s="13" t="s">
        <v>73</v>
      </c>
      <c r="AY176" s="218" t="s">
        <v>211</v>
      </c>
    </row>
    <row r="177" spans="1:65" s="13" customFormat="1" ht="11.25">
      <c r="B177" s="208"/>
      <c r="C177" s="209"/>
      <c r="D177" s="210" t="s">
        <v>219</v>
      </c>
      <c r="E177" s="211" t="s">
        <v>21</v>
      </c>
      <c r="F177" s="212" t="s">
        <v>308</v>
      </c>
      <c r="G177" s="209"/>
      <c r="H177" s="211" t="s">
        <v>21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219</v>
      </c>
      <c r="AU177" s="218" t="s">
        <v>82</v>
      </c>
      <c r="AV177" s="13" t="s">
        <v>80</v>
      </c>
      <c r="AW177" s="13" t="s">
        <v>34</v>
      </c>
      <c r="AX177" s="13" t="s">
        <v>73</v>
      </c>
      <c r="AY177" s="218" t="s">
        <v>211</v>
      </c>
    </row>
    <row r="178" spans="1:65" s="14" customFormat="1" ht="11.25">
      <c r="B178" s="219"/>
      <c r="C178" s="220"/>
      <c r="D178" s="210" t="s">
        <v>219</v>
      </c>
      <c r="E178" s="221" t="s">
        <v>21</v>
      </c>
      <c r="F178" s="222" t="s">
        <v>309</v>
      </c>
      <c r="G178" s="220"/>
      <c r="H178" s="223">
        <v>7.2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219</v>
      </c>
      <c r="AU178" s="229" t="s">
        <v>82</v>
      </c>
      <c r="AV178" s="14" t="s">
        <v>82</v>
      </c>
      <c r="AW178" s="14" t="s">
        <v>34</v>
      </c>
      <c r="AX178" s="14" t="s">
        <v>73</v>
      </c>
      <c r="AY178" s="229" t="s">
        <v>211</v>
      </c>
    </row>
    <row r="179" spans="1:65" s="14" customFormat="1" ht="11.25">
      <c r="B179" s="219"/>
      <c r="C179" s="220"/>
      <c r="D179" s="210" t="s">
        <v>219</v>
      </c>
      <c r="E179" s="221" t="s">
        <v>21</v>
      </c>
      <c r="F179" s="222" t="s">
        <v>310</v>
      </c>
      <c r="G179" s="220"/>
      <c r="H179" s="223">
        <v>0.42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219</v>
      </c>
      <c r="AU179" s="229" t="s">
        <v>82</v>
      </c>
      <c r="AV179" s="14" t="s">
        <v>82</v>
      </c>
      <c r="AW179" s="14" t="s">
        <v>34</v>
      </c>
      <c r="AX179" s="14" t="s">
        <v>73</v>
      </c>
      <c r="AY179" s="229" t="s">
        <v>211</v>
      </c>
    </row>
    <row r="180" spans="1:65" s="13" customFormat="1" ht="11.25">
      <c r="B180" s="208"/>
      <c r="C180" s="209"/>
      <c r="D180" s="210" t="s">
        <v>219</v>
      </c>
      <c r="E180" s="211" t="s">
        <v>21</v>
      </c>
      <c r="F180" s="212" t="s">
        <v>311</v>
      </c>
      <c r="G180" s="209"/>
      <c r="H180" s="211" t="s">
        <v>21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219</v>
      </c>
      <c r="AU180" s="218" t="s">
        <v>82</v>
      </c>
      <c r="AV180" s="13" t="s">
        <v>80</v>
      </c>
      <c r="AW180" s="13" t="s">
        <v>34</v>
      </c>
      <c r="AX180" s="13" t="s">
        <v>73</v>
      </c>
      <c r="AY180" s="218" t="s">
        <v>211</v>
      </c>
    </row>
    <row r="181" spans="1:65" s="14" customFormat="1" ht="11.25">
      <c r="B181" s="219"/>
      <c r="C181" s="220"/>
      <c r="D181" s="210" t="s">
        <v>219</v>
      </c>
      <c r="E181" s="221" t="s">
        <v>21</v>
      </c>
      <c r="F181" s="222" t="s">
        <v>312</v>
      </c>
      <c r="G181" s="220"/>
      <c r="H181" s="223">
        <v>4.32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219</v>
      </c>
      <c r="AU181" s="229" t="s">
        <v>82</v>
      </c>
      <c r="AV181" s="14" t="s">
        <v>82</v>
      </c>
      <c r="AW181" s="14" t="s">
        <v>34</v>
      </c>
      <c r="AX181" s="14" t="s">
        <v>73</v>
      </c>
      <c r="AY181" s="229" t="s">
        <v>211</v>
      </c>
    </row>
    <row r="182" spans="1:65" s="14" customFormat="1" ht="11.25">
      <c r="B182" s="219"/>
      <c r="C182" s="220"/>
      <c r="D182" s="210" t="s">
        <v>219</v>
      </c>
      <c r="E182" s="221" t="s">
        <v>21</v>
      </c>
      <c r="F182" s="222" t="s">
        <v>313</v>
      </c>
      <c r="G182" s="220"/>
      <c r="H182" s="223">
        <v>0.13800000000000001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219</v>
      </c>
      <c r="AU182" s="229" t="s">
        <v>82</v>
      </c>
      <c r="AV182" s="14" t="s">
        <v>82</v>
      </c>
      <c r="AW182" s="14" t="s">
        <v>34</v>
      </c>
      <c r="AX182" s="14" t="s">
        <v>73</v>
      </c>
      <c r="AY182" s="229" t="s">
        <v>211</v>
      </c>
    </row>
    <row r="183" spans="1:65" s="13" customFormat="1" ht="11.25">
      <c r="B183" s="208"/>
      <c r="C183" s="209"/>
      <c r="D183" s="210" t="s">
        <v>219</v>
      </c>
      <c r="E183" s="211" t="s">
        <v>21</v>
      </c>
      <c r="F183" s="212" t="s">
        <v>314</v>
      </c>
      <c r="G183" s="209"/>
      <c r="H183" s="211" t="s">
        <v>21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219</v>
      </c>
      <c r="AU183" s="218" t="s">
        <v>82</v>
      </c>
      <c r="AV183" s="13" t="s">
        <v>80</v>
      </c>
      <c r="AW183" s="13" t="s">
        <v>34</v>
      </c>
      <c r="AX183" s="13" t="s">
        <v>73</v>
      </c>
      <c r="AY183" s="218" t="s">
        <v>211</v>
      </c>
    </row>
    <row r="184" spans="1:65" s="14" customFormat="1" ht="11.25">
      <c r="B184" s="219"/>
      <c r="C184" s="220"/>
      <c r="D184" s="210" t="s">
        <v>219</v>
      </c>
      <c r="E184" s="221" t="s">
        <v>21</v>
      </c>
      <c r="F184" s="222" t="s">
        <v>315</v>
      </c>
      <c r="G184" s="220"/>
      <c r="H184" s="223">
        <v>10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219</v>
      </c>
      <c r="AU184" s="229" t="s">
        <v>82</v>
      </c>
      <c r="AV184" s="14" t="s">
        <v>82</v>
      </c>
      <c r="AW184" s="14" t="s">
        <v>34</v>
      </c>
      <c r="AX184" s="14" t="s">
        <v>73</v>
      </c>
      <c r="AY184" s="229" t="s">
        <v>211</v>
      </c>
    </row>
    <row r="185" spans="1:65" s="15" customFormat="1" ht="11.25">
      <c r="B185" s="230"/>
      <c r="C185" s="231"/>
      <c r="D185" s="210" t="s">
        <v>219</v>
      </c>
      <c r="E185" s="232" t="s">
        <v>21</v>
      </c>
      <c r="F185" s="233" t="s">
        <v>225</v>
      </c>
      <c r="G185" s="231"/>
      <c r="H185" s="234">
        <v>22.077999999999999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219</v>
      </c>
      <c r="AU185" s="240" t="s">
        <v>82</v>
      </c>
      <c r="AV185" s="15" t="s">
        <v>100</v>
      </c>
      <c r="AW185" s="15" t="s">
        <v>34</v>
      </c>
      <c r="AX185" s="15" t="s">
        <v>80</v>
      </c>
      <c r="AY185" s="240" t="s">
        <v>211</v>
      </c>
    </row>
    <row r="186" spans="1:65" s="2" customFormat="1" ht="16.5" customHeight="1">
      <c r="A186" s="36"/>
      <c r="B186" s="37"/>
      <c r="C186" s="195" t="s">
        <v>169</v>
      </c>
      <c r="D186" s="195" t="s">
        <v>213</v>
      </c>
      <c r="E186" s="196" t="s">
        <v>316</v>
      </c>
      <c r="F186" s="197" t="s">
        <v>317</v>
      </c>
      <c r="G186" s="198" t="s">
        <v>216</v>
      </c>
      <c r="H186" s="199">
        <v>180.6</v>
      </c>
      <c r="I186" s="200"/>
      <c r="J186" s="201">
        <f>ROUND(I186*H186,2)</f>
        <v>0</v>
      </c>
      <c r="K186" s="197" t="s">
        <v>217</v>
      </c>
      <c r="L186" s="41"/>
      <c r="M186" s="202" t="s">
        <v>21</v>
      </c>
      <c r="N186" s="203" t="s">
        <v>44</v>
      </c>
      <c r="O186" s="66"/>
      <c r="P186" s="204">
        <f>O186*H186</f>
        <v>0</v>
      </c>
      <c r="Q186" s="204">
        <v>2.0100000000000001E-3</v>
      </c>
      <c r="R186" s="204">
        <f>Q186*H186</f>
        <v>0.363006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100</v>
      </c>
      <c r="AT186" s="206" t="s">
        <v>213</v>
      </c>
      <c r="AU186" s="206" t="s">
        <v>82</v>
      </c>
      <c r="AY186" s="19" t="s">
        <v>211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80</v>
      </c>
      <c r="BK186" s="207">
        <f>ROUND(I186*H186,2)</f>
        <v>0</v>
      </c>
      <c r="BL186" s="19" t="s">
        <v>100</v>
      </c>
      <c r="BM186" s="206" t="s">
        <v>318</v>
      </c>
    </row>
    <row r="187" spans="1:65" s="13" customFormat="1" ht="11.25">
      <c r="B187" s="208"/>
      <c r="C187" s="209"/>
      <c r="D187" s="210" t="s">
        <v>219</v>
      </c>
      <c r="E187" s="211" t="s">
        <v>21</v>
      </c>
      <c r="F187" s="212" t="s">
        <v>319</v>
      </c>
      <c r="G187" s="209"/>
      <c r="H187" s="211" t="s">
        <v>21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219</v>
      </c>
      <c r="AU187" s="218" t="s">
        <v>82</v>
      </c>
      <c r="AV187" s="13" t="s">
        <v>80</v>
      </c>
      <c r="AW187" s="13" t="s">
        <v>34</v>
      </c>
      <c r="AX187" s="13" t="s">
        <v>73</v>
      </c>
      <c r="AY187" s="218" t="s">
        <v>211</v>
      </c>
    </row>
    <row r="188" spans="1:65" s="14" customFormat="1" ht="11.25">
      <c r="B188" s="219"/>
      <c r="C188" s="220"/>
      <c r="D188" s="210" t="s">
        <v>219</v>
      </c>
      <c r="E188" s="221" t="s">
        <v>21</v>
      </c>
      <c r="F188" s="222" t="s">
        <v>320</v>
      </c>
      <c r="G188" s="220"/>
      <c r="H188" s="223">
        <v>174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219</v>
      </c>
      <c r="AU188" s="229" t="s">
        <v>82</v>
      </c>
      <c r="AV188" s="14" t="s">
        <v>82</v>
      </c>
      <c r="AW188" s="14" t="s">
        <v>34</v>
      </c>
      <c r="AX188" s="14" t="s">
        <v>73</v>
      </c>
      <c r="AY188" s="229" t="s">
        <v>211</v>
      </c>
    </row>
    <row r="189" spans="1:65" s="14" customFormat="1" ht="11.25">
      <c r="B189" s="219"/>
      <c r="C189" s="220"/>
      <c r="D189" s="210" t="s">
        <v>219</v>
      </c>
      <c r="E189" s="221" t="s">
        <v>21</v>
      </c>
      <c r="F189" s="222" t="s">
        <v>321</v>
      </c>
      <c r="G189" s="220"/>
      <c r="H189" s="223">
        <v>6.6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219</v>
      </c>
      <c r="AU189" s="229" t="s">
        <v>82</v>
      </c>
      <c r="AV189" s="14" t="s">
        <v>82</v>
      </c>
      <c r="AW189" s="14" t="s">
        <v>34</v>
      </c>
      <c r="AX189" s="14" t="s">
        <v>73</v>
      </c>
      <c r="AY189" s="229" t="s">
        <v>211</v>
      </c>
    </row>
    <row r="190" spans="1:65" s="16" customFormat="1" ht="11.25">
      <c r="B190" s="241"/>
      <c r="C190" s="242"/>
      <c r="D190" s="210" t="s">
        <v>219</v>
      </c>
      <c r="E190" s="243" t="s">
        <v>143</v>
      </c>
      <c r="F190" s="244" t="s">
        <v>240</v>
      </c>
      <c r="G190" s="242"/>
      <c r="H190" s="245">
        <v>180.6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219</v>
      </c>
      <c r="AU190" s="251" t="s">
        <v>82</v>
      </c>
      <c r="AV190" s="16" t="s">
        <v>88</v>
      </c>
      <c r="AW190" s="16" t="s">
        <v>34</v>
      </c>
      <c r="AX190" s="16" t="s">
        <v>80</v>
      </c>
      <c r="AY190" s="251" t="s">
        <v>211</v>
      </c>
    </row>
    <row r="191" spans="1:65" s="2" customFormat="1" ht="21.75" customHeight="1">
      <c r="A191" s="36"/>
      <c r="B191" s="37"/>
      <c r="C191" s="195" t="s">
        <v>322</v>
      </c>
      <c r="D191" s="195" t="s">
        <v>213</v>
      </c>
      <c r="E191" s="196" t="s">
        <v>323</v>
      </c>
      <c r="F191" s="197" t="s">
        <v>324</v>
      </c>
      <c r="G191" s="198" t="s">
        <v>216</v>
      </c>
      <c r="H191" s="199">
        <v>180.6</v>
      </c>
      <c r="I191" s="200"/>
      <c r="J191" s="201">
        <f>ROUND(I191*H191,2)</f>
        <v>0</v>
      </c>
      <c r="K191" s="197" t="s">
        <v>217</v>
      </c>
      <c r="L191" s="41"/>
      <c r="M191" s="202" t="s">
        <v>21</v>
      </c>
      <c r="N191" s="203" t="s">
        <v>44</v>
      </c>
      <c r="O191" s="66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100</v>
      </c>
      <c r="AT191" s="206" t="s">
        <v>213</v>
      </c>
      <c r="AU191" s="206" t="s">
        <v>82</v>
      </c>
      <c r="AY191" s="19" t="s">
        <v>211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9" t="s">
        <v>80</v>
      </c>
      <c r="BK191" s="207">
        <f>ROUND(I191*H191,2)</f>
        <v>0</v>
      </c>
      <c r="BL191" s="19" t="s">
        <v>100</v>
      </c>
      <c r="BM191" s="206" t="s">
        <v>325</v>
      </c>
    </row>
    <row r="192" spans="1:65" s="14" customFormat="1" ht="11.25">
      <c r="B192" s="219"/>
      <c r="C192" s="220"/>
      <c r="D192" s="210" t="s">
        <v>219</v>
      </c>
      <c r="E192" s="221" t="s">
        <v>21</v>
      </c>
      <c r="F192" s="222" t="s">
        <v>143</v>
      </c>
      <c r="G192" s="220"/>
      <c r="H192" s="223">
        <v>180.6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219</v>
      </c>
      <c r="AU192" s="229" t="s">
        <v>82</v>
      </c>
      <c r="AV192" s="14" t="s">
        <v>82</v>
      </c>
      <c r="AW192" s="14" t="s">
        <v>34</v>
      </c>
      <c r="AX192" s="14" t="s">
        <v>80</v>
      </c>
      <c r="AY192" s="229" t="s">
        <v>211</v>
      </c>
    </row>
    <row r="193" spans="1:65" s="2" customFormat="1" ht="16.5" customHeight="1">
      <c r="A193" s="36"/>
      <c r="B193" s="37"/>
      <c r="C193" s="195" t="s">
        <v>8</v>
      </c>
      <c r="D193" s="195" t="s">
        <v>213</v>
      </c>
      <c r="E193" s="196" t="s">
        <v>326</v>
      </c>
      <c r="F193" s="197" t="s">
        <v>327</v>
      </c>
      <c r="G193" s="198" t="s">
        <v>248</v>
      </c>
      <c r="H193" s="199">
        <v>95.7</v>
      </c>
      <c r="I193" s="200"/>
      <c r="J193" s="201">
        <f>ROUND(I193*H193,2)</f>
        <v>0</v>
      </c>
      <c r="K193" s="197" t="s">
        <v>217</v>
      </c>
      <c r="L193" s="41"/>
      <c r="M193" s="202" t="s">
        <v>21</v>
      </c>
      <c r="N193" s="203" t="s">
        <v>44</v>
      </c>
      <c r="O193" s="66"/>
      <c r="P193" s="204">
        <f>O193*H193</f>
        <v>0</v>
      </c>
      <c r="Q193" s="204">
        <v>1.3600000000000001E-3</v>
      </c>
      <c r="R193" s="204">
        <f>Q193*H193</f>
        <v>0.13015200000000002</v>
      </c>
      <c r="S193" s="204">
        <v>0</v>
      </c>
      <c r="T193" s="20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6" t="s">
        <v>100</v>
      </c>
      <c r="AT193" s="206" t="s">
        <v>213</v>
      </c>
      <c r="AU193" s="206" t="s">
        <v>82</v>
      </c>
      <c r="AY193" s="19" t="s">
        <v>211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9" t="s">
        <v>80</v>
      </c>
      <c r="BK193" s="207">
        <f>ROUND(I193*H193,2)</f>
        <v>0</v>
      </c>
      <c r="BL193" s="19" t="s">
        <v>100</v>
      </c>
      <c r="BM193" s="206" t="s">
        <v>328</v>
      </c>
    </row>
    <row r="194" spans="1:65" s="13" customFormat="1" ht="11.25">
      <c r="B194" s="208"/>
      <c r="C194" s="209"/>
      <c r="D194" s="210" t="s">
        <v>219</v>
      </c>
      <c r="E194" s="211" t="s">
        <v>21</v>
      </c>
      <c r="F194" s="212" t="s">
        <v>319</v>
      </c>
      <c r="G194" s="209"/>
      <c r="H194" s="211" t="s">
        <v>21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219</v>
      </c>
      <c r="AU194" s="218" t="s">
        <v>82</v>
      </c>
      <c r="AV194" s="13" t="s">
        <v>80</v>
      </c>
      <c r="AW194" s="13" t="s">
        <v>34</v>
      </c>
      <c r="AX194" s="13" t="s">
        <v>73</v>
      </c>
      <c r="AY194" s="218" t="s">
        <v>211</v>
      </c>
    </row>
    <row r="195" spans="1:65" s="14" customFormat="1" ht="11.25">
      <c r="B195" s="219"/>
      <c r="C195" s="220"/>
      <c r="D195" s="210" t="s">
        <v>219</v>
      </c>
      <c r="E195" s="221" t="s">
        <v>21</v>
      </c>
      <c r="F195" s="222" t="s">
        <v>329</v>
      </c>
      <c r="G195" s="220"/>
      <c r="H195" s="223">
        <v>95.7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219</v>
      </c>
      <c r="AU195" s="229" t="s">
        <v>82</v>
      </c>
      <c r="AV195" s="14" t="s">
        <v>82</v>
      </c>
      <c r="AW195" s="14" t="s">
        <v>34</v>
      </c>
      <c r="AX195" s="14" t="s">
        <v>73</v>
      </c>
      <c r="AY195" s="229" t="s">
        <v>211</v>
      </c>
    </row>
    <row r="196" spans="1:65" s="16" customFormat="1" ht="11.25">
      <c r="B196" s="241"/>
      <c r="C196" s="242"/>
      <c r="D196" s="210" t="s">
        <v>219</v>
      </c>
      <c r="E196" s="243" t="s">
        <v>145</v>
      </c>
      <c r="F196" s="244" t="s">
        <v>240</v>
      </c>
      <c r="G196" s="242"/>
      <c r="H196" s="245">
        <v>95.7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219</v>
      </c>
      <c r="AU196" s="251" t="s">
        <v>82</v>
      </c>
      <c r="AV196" s="16" t="s">
        <v>88</v>
      </c>
      <c r="AW196" s="16" t="s">
        <v>34</v>
      </c>
      <c r="AX196" s="16" t="s">
        <v>80</v>
      </c>
      <c r="AY196" s="251" t="s">
        <v>211</v>
      </c>
    </row>
    <row r="197" spans="1:65" s="2" customFormat="1" ht="21.75" customHeight="1">
      <c r="A197" s="36"/>
      <c r="B197" s="37"/>
      <c r="C197" s="195" t="s">
        <v>330</v>
      </c>
      <c r="D197" s="195" t="s">
        <v>213</v>
      </c>
      <c r="E197" s="196" t="s">
        <v>331</v>
      </c>
      <c r="F197" s="197" t="s">
        <v>332</v>
      </c>
      <c r="G197" s="198" t="s">
        <v>248</v>
      </c>
      <c r="H197" s="199">
        <v>95.7</v>
      </c>
      <c r="I197" s="200"/>
      <c r="J197" s="201">
        <f>ROUND(I197*H197,2)</f>
        <v>0</v>
      </c>
      <c r="K197" s="197" t="s">
        <v>217</v>
      </c>
      <c r="L197" s="41"/>
      <c r="M197" s="202" t="s">
        <v>21</v>
      </c>
      <c r="N197" s="203" t="s">
        <v>44</v>
      </c>
      <c r="O197" s="66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6" t="s">
        <v>100</v>
      </c>
      <c r="AT197" s="206" t="s">
        <v>213</v>
      </c>
      <c r="AU197" s="206" t="s">
        <v>82</v>
      </c>
      <c r="AY197" s="19" t="s">
        <v>211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9" t="s">
        <v>80</v>
      </c>
      <c r="BK197" s="207">
        <f>ROUND(I197*H197,2)</f>
        <v>0</v>
      </c>
      <c r="BL197" s="19" t="s">
        <v>100</v>
      </c>
      <c r="BM197" s="206" t="s">
        <v>333</v>
      </c>
    </row>
    <row r="198" spans="1:65" s="14" customFormat="1" ht="11.25">
      <c r="B198" s="219"/>
      <c r="C198" s="220"/>
      <c r="D198" s="210" t="s">
        <v>219</v>
      </c>
      <c r="E198" s="221" t="s">
        <v>21</v>
      </c>
      <c r="F198" s="222" t="s">
        <v>145</v>
      </c>
      <c r="G198" s="220"/>
      <c r="H198" s="223">
        <v>95.7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219</v>
      </c>
      <c r="AU198" s="229" t="s">
        <v>82</v>
      </c>
      <c r="AV198" s="14" t="s">
        <v>82</v>
      </c>
      <c r="AW198" s="14" t="s">
        <v>34</v>
      </c>
      <c r="AX198" s="14" t="s">
        <v>80</v>
      </c>
      <c r="AY198" s="229" t="s">
        <v>211</v>
      </c>
    </row>
    <row r="199" spans="1:65" s="2" customFormat="1" ht="21.75" customHeight="1">
      <c r="A199" s="36"/>
      <c r="B199" s="37"/>
      <c r="C199" s="195" t="s">
        <v>334</v>
      </c>
      <c r="D199" s="195" t="s">
        <v>213</v>
      </c>
      <c r="E199" s="196" t="s">
        <v>335</v>
      </c>
      <c r="F199" s="197" t="s">
        <v>336</v>
      </c>
      <c r="G199" s="198" t="s">
        <v>248</v>
      </c>
      <c r="H199" s="199">
        <v>143.215</v>
      </c>
      <c r="I199" s="200"/>
      <c r="J199" s="201">
        <f>ROUND(I199*H199,2)</f>
        <v>0</v>
      </c>
      <c r="K199" s="197" t="s">
        <v>217</v>
      </c>
      <c r="L199" s="41"/>
      <c r="M199" s="202" t="s">
        <v>21</v>
      </c>
      <c r="N199" s="203" t="s">
        <v>44</v>
      </c>
      <c r="O199" s="66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6" t="s">
        <v>100</v>
      </c>
      <c r="AT199" s="206" t="s">
        <v>213</v>
      </c>
      <c r="AU199" s="206" t="s">
        <v>82</v>
      </c>
      <c r="AY199" s="19" t="s">
        <v>211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9" t="s">
        <v>80</v>
      </c>
      <c r="BK199" s="207">
        <f>ROUND(I199*H199,2)</f>
        <v>0</v>
      </c>
      <c r="BL199" s="19" t="s">
        <v>100</v>
      </c>
      <c r="BM199" s="206" t="s">
        <v>337</v>
      </c>
    </row>
    <row r="200" spans="1:65" s="13" customFormat="1" ht="11.25">
      <c r="B200" s="208"/>
      <c r="C200" s="209"/>
      <c r="D200" s="210" t="s">
        <v>219</v>
      </c>
      <c r="E200" s="211" t="s">
        <v>21</v>
      </c>
      <c r="F200" s="212" t="s">
        <v>338</v>
      </c>
      <c r="G200" s="209"/>
      <c r="H200" s="211" t="s">
        <v>21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219</v>
      </c>
      <c r="AU200" s="218" t="s">
        <v>82</v>
      </c>
      <c r="AV200" s="13" t="s">
        <v>80</v>
      </c>
      <c r="AW200" s="13" t="s">
        <v>34</v>
      </c>
      <c r="AX200" s="13" t="s">
        <v>73</v>
      </c>
      <c r="AY200" s="218" t="s">
        <v>211</v>
      </c>
    </row>
    <row r="201" spans="1:65" s="14" customFormat="1" ht="11.25">
      <c r="B201" s="219"/>
      <c r="C201" s="220"/>
      <c r="D201" s="210" t="s">
        <v>219</v>
      </c>
      <c r="E201" s="221" t="s">
        <v>21</v>
      </c>
      <c r="F201" s="222" t="s">
        <v>339</v>
      </c>
      <c r="G201" s="220"/>
      <c r="H201" s="223">
        <v>2.4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219</v>
      </c>
      <c r="AU201" s="229" t="s">
        <v>82</v>
      </c>
      <c r="AV201" s="14" t="s">
        <v>82</v>
      </c>
      <c r="AW201" s="14" t="s">
        <v>34</v>
      </c>
      <c r="AX201" s="14" t="s">
        <v>73</v>
      </c>
      <c r="AY201" s="229" t="s">
        <v>211</v>
      </c>
    </row>
    <row r="202" spans="1:65" s="13" customFormat="1" ht="11.25">
      <c r="B202" s="208"/>
      <c r="C202" s="209"/>
      <c r="D202" s="210" t="s">
        <v>219</v>
      </c>
      <c r="E202" s="211" t="s">
        <v>21</v>
      </c>
      <c r="F202" s="212" t="s">
        <v>340</v>
      </c>
      <c r="G202" s="209"/>
      <c r="H202" s="211" t="s">
        <v>21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219</v>
      </c>
      <c r="AU202" s="218" t="s">
        <v>82</v>
      </c>
      <c r="AV202" s="13" t="s">
        <v>80</v>
      </c>
      <c r="AW202" s="13" t="s">
        <v>34</v>
      </c>
      <c r="AX202" s="13" t="s">
        <v>73</v>
      </c>
      <c r="AY202" s="218" t="s">
        <v>211</v>
      </c>
    </row>
    <row r="203" spans="1:65" s="14" customFormat="1" ht="11.25">
      <c r="B203" s="219"/>
      <c r="C203" s="220"/>
      <c r="D203" s="210" t="s">
        <v>219</v>
      </c>
      <c r="E203" s="221" t="s">
        <v>21</v>
      </c>
      <c r="F203" s="222" t="s">
        <v>131</v>
      </c>
      <c r="G203" s="220"/>
      <c r="H203" s="223">
        <v>397.5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219</v>
      </c>
      <c r="AU203" s="229" t="s">
        <v>82</v>
      </c>
      <c r="AV203" s="14" t="s">
        <v>82</v>
      </c>
      <c r="AW203" s="14" t="s">
        <v>34</v>
      </c>
      <c r="AX203" s="14" t="s">
        <v>73</v>
      </c>
      <c r="AY203" s="229" t="s">
        <v>211</v>
      </c>
    </row>
    <row r="204" spans="1:65" s="14" customFormat="1" ht="11.25">
      <c r="B204" s="219"/>
      <c r="C204" s="220"/>
      <c r="D204" s="210" t="s">
        <v>219</v>
      </c>
      <c r="E204" s="221" t="s">
        <v>21</v>
      </c>
      <c r="F204" s="222" t="s">
        <v>341</v>
      </c>
      <c r="G204" s="220"/>
      <c r="H204" s="223">
        <v>-346.75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219</v>
      </c>
      <c r="AU204" s="229" t="s">
        <v>82</v>
      </c>
      <c r="AV204" s="14" t="s">
        <v>82</v>
      </c>
      <c r="AW204" s="14" t="s">
        <v>34</v>
      </c>
      <c r="AX204" s="14" t="s">
        <v>73</v>
      </c>
      <c r="AY204" s="229" t="s">
        <v>211</v>
      </c>
    </row>
    <row r="205" spans="1:65" s="16" customFormat="1" ht="11.25">
      <c r="B205" s="241"/>
      <c r="C205" s="242"/>
      <c r="D205" s="210" t="s">
        <v>219</v>
      </c>
      <c r="E205" s="243" t="s">
        <v>151</v>
      </c>
      <c r="F205" s="244" t="s">
        <v>240</v>
      </c>
      <c r="G205" s="242"/>
      <c r="H205" s="245">
        <v>53.15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219</v>
      </c>
      <c r="AU205" s="251" t="s">
        <v>82</v>
      </c>
      <c r="AV205" s="16" t="s">
        <v>88</v>
      </c>
      <c r="AW205" s="16" t="s">
        <v>34</v>
      </c>
      <c r="AX205" s="16" t="s">
        <v>73</v>
      </c>
      <c r="AY205" s="251" t="s">
        <v>211</v>
      </c>
    </row>
    <row r="206" spans="1:65" s="13" customFormat="1" ht="11.25">
      <c r="B206" s="208"/>
      <c r="C206" s="209"/>
      <c r="D206" s="210" t="s">
        <v>219</v>
      </c>
      <c r="E206" s="211" t="s">
        <v>21</v>
      </c>
      <c r="F206" s="212" t="s">
        <v>342</v>
      </c>
      <c r="G206" s="209"/>
      <c r="H206" s="211" t="s">
        <v>21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219</v>
      </c>
      <c r="AU206" s="218" t="s">
        <v>82</v>
      </c>
      <c r="AV206" s="13" t="s">
        <v>80</v>
      </c>
      <c r="AW206" s="13" t="s">
        <v>34</v>
      </c>
      <c r="AX206" s="13" t="s">
        <v>73</v>
      </c>
      <c r="AY206" s="218" t="s">
        <v>211</v>
      </c>
    </row>
    <row r="207" spans="1:65" s="14" customFormat="1" ht="11.25">
      <c r="B207" s="219"/>
      <c r="C207" s="220"/>
      <c r="D207" s="210" t="s">
        <v>219</v>
      </c>
      <c r="E207" s="221" t="s">
        <v>21</v>
      </c>
      <c r="F207" s="222" t="s">
        <v>343</v>
      </c>
      <c r="G207" s="220"/>
      <c r="H207" s="223">
        <v>-26.574999999999999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219</v>
      </c>
      <c r="AU207" s="229" t="s">
        <v>82</v>
      </c>
      <c r="AV207" s="14" t="s">
        <v>82</v>
      </c>
      <c r="AW207" s="14" t="s">
        <v>34</v>
      </c>
      <c r="AX207" s="14" t="s">
        <v>73</v>
      </c>
      <c r="AY207" s="229" t="s">
        <v>211</v>
      </c>
    </row>
    <row r="208" spans="1:65" s="13" customFormat="1" ht="11.25">
      <c r="B208" s="208"/>
      <c r="C208" s="209"/>
      <c r="D208" s="210" t="s">
        <v>219</v>
      </c>
      <c r="E208" s="211" t="s">
        <v>21</v>
      </c>
      <c r="F208" s="212" t="s">
        <v>344</v>
      </c>
      <c r="G208" s="209"/>
      <c r="H208" s="211" t="s">
        <v>21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219</v>
      </c>
      <c r="AU208" s="218" t="s">
        <v>82</v>
      </c>
      <c r="AV208" s="13" t="s">
        <v>80</v>
      </c>
      <c r="AW208" s="13" t="s">
        <v>34</v>
      </c>
      <c r="AX208" s="13" t="s">
        <v>73</v>
      </c>
      <c r="AY208" s="218" t="s">
        <v>211</v>
      </c>
    </row>
    <row r="209" spans="1:65" s="14" customFormat="1" ht="11.25">
      <c r="B209" s="219"/>
      <c r="C209" s="220"/>
      <c r="D209" s="210" t="s">
        <v>219</v>
      </c>
      <c r="E209" s="221" t="s">
        <v>21</v>
      </c>
      <c r="F209" s="222" t="s">
        <v>345</v>
      </c>
      <c r="G209" s="220"/>
      <c r="H209" s="223">
        <v>116.64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219</v>
      </c>
      <c r="AU209" s="229" t="s">
        <v>82</v>
      </c>
      <c r="AV209" s="14" t="s">
        <v>82</v>
      </c>
      <c r="AW209" s="14" t="s">
        <v>34</v>
      </c>
      <c r="AX209" s="14" t="s">
        <v>73</v>
      </c>
      <c r="AY209" s="229" t="s">
        <v>211</v>
      </c>
    </row>
    <row r="210" spans="1:65" s="15" customFormat="1" ht="11.25">
      <c r="B210" s="230"/>
      <c r="C210" s="231"/>
      <c r="D210" s="210" t="s">
        <v>219</v>
      </c>
      <c r="E210" s="232" t="s">
        <v>21</v>
      </c>
      <c r="F210" s="233" t="s">
        <v>225</v>
      </c>
      <c r="G210" s="231"/>
      <c r="H210" s="234">
        <v>143.215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219</v>
      </c>
      <c r="AU210" s="240" t="s">
        <v>82</v>
      </c>
      <c r="AV210" s="15" t="s">
        <v>100</v>
      </c>
      <c r="AW210" s="15" t="s">
        <v>34</v>
      </c>
      <c r="AX210" s="15" t="s">
        <v>80</v>
      </c>
      <c r="AY210" s="240" t="s">
        <v>211</v>
      </c>
    </row>
    <row r="211" spans="1:65" s="2" customFormat="1" ht="21.75" customHeight="1">
      <c r="A211" s="36"/>
      <c r="B211" s="37"/>
      <c r="C211" s="195" t="s">
        <v>346</v>
      </c>
      <c r="D211" s="195" t="s">
        <v>213</v>
      </c>
      <c r="E211" s="196" t="s">
        <v>347</v>
      </c>
      <c r="F211" s="197" t="s">
        <v>348</v>
      </c>
      <c r="G211" s="198" t="s">
        <v>248</v>
      </c>
      <c r="H211" s="199">
        <v>1039.42</v>
      </c>
      <c r="I211" s="200"/>
      <c r="J211" s="201">
        <f>ROUND(I211*H211,2)</f>
        <v>0</v>
      </c>
      <c r="K211" s="197" t="s">
        <v>217</v>
      </c>
      <c r="L211" s="41"/>
      <c r="M211" s="202" t="s">
        <v>21</v>
      </c>
      <c r="N211" s="203" t="s">
        <v>44</v>
      </c>
      <c r="O211" s="66"/>
      <c r="P211" s="204">
        <f>O211*H211</f>
        <v>0</v>
      </c>
      <c r="Q211" s="204">
        <v>0</v>
      </c>
      <c r="R211" s="204">
        <f>Q211*H211</f>
        <v>0</v>
      </c>
      <c r="S211" s="204">
        <v>0</v>
      </c>
      <c r="T211" s="20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6" t="s">
        <v>100</v>
      </c>
      <c r="AT211" s="206" t="s">
        <v>213</v>
      </c>
      <c r="AU211" s="206" t="s">
        <v>82</v>
      </c>
      <c r="AY211" s="19" t="s">
        <v>211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9" t="s">
        <v>80</v>
      </c>
      <c r="BK211" s="207">
        <f>ROUND(I211*H211,2)</f>
        <v>0</v>
      </c>
      <c r="BL211" s="19" t="s">
        <v>100</v>
      </c>
      <c r="BM211" s="206" t="s">
        <v>349</v>
      </c>
    </row>
    <row r="212" spans="1:65" s="13" customFormat="1" ht="11.25">
      <c r="B212" s="208"/>
      <c r="C212" s="209"/>
      <c r="D212" s="210" t="s">
        <v>219</v>
      </c>
      <c r="E212" s="211" t="s">
        <v>21</v>
      </c>
      <c r="F212" s="212" t="s">
        <v>350</v>
      </c>
      <c r="G212" s="209"/>
      <c r="H212" s="211" t="s">
        <v>21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219</v>
      </c>
      <c r="AU212" s="218" t="s">
        <v>82</v>
      </c>
      <c r="AV212" s="13" t="s">
        <v>80</v>
      </c>
      <c r="AW212" s="13" t="s">
        <v>34</v>
      </c>
      <c r="AX212" s="13" t="s">
        <v>73</v>
      </c>
      <c r="AY212" s="218" t="s">
        <v>211</v>
      </c>
    </row>
    <row r="213" spans="1:65" s="14" customFormat="1" ht="11.25">
      <c r="B213" s="219"/>
      <c r="C213" s="220"/>
      <c r="D213" s="210" t="s">
        <v>219</v>
      </c>
      <c r="E213" s="221" t="s">
        <v>21</v>
      </c>
      <c r="F213" s="222" t="s">
        <v>351</v>
      </c>
      <c r="G213" s="220"/>
      <c r="H213" s="223">
        <v>106.3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219</v>
      </c>
      <c r="AU213" s="229" t="s">
        <v>82</v>
      </c>
      <c r="AV213" s="14" t="s">
        <v>82</v>
      </c>
      <c r="AW213" s="14" t="s">
        <v>34</v>
      </c>
      <c r="AX213" s="14" t="s">
        <v>73</v>
      </c>
      <c r="AY213" s="229" t="s">
        <v>211</v>
      </c>
    </row>
    <row r="214" spans="1:65" s="13" customFormat="1" ht="11.25">
      <c r="B214" s="208"/>
      <c r="C214" s="209"/>
      <c r="D214" s="210" t="s">
        <v>219</v>
      </c>
      <c r="E214" s="211" t="s">
        <v>21</v>
      </c>
      <c r="F214" s="212" t="s">
        <v>352</v>
      </c>
      <c r="G214" s="209"/>
      <c r="H214" s="211" t="s">
        <v>21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219</v>
      </c>
      <c r="AU214" s="218" t="s">
        <v>82</v>
      </c>
      <c r="AV214" s="13" t="s">
        <v>80</v>
      </c>
      <c r="AW214" s="13" t="s">
        <v>34</v>
      </c>
      <c r="AX214" s="13" t="s">
        <v>73</v>
      </c>
      <c r="AY214" s="218" t="s">
        <v>211</v>
      </c>
    </row>
    <row r="215" spans="1:65" s="14" customFormat="1" ht="11.25">
      <c r="B215" s="219"/>
      <c r="C215" s="220"/>
      <c r="D215" s="210" t="s">
        <v>219</v>
      </c>
      <c r="E215" s="221" t="s">
        <v>21</v>
      </c>
      <c r="F215" s="222" t="s">
        <v>353</v>
      </c>
      <c r="G215" s="220"/>
      <c r="H215" s="223">
        <v>933.12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219</v>
      </c>
      <c r="AU215" s="229" t="s">
        <v>82</v>
      </c>
      <c r="AV215" s="14" t="s">
        <v>82</v>
      </c>
      <c r="AW215" s="14" t="s">
        <v>34</v>
      </c>
      <c r="AX215" s="14" t="s">
        <v>73</v>
      </c>
      <c r="AY215" s="229" t="s">
        <v>211</v>
      </c>
    </row>
    <row r="216" spans="1:65" s="15" customFormat="1" ht="11.25">
      <c r="B216" s="230"/>
      <c r="C216" s="231"/>
      <c r="D216" s="210" t="s">
        <v>219</v>
      </c>
      <c r="E216" s="232" t="s">
        <v>21</v>
      </c>
      <c r="F216" s="233" t="s">
        <v>225</v>
      </c>
      <c r="G216" s="231"/>
      <c r="H216" s="234">
        <v>1039.42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219</v>
      </c>
      <c r="AU216" s="240" t="s">
        <v>82</v>
      </c>
      <c r="AV216" s="15" t="s">
        <v>100</v>
      </c>
      <c r="AW216" s="15" t="s">
        <v>34</v>
      </c>
      <c r="AX216" s="15" t="s">
        <v>80</v>
      </c>
      <c r="AY216" s="240" t="s">
        <v>211</v>
      </c>
    </row>
    <row r="217" spans="1:65" s="2" customFormat="1" ht="21.75" customHeight="1">
      <c r="A217" s="36"/>
      <c r="B217" s="37"/>
      <c r="C217" s="195" t="s">
        <v>354</v>
      </c>
      <c r="D217" s="195" t="s">
        <v>213</v>
      </c>
      <c r="E217" s="196" t="s">
        <v>355</v>
      </c>
      <c r="F217" s="197" t="s">
        <v>356</v>
      </c>
      <c r="G217" s="198" t="s">
        <v>248</v>
      </c>
      <c r="H217" s="199">
        <v>26.574999999999999</v>
      </c>
      <c r="I217" s="200"/>
      <c r="J217" s="201">
        <f>ROUND(I217*H217,2)</f>
        <v>0</v>
      </c>
      <c r="K217" s="197" t="s">
        <v>217</v>
      </c>
      <c r="L217" s="41"/>
      <c r="M217" s="202" t="s">
        <v>21</v>
      </c>
      <c r="N217" s="203" t="s">
        <v>44</v>
      </c>
      <c r="O217" s="66"/>
      <c r="P217" s="204">
        <f>O217*H217</f>
        <v>0</v>
      </c>
      <c r="Q217" s="204">
        <v>0</v>
      </c>
      <c r="R217" s="204">
        <f>Q217*H217</f>
        <v>0</v>
      </c>
      <c r="S217" s="204">
        <v>0</v>
      </c>
      <c r="T217" s="20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6" t="s">
        <v>100</v>
      </c>
      <c r="AT217" s="206" t="s">
        <v>213</v>
      </c>
      <c r="AU217" s="206" t="s">
        <v>82</v>
      </c>
      <c r="AY217" s="19" t="s">
        <v>211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9" t="s">
        <v>80</v>
      </c>
      <c r="BK217" s="207">
        <f>ROUND(I217*H217,2)</f>
        <v>0</v>
      </c>
      <c r="BL217" s="19" t="s">
        <v>100</v>
      </c>
      <c r="BM217" s="206" t="s">
        <v>357</v>
      </c>
    </row>
    <row r="218" spans="1:65" s="13" customFormat="1" ht="11.25">
      <c r="B218" s="208"/>
      <c r="C218" s="209"/>
      <c r="D218" s="210" t="s">
        <v>219</v>
      </c>
      <c r="E218" s="211" t="s">
        <v>21</v>
      </c>
      <c r="F218" s="212" t="s">
        <v>358</v>
      </c>
      <c r="G218" s="209"/>
      <c r="H218" s="211" t="s">
        <v>21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219</v>
      </c>
      <c r="AU218" s="218" t="s">
        <v>82</v>
      </c>
      <c r="AV218" s="13" t="s">
        <v>80</v>
      </c>
      <c r="AW218" s="13" t="s">
        <v>34</v>
      </c>
      <c r="AX218" s="13" t="s">
        <v>73</v>
      </c>
      <c r="AY218" s="218" t="s">
        <v>211</v>
      </c>
    </row>
    <row r="219" spans="1:65" s="14" customFormat="1" ht="11.25">
      <c r="B219" s="219"/>
      <c r="C219" s="220"/>
      <c r="D219" s="210" t="s">
        <v>219</v>
      </c>
      <c r="E219" s="221" t="s">
        <v>21</v>
      </c>
      <c r="F219" s="222" t="s">
        <v>359</v>
      </c>
      <c r="G219" s="220"/>
      <c r="H219" s="223">
        <v>26.574999999999999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219</v>
      </c>
      <c r="AU219" s="229" t="s">
        <v>82</v>
      </c>
      <c r="AV219" s="14" t="s">
        <v>82</v>
      </c>
      <c r="AW219" s="14" t="s">
        <v>34</v>
      </c>
      <c r="AX219" s="14" t="s">
        <v>73</v>
      </c>
      <c r="AY219" s="229" t="s">
        <v>211</v>
      </c>
    </row>
    <row r="220" spans="1:65" s="16" customFormat="1" ht="11.25">
      <c r="B220" s="241"/>
      <c r="C220" s="242"/>
      <c r="D220" s="210" t="s">
        <v>219</v>
      </c>
      <c r="E220" s="243" t="s">
        <v>154</v>
      </c>
      <c r="F220" s="244" t="s">
        <v>240</v>
      </c>
      <c r="G220" s="242"/>
      <c r="H220" s="245">
        <v>26.574999999999999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219</v>
      </c>
      <c r="AU220" s="251" t="s">
        <v>82</v>
      </c>
      <c r="AV220" s="16" t="s">
        <v>88</v>
      </c>
      <c r="AW220" s="16" t="s">
        <v>34</v>
      </c>
      <c r="AX220" s="16" t="s">
        <v>80</v>
      </c>
      <c r="AY220" s="251" t="s">
        <v>211</v>
      </c>
    </row>
    <row r="221" spans="1:65" s="2" customFormat="1" ht="21.75" customHeight="1">
      <c r="A221" s="36"/>
      <c r="B221" s="37"/>
      <c r="C221" s="195" t="s">
        <v>360</v>
      </c>
      <c r="D221" s="195" t="s">
        <v>213</v>
      </c>
      <c r="E221" s="196" t="s">
        <v>361</v>
      </c>
      <c r="F221" s="197" t="s">
        <v>348</v>
      </c>
      <c r="G221" s="198" t="s">
        <v>248</v>
      </c>
      <c r="H221" s="199">
        <v>106.3</v>
      </c>
      <c r="I221" s="200"/>
      <c r="J221" s="201">
        <f>ROUND(I221*H221,2)</f>
        <v>0</v>
      </c>
      <c r="K221" s="197" t="s">
        <v>217</v>
      </c>
      <c r="L221" s="41"/>
      <c r="M221" s="202" t="s">
        <v>21</v>
      </c>
      <c r="N221" s="203" t="s">
        <v>44</v>
      </c>
      <c r="O221" s="66"/>
      <c r="P221" s="204">
        <f>O221*H221</f>
        <v>0</v>
      </c>
      <c r="Q221" s="204">
        <v>0</v>
      </c>
      <c r="R221" s="204">
        <f>Q221*H221</f>
        <v>0</v>
      </c>
      <c r="S221" s="204">
        <v>0</v>
      </c>
      <c r="T221" s="20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6" t="s">
        <v>100</v>
      </c>
      <c r="AT221" s="206" t="s">
        <v>213</v>
      </c>
      <c r="AU221" s="206" t="s">
        <v>82</v>
      </c>
      <c r="AY221" s="19" t="s">
        <v>211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9" t="s">
        <v>80</v>
      </c>
      <c r="BK221" s="207">
        <f>ROUND(I221*H221,2)</f>
        <v>0</v>
      </c>
      <c r="BL221" s="19" t="s">
        <v>100</v>
      </c>
      <c r="BM221" s="206" t="s">
        <v>362</v>
      </c>
    </row>
    <row r="222" spans="1:65" s="14" customFormat="1" ht="11.25">
      <c r="B222" s="219"/>
      <c r="C222" s="220"/>
      <c r="D222" s="210" t="s">
        <v>219</v>
      </c>
      <c r="E222" s="221" t="s">
        <v>21</v>
      </c>
      <c r="F222" s="222" t="s">
        <v>363</v>
      </c>
      <c r="G222" s="220"/>
      <c r="H222" s="223">
        <v>106.3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219</v>
      </c>
      <c r="AU222" s="229" t="s">
        <v>82</v>
      </c>
      <c r="AV222" s="14" t="s">
        <v>82</v>
      </c>
      <c r="AW222" s="14" t="s">
        <v>34</v>
      </c>
      <c r="AX222" s="14" t="s">
        <v>80</v>
      </c>
      <c r="AY222" s="229" t="s">
        <v>211</v>
      </c>
    </row>
    <row r="223" spans="1:65" s="2" customFormat="1" ht="21.75" customHeight="1">
      <c r="A223" s="36"/>
      <c r="B223" s="37"/>
      <c r="C223" s="195" t="s">
        <v>7</v>
      </c>
      <c r="D223" s="195" t="s">
        <v>213</v>
      </c>
      <c r="E223" s="196" t="s">
        <v>364</v>
      </c>
      <c r="F223" s="197" t="s">
        <v>365</v>
      </c>
      <c r="G223" s="198" t="s">
        <v>248</v>
      </c>
      <c r="H223" s="199">
        <v>53.15</v>
      </c>
      <c r="I223" s="200"/>
      <c r="J223" s="201">
        <f>ROUND(I223*H223,2)</f>
        <v>0</v>
      </c>
      <c r="K223" s="197" t="s">
        <v>21</v>
      </c>
      <c r="L223" s="41"/>
      <c r="M223" s="202" t="s">
        <v>21</v>
      </c>
      <c r="N223" s="203" t="s">
        <v>44</v>
      </c>
      <c r="O223" s="66"/>
      <c r="P223" s="204">
        <f>O223*H223</f>
        <v>0</v>
      </c>
      <c r="Q223" s="204">
        <v>0</v>
      </c>
      <c r="R223" s="204">
        <f>Q223*H223</f>
        <v>0</v>
      </c>
      <c r="S223" s="204">
        <v>0</v>
      </c>
      <c r="T223" s="20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6" t="s">
        <v>100</v>
      </c>
      <c r="AT223" s="206" t="s">
        <v>213</v>
      </c>
      <c r="AU223" s="206" t="s">
        <v>82</v>
      </c>
      <c r="AY223" s="19" t="s">
        <v>211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9" t="s">
        <v>80</v>
      </c>
      <c r="BK223" s="207">
        <f>ROUND(I223*H223,2)</f>
        <v>0</v>
      </c>
      <c r="BL223" s="19" t="s">
        <v>100</v>
      </c>
      <c r="BM223" s="206" t="s">
        <v>366</v>
      </c>
    </row>
    <row r="224" spans="1:65" s="14" customFormat="1" ht="11.25">
      <c r="B224" s="219"/>
      <c r="C224" s="220"/>
      <c r="D224" s="210" t="s">
        <v>219</v>
      </c>
      <c r="E224" s="221" t="s">
        <v>21</v>
      </c>
      <c r="F224" s="222" t="s">
        <v>151</v>
      </c>
      <c r="G224" s="220"/>
      <c r="H224" s="223">
        <v>53.15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219</v>
      </c>
      <c r="AU224" s="229" t="s">
        <v>82</v>
      </c>
      <c r="AV224" s="14" t="s">
        <v>82</v>
      </c>
      <c r="AW224" s="14" t="s">
        <v>34</v>
      </c>
      <c r="AX224" s="14" t="s">
        <v>80</v>
      </c>
      <c r="AY224" s="229" t="s">
        <v>211</v>
      </c>
    </row>
    <row r="225" spans="1:65" s="2" customFormat="1" ht="16.5" customHeight="1">
      <c r="A225" s="36"/>
      <c r="B225" s="37"/>
      <c r="C225" s="195" t="s">
        <v>367</v>
      </c>
      <c r="D225" s="195" t="s">
        <v>213</v>
      </c>
      <c r="E225" s="196" t="s">
        <v>368</v>
      </c>
      <c r="F225" s="197" t="s">
        <v>369</v>
      </c>
      <c r="G225" s="198" t="s">
        <v>370</v>
      </c>
      <c r="H225" s="199">
        <v>95.67</v>
      </c>
      <c r="I225" s="200"/>
      <c r="J225" s="201">
        <f>ROUND(I225*H225,2)</f>
        <v>0</v>
      </c>
      <c r="K225" s="197" t="s">
        <v>21</v>
      </c>
      <c r="L225" s="41"/>
      <c r="M225" s="202" t="s">
        <v>21</v>
      </c>
      <c r="N225" s="203" t="s">
        <v>44</v>
      </c>
      <c r="O225" s="66"/>
      <c r="P225" s="204">
        <f>O225*H225</f>
        <v>0</v>
      </c>
      <c r="Q225" s="204">
        <v>0</v>
      </c>
      <c r="R225" s="204">
        <f>Q225*H225</f>
        <v>0</v>
      </c>
      <c r="S225" s="204">
        <v>0</v>
      </c>
      <c r="T225" s="20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6" t="s">
        <v>100</v>
      </c>
      <c r="AT225" s="206" t="s">
        <v>213</v>
      </c>
      <c r="AU225" s="206" t="s">
        <v>82</v>
      </c>
      <c r="AY225" s="19" t="s">
        <v>211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9" t="s">
        <v>80</v>
      </c>
      <c r="BK225" s="207">
        <f>ROUND(I225*H225,2)</f>
        <v>0</v>
      </c>
      <c r="BL225" s="19" t="s">
        <v>100</v>
      </c>
      <c r="BM225" s="206" t="s">
        <v>371</v>
      </c>
    </row>
    <row r="226" spans="1:65" s="14" customFormat="1" ht="11.25">
      <c r="B226" s="219"/>
      <c r="C226" s="220"/>
      <c r="D226" s="210" t="s">
        <v>219</v>
      </c>
      <c r="E226" s="221" t="s">
        <v>21</v>
      </c>
      <c r="F226" s="222" t="s">
        <v>372</v>
      </c>
      <c r="G226" s="220"/>
      <c r="H226" s="223">
        <v>95.67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219</v>
      </c>
      <c r="AU226" s="229" t="s">
        <v>82</v>
      </c>
      <c r="AV226" s="14" t="s">
        <v>82</v>
      </c>
      <c r="AW226" s="14" t="s">
        <v>34</v>
      </c>
      <c r="AX226" s="14" t="s">
        <v>80</v>
      </c>
      <c r="AY226" s="229" t="s">
        <v>211</v>
      </c>
    </row>
    <row r="227" spans="1:65" s="2" customFormat="1" ht="21.75" customHeight="1">
      <c r="A227" s="36"/>
      <c r="B227" s="37"/>
      <c r="C227" s="195" t="s">
        <v>373</v>
      </c>
      <c r="D227" s="195" t="s">
        <v>213</v>
      </c>
      <c r="E227" s="196" t="s">
        <v>374</v>
      </c>
      <c r="F227" s="197" t="s">
        <v>375</v>
      </c>
      <c r="G227" s="198" t="s">
        <v>248</v>
      </c>
      <c r="H227" s="199">
        <v>346.75</v>
      </c>
      <c r="I227" s="200"/>
      <c r="J227" s="201">
        <f>ROUND(I227*H227,2)</f>
        <v>0</v>
      </c>
      <c r="K227" s="197" t="s">
        <v>217</v>
      </c>
      <c r="L227" s="41"/>
      <c r="M227" s="202" t="s">
        <v>21</v>
      </c>
      <c r="N227" s="203" t="s">
        <v>44</v>
      </c>
      <c r="O227" s="66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6" t="s">
        <v>100</v>
      </c>
      <c r="AT227" s="206" t="s">
        <v>213</v>
      </c>
      <c r="AU227" s="206" t="s">
        <v>82</v>
      </c>
      <c r="AY227" s="19" t="s">
        <v>211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9" t="s">
        <v>80</v>
      </c>
      <c r="BK227" s="207">
        <f>ROUND(I227*H227,2)</f>
        <v>0</v>
      </c>
      <c r="BL227" s="19" t="s">
        <v>100</v>
      </c>
      <c r="BM227" s="206" t="s">
        <v>376</v>
      </c>
    </row>
    <row r="228" spans="1:65" s="13" customFormat="1" ht="11.25">
      <c r="B228" s="208"/>
      <c r="C228" s="209"/>
      <c r="D228" s="210" t="s">
        <v>219</v>
      </c>
      <c r="E228" s="211" t="s">
        <v>21</v>
      </c>
      <c r="F228" s="212" t="s">
        <v>377</v>
      </c>
      <c r="G228" s="209"/>
      <c r="H228" s="211" t="s">
        <v>21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219</v>
      </c>
      <c r="AU228" s="218" t="s">
        <v>82</v>
      </c>
      <c r="AV228" s="13" t="s">
        <v>80</v>
      </c>
      <c r="AW228" s="13" t="s">
        <v>34</v>
      </c>
      <c r="AX228" s="13" t="s">
        <v>73</v>
      </c>
      <c r="AY228" s="218" t="s">
        <v>211</v>
      </c>
    </row>
    <row r="229" spans="1:65" s="13" customFormat="1" ht="11.25">
      <c r="B229" s="208"/>
      <c r="C229" s="209"/>
      <c r="D229" s="210" t="s">
        <v>219</v>
      </c>
      <c r="E229" s="211" t="s">
        <v>21</v>
      </c>
      <c r="F229" s="212" t="s">
        <v>378</v>
      </c>
      <c r="G229" s="209"/>
      <c r="H229" s="211" t="s">
        <v>21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219</v>
      </c>
      <c r="AU229" s="218" t="s">
        <v>82</v>
      </c>
      <c r="AV229" s="13" t="s">
        <v>80</v>
      </c>
      <c r="AW229" s="13" t="s">
        <v>34</v>
      </c>
      <c r="AX229" s="13" t="s">
        <v>73</v>
      </c>
      <c r="AY229" s="218" t="s">
        <v>211</v>
      </c>
    </row>
    <row r="230" spans="1:65" s="14" customFormat="1" ht="11.25">
      <c r="B230" s="219"/>
      <c r="C230" s="220"/>
      <c r="D230" s="210" t="s">
        <v>219</v>
      </c>
      <c r="E230" s="221" t="s">
        <v>21</v>
      </c>
      <c r="F230" s="222" t="s">
        <v>131</v>
      </c>
      <c r="G230" s="220"/>
      <c r="H230" s="223">
        <v>397.5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219</v>
      </c>
      <c r="AU230" s="229" t="s">
        <v>82</v>
      </c>
      <c r="AV230" s="14" t="s">
        <v>82</v>
      </c>
      <c r="AW230" s="14" t="s">
        <v>34</v>
      </c>
      <c r="AX230" s="14" t="s">
        <v>73</v>
      </c>
      <c r="AY230" s="229" t="s">
        <v>211</v>
      </c>
    </row>
    <row r="231" spans="1:65" s="13" customFormat="1" ht="11.25">
      <c r="B231" s="208"/>
      <c r="C231" s="209"/>
      <c r="D231" s="210" t="s">
        <v>219</v>
      </c>
      <c r="E231" s="211" t="s">
        <v>21</v>
      </c>
      <c r="F231" s="212" t="s">
        <v>379</v>
      </c>
      <c r="G231" s="209"/>
      <c r="H231" s="211" t="s">
        <v>21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219</v>
      </c>
      <c r="AU231" s="218" t="s">
        <v>82</v>
      </c>
      <c r="AV231" s="13" t="s">
        <v>80</v>
      </c>
      <c r="AW231" s="13" t="s">
        <v>34</v>
      </c>
      <c r="AX231" s="13" t="s">
        <v>73</v>
      </c>
      <c r="AY231" s="218" t="s">
        <v>211</v>
      </c>
    </row>
    <row r="232" spans="1:65" s="14" customFormat="1" ht="11.25">
      <c r="B232" s="219"/>
      <c r="C232" s="220"/>
      <c r="D232" s="210" t="s">
        <v>219</v>
      </c>
      <c r="E232" s="221" t="s">
        <v>21</v>
      </c>
      <c r="F232" s="222" t="s">
        <v>380</v>
      </c>
      <c r="G232" s="220"/>
      <c r="H232" s="223">
        <v>-36.590000000000003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219</v>
      </c>
      <c r="AU232" s="229" t="s">
        <v>82</v>
      </c>
      <c r="AV232" s="14" t="s">
        <v>82</v>
      </c>
      <c r="AW232" s="14" t="s">
        <v>34</v>
      </c>
      <c r="AX232" s="14" t="s">
        <v>73</v>
      </c>
      <c r="AY232" s="229" t="s">
        <v>211</v>
      </c>
    </row>
    <row r="233" spans="1:65" s="13" customFormat="1" ht="11.25">
      <c r="B233" s="208"/>
      <c r="C233" s="209"/>
      <c r="D233" s="210" t="s">
        <v>219</v>
      </c>
      <c r="E233" s="211" t="s">
        <v>21</v>
      </c>
      <c r="F233" s="212" t="s">
        <v>381</v>
      </c>
      <c r="G233" s="209"/>
      <c r="H233" s="211" t="s">
        <v>21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219</v>
      </c>
      <c r="AU233" s="218" t="s">
        <v>82</v>
      </c>
      <c r="AV233" s="13" t="s">
        <v>80</v>
      </c>
      <c r="AW233" s="13" t="s">
        <v>34</v>
      </c>
      <c r="AX233" s="13" t="s">
        <v>73</v>
      </c>
      <c r="AY233" s="218" t="s">
        <v>211</v>
      </c>
    </row>
    <row r="234" spans="1:65" s="14" customFormat="1" ht="11.25">
      <c r="B234" s="219"/>
      <c r="C234" s="220"/>
      <c r="D234" s="210" t="s">
        <v>219</v>
      </c>
      <c r="E234" s="221" t="s">
        <v>21</v>
      </c>
      <c r="F234" s="222" t="s">
        <v>382</v>
      </c>
      <c r="G234" s="220"/>
      <c r="H234" s="223">
        <v>-14.16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219</v>
      </c>
      <c r="AU234" s="229" t="s">
        <v>82</v>
      </c>
      <c r="AV234" s="14" t="s">
        <v>82</v>
      </c>
      <c r="AW234" s="14" t="s">
        <v>34</v>
      </c>
      <c r="AX234" s="14" t="s">
        <v>73</v>
      </c>
      <c r="AY234" s="229" t="s">
        <v>211</v>
      </c>
    </row>
    <row r="235" spans="1:65" s="16" customFormat="1" ht="11.25">
      <c r="B235" s="241"/>
      <c r="C235" s="242"/>
      <c r="D235" s="210" t="s">
        <v>219</v>
      </c>
      <c r="E235" s="243" t="s">
        <v>148</v>
      </c>
      <c r="F235" s="244" t="s">
        <v>240</v>
      </c>
      <c r="G235" s="242"/>
      <c r="H235" s="245">
        <v>346.75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219</v>
      </c>
      <c r="AU235" s="251" t="s">
        <v>82</v>
      </c>
      <c r="AV235" s="16" t="s">
        <v>88</v>
      </c>
      <c r="AW235" s="16" t="s">
        <v>34</v>
      </c>
      <c r="AX235" s="16" t="s">
        <v>80</v>
      </c>
      <c r="AY235" s="251" t="s">
        <v>211</v>
      </c>
    </row>
    <row r="236" spans="1:65" s="2" customFormat="1" ht="16.5" customHeight="1">
      <c r="A236" s="36"/>
      <c r="B236" s="37"/>
      <c r="C236" s="195" t="s">
        <v>383</v>
      </c>
      <c r="D236" s="195" t="s">
        <v>213</v>
      </c>
      <c r="E236" s="196" t="s">
        <v>384</v>
      </c>
      <c r="F236" s="197" t="s">
        <v>385</v>
      </c>
      <c r="G236" s="198" t="s">
        <v>248</v>
      </c>
      <c r="H236" s="199">
        <v>346.75</v>
      </c>
      <c r="I236" s="200"/>
      <c r="J236" s="201">
        <f>ROUND(I236*H236,2)</f>
        <v>0</v>
      </c>
      <c r="K236" s="197" t="s">
        <v>217</v>
      </c>
      <c r="L236" s="41"/>
      <c r="M236" s="202" t="s">
        <v>21</v>
      </c>
      <c r="N236" s="203" t="s">
        <v>44</v>
      </c>
      <c r="O236" s="66"/>
      <c r="P236" s="204">
        <f>O236*H236</f>
        <v>0</v>
      </c>
      <c r="Q236" s="204">
        <v>0</v>
      </c>
      <c r="R236" s="204">
        <f>Q236*H236</f>
        <v>0</v>
      </c>
      <c r="S236" s="204">
        <v>0</v>
      </c>
      <c r="T236" s="20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6" t="s">
        <v>100</v>
      </c>
      <c r="AT236" s="206" t="s">
        <v>213</v>
      </c>
      <c r="AU236" s="206" t="s">
        <v>82</v>
      </c>
      <c r="AY236" s="19" t="s">
        <v>211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9" t="s">
        <v>80</v>
      </c>
      <c r="BK236" s="207">
        <f>ROUND(I236*H236,2)</f>
        <v>0</v>
      </c>
      <c r="BL236" s="19" t="s">
        <v>100</v>
      </c>
      <c r="BM236" s="206" t="s">
        <v>386</v>
      </c>
    </row>
    <row r="237" spans="1:65" s="14" customFormat="1" ht="11.25">
      <c r="B237" s="219"/>
      <c r="C237" s="220"/>
      <c r="D237" s="210" t="s">
        <v>219</v>
      </c>
      <c r="E237" s="221" t="s">
        <v>21</v>
      </c>
      <c r="F237" s="222" t="s">
        <v>148</v>
      </c>
      <c r="G237" s="220"/>
      <c r="H237" s="223">
        <v>346.75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219</v>
      </c>
      <c r="AU237" s="229" t="s">
        <v>82</v>
      </c>
      <c r="AV237" s="14" t="s">
        <v>82</v>
      </c>
      <c r="AW237" s="14" t="s">
        <v>34</v>
      </c>
      <c r="AX237" s="14" t="s">
        <v>80</v>
      </c>
      <c r="AY237" s="229" t="s">
        <v>211</v>
      </c>
    </row>
    <row r="238" spans="1:65" s="2" customFormat="1" ht="33" customHeight="1">
      <c r="A238" s="36"/>
      <c r="B238" s="37"/>
      <c r="C238" s="195" t="s">
        <v>387</v>
      </c>
      <c r="D238" s="195" t="s">
        <v>213</v>
      </c>
      <c r="E238" s="196" t="s">
        <v>388</v>
      </c>
      <c r="F238" s="197" t="s">
        <v>389</v>
      </c>
      <c r="G238" s="198" t="s">
        <v>248</v>
      </c>
      <c r="H238" s="199">
        <v>36.590000000000003</v>
      </c>
      <c r="I238" s="200"/>
      <c r="J238" s="201">
        <f>ROUND(I238*H238,2)</f>
        <v>0</v>
      </c>
      <c r="K238" s="197" t="s">
        <v>217</v>
      </c>
      <c r="L238" s="41"/>
      <c r="M238" s="202" t="s">
        <v>21</v>
      </c>
      <c r="N238" s="203" t="s">
        <v>44</v>
      </c>
      <c r="O238" s="66"/>
      <c r="P238" s="204">
        <f>O238*H238</f>
        <v>0</v>
      </c>
      <c r="Q238" s="204">
        <v>0</v>
      </c>
      <c r="R238" s="204">
        <f>Q238*H238</f>
        <v>0</v>
      </c>
      <c r="S238" s="204">
        <v>0</v>
      </c>
      <c r="T238" s="20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6" t="s">
        <v>100</v>
      </c>
      <c r="AT238" s="206" t="s">
        <v>213</v>
      </c>
      <c r="AU238" s="206" t="s">
        <v>82</v>
      </c>
      <c r="AY238" s="19" t="s">
        <v>211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9" t="s">
        <v>80</v>
      </c>
      <c r="BK238" s="207">
        <f>ROUND(I238*H238,2)</f>
        <v>0</v>
      </c>
      <c r="BL238" s="19" t="s">
        <v>100</v>
      </c>
      <c r="BM238" s="206" t="s">
        <v>390</v>
      </c>
    </row>
    <row r="239" spans="1:65" s="13" customFormat="1" ht="11.25">
      <c r="B239" s="208"/>
      <c r="C239" s="209"/>
      <c r="D239" s="210" t="s">
        <v>219</v>
      </c>
      <c r="E239" s="211" t="s">
        <v>21</v>
      </c>
      <c r="F239" s="212" t="s">
        <v>391</v>
      </c>
      <c r="G239" s="209"/>
      <c r="H239" s="211" t="s">
        <v>21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219</v>
      </c>
      <c r="AU239" s="218" t="s">
        <v>82</v>
      </c>
      <c r="AV239" s="13" t="s">
        <v>80</v>
      </c>
      <c r="AW239" s="13" t="s">
        <v>34</v>
      </c>
      <c r="AX239" s="13" t="s">
        <v>73</v>
      </c>
      <c r="AY239" s="218" t="s">
        <v>211</v>
      </c>
    </row>
    <row r="240" spans="1:65" s="14" customFormat="1" ht="11.25">
      <c r="B240" s="219"/>
      <c r="C240" s="220"/>
      <c r="D240" s="210" t="s">
        <v>219</v>
      </c>
      <c r="E240" s="221" t="s">
        <v>21</v>
      </c>
      <c r="F240" s="222" t="s">
        <v>392</v>
      </c>
      <c r="G240" s="220"/>
      <c r="H240" s="223">
        <v>23.6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219</v>
      </c>
      <c r="AU240" s="229" t="s">
        <v>82</v>
      </c>
      <c r="AV240" s="14" t="s">
        <v>82</v>
      </c>
      <c r="AW240" s="14" t="s">
        <v>34</v>
      </c>
      <c r="AX240" s="14" t="s">
        <v>73</v>
      </c>
      <c r="AY240" s="229" t="s">
        <v>211</v>
      </c>
    </row>
    <row r="241" spans="1:65" s="13" customFormat="1" ht="11.25">
      <c r="B241" s="208"/>
      <c r="C241" s="209"/>
      <c r="D241" s="210" t="s">
        <v>219</v>
      </c>
      <c r="E241" s="211" t="s">
        <v>21</v>
      </c>
      <c r="F241" s="212" t="s">
        <v>393</v>
      </c>
      <c r="G241" s="209"/>
      <c r="H241" s="211" t="s">
        <v>21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219</v>
      </c>
      <c r="AU241" s="218" t="s">
        <v>82</v>
      </c>
      <c r="AV241" s="13" t="s">
        <v>80</v>
      </c>
      <c r="AW241" s="13" t="s">
        <v>34</v>
      </c>
      <c r="AX241" s="13" t="s">
        <v>73</v>
      </c>
      <c r="AY241" s="218" t="s">
        <v>211</v>
      </c>
    </row>
    <row r="242" spans="1:65" s="14" customFormat="1" ht="11.25">
      <c r="B242" s="219"/>
      <c r="C242" s="220"/>
      <c r="D242" s="210" t="s">
        <v>219</v>
      </c>
      <c r="E242" s="221" t="s">
        <v>21</v>
      </c>
      <c r="F242" s="222" t="s">
        <v>394</v>
      </c>
      <c r="G242" s="220"/>
      <c r="H242" s="223">
        <v>7.2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219</v>
      </c>
      <c r="AU242" s="229" t="s">
        <v>82</v>
      </c>
      <c r="AV242" s="14" t="s">
        <v>82</v>
      </c>
      <c r="AW242" s="14" t="s">
        <v>34</v>
      </c>
      <c r="AX242" s="14" t="s">
        <v>73</v>
      </c>
      <c r="AY242" s="229" t="s">
        <v>211</v>
      </c>
    </row>
    <row r="243" spans="1:65" s="14" customFormat="1" ht="11.25">
      <c r="B243" s="219"/>
      <c r="C243" s="220"/>
      <c r="D243" s="210" t="s">
        <v>219</v>
      </c>
      <c r="E243" s="221" t="s">
        <v>21</v>
      </c>
      <c r="F243" s="222" t="s">
        <v>395</v>
      </c>
      <c r="G243" s="220"/>
      <c r="H243" s="223">
        <v>-2.0099999999999998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219</v>
      </c>
      <c r="AU243" s="229" t="s">
        <v>82</v>
      </c>
      <c r="AV243" s="14" t="s">
        <v>82</v>
      </c>
      <c r="AW243" s="14" t="s">
        <v>34</v>
      </c>
      <c r="AX243" s="14" t="s">
        <v>73</v>
      </c>
      <c r="AY243" s="229" t="s">
        <v>211</v>
      </c>
    </row>
    <row r="244" spans="1:65" s="13" customFormat="1" ht="11.25">
      <c r="B244" s="208"/>
      <c r="C244" s="209"/>
      <c r="D244" s="210" t="s">
        <v>219</v>
      </c>
      <c r="E244" s="211" t="s">
        <v>21</v>
      </c>
      <c r="F244" s="212" t="s">
        <v>396</v>
      </c>
      <c r="G244" s="209"/>
      <c r="H244" s="211" t="s">
        <v>21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219</v>
      </c>
      <c r="AU244" s="218" t="s">
        <v>82</v>
      </c>
      <c r="AV244" s="13" t="s">
        <v>80</v>
      </c>
      <c r="AW244" s="13" t="s">
        <v>34</v>
      </c>
      <c r="AX244" s="13" t="s">
        <v>73</v>
      </c>
      <c r="AY244" s="218" t="s">
        <v>211</v>
      </c>
    </row>
    <row r="245" spans="1:65" s="14" customFormat="1" ht="11.25">
      <c r="B245" s="219"/>
      <c r="C245" s="220"/>
      <c r="D245" s="210" t="s">
        <v>219</v>
      </c>
      <c r="E245" s="221" t="s">
        <v>21</v>
      </c>
      <c r="F245" s="222" t="s">
        <v>397</v>
      </c>
      <c r="G245" s="220"/>
      <c r="H245" s="223">
        <v>7.8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219</v>
      </c>
      <c r="AU245" s="229" t="s">
        <v>82</v>
      </c>
      <c r="AV245" s="14" t="s">
        <v>82</v>
      </c>
      <c r="AW245" s="14" t="s">
        <v>34</v>
      </c>
      <c r="AX245" s="14" t="s">
        <v>73</v>
      </c>
      <c r="AY245" s="229" t="s">
        <v>211</v>
      </c>
    </row>
    <row r="246" spans="1:65" s="16" customFormat="1" ht="11.25">
      <c r="B246" s="241"/>
      <c r="C246" s="242"/>
      <c r="D246" s="210" t="s">
        <v>219</v>
      </c>
      <c r="E246" s="243" t="s">
        <v>156</v>
      </c>
      <c r="F246" s="244" t="s">
        <v>240</v>
      </c>
      <c r="G246" s="242"/>
      <c r="H246" s="245">
        <v>36.590000000000003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219</v>
      </c>
      <c r="AU246" s="251" t="s">
        <v>82</v>
      </c>
      <c r="AV246" s="16" t="s">
        <v>88</v>
      </c>
      <c r="AW246" s="16" t="s">
        <v>34</v>
      </c>
      <c r="AX246" s="16" t="s">
        <v>80</v>
      </c>
      <c r="AY246" s="251" t="s">
        <v>211</v>
      </c>
    </row>
    <row r="247" spans="1:65" s="2" customFormat="1" ht="16.5" customHeight="1">
      <c r="A247" s="36"/>
      <c r="B247" s="37"/>
      <c r="C247" s="252" t="s">
        <v>398</v>
      </c>
      <c r="D247" s="252" t="s">
        <v>399</v>
      </c>
      <c r="E247" s="253" t="s">
        <v>400</v>
      </c>
      <c r="F247" s="254" t="s">
        <v>401</v>
      </c>
      <c r="G247" s="255" t="s">
        <v>370</v>
      </c>
      <c r="H247" s="256">
        <v>73.180000000000007</v>
      </c>
      <c r="I247" s="257"/>
      <c r="J247" s="258">
        <f>ROUND(I247*H247,2)</f>
        <v>0</v>
      </c>
      <c r="K247" s="254" t="s">
        <v>217</v>
      </c>
      <c r="L247" s="259"/>
      <c r="M247" s="260" t="s">
        <v>21</v>
      </c>
      <c r="N247" s="261" t="s">
        <v>44</v>
      </c>
      <c r="O247" s="66"/>
      <c r="P247" s="204">
        <f>O247*H247</f>
        <v>0</v>
      </c>
      <c r="Q247" s="204">
        <v>1</v>
      </c>
      <c r="R247" s="204">
        <f>Q247*H247</f>
        <v>73.180000000000007</v>
      </c>
      <c r="S247" s="204">
        <v>0</v>
      </c>
      <c r="T247" s="20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6" t="s">
        <v>276</v>
      </c>
      <c r="AT247" s="206" t="s">
        <v>399</v>
      </c>
      <c r="AU247" s="206" t="s">
        <v>82</v>
      </c>
      <c r="AY247" s="19" t="s">
        <v>211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9" t="s">
        <v>80</v>
      </c>
      <c r="BK247" s="207">
        <f>ROUND(I247*H247,2)</f>
        <v>0</v>
      </c>
      <c r="BL247" s="19" t="s">
        <v>100</v>
      </c>
      <c r="BM247" s="206" t="s">
        <v>402</v>
      </c>
    </row>
    <row r="248" spans="1:65" s="14" customFormat="1" ht="11.25">
      <c r="B248" s="219"/>
      <c r="C248" s="220"/>
      <c r="D248" s="210" t="s">
        <v>219</v>
      </c>
      <c r="E248" s="220"/>
      <c r="F248" s="222" t="s">
        <v>403</v>
      </c>
      <c r="G248" s="220"/>
      <c r="H248" s="223">
        <v>73.180000000000007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219</v>
      </c>
      <c r="AU248" s="229" t="s">
        <v>82</v>
      </c>
      <c r="AV248" s="14" t="s">
        <v>82</v>
      </c>
      <c r="AW248" s="14" t="s">
        <v>4</v>
      </c>
      <c r="AX248" s="14" t="s">
        <v>80</v>
      </c>
      <c r="AY248" s="229" t="s">
        <v>211</v>
      </c>
    </row>
    <row r="249" spans="1:65" s="2" customFormat="1" ht="21.75" customHeight="1">
      <c r="A249" s="36"/>
      <c r="B249" s="37"/>
      <c r="C249" s="195" t="s">
        <v>404</v>
      </c>
      <c r="D249" s="195" t="s">
        <v>213</v>
      </c>
      <c r="E249" s="196" t="s">
        <v>405</v>
      </c>
      <c r="F249" s="197" t="s">
        <v>406</v>
      </c>
      <c r="G249" s="198" t="s">
        <v>216</v>
      </c>
      <c r="H249" s="199">
        <v>324</v>
      </c>
      <c r="I249" s="200"/>
      <c r="J249" s="201">
        <f>ROUND(I249*H249,2)</f>
        <v>0</v>
      </c>
      <c r="K249" s="197" t="s">
        <v>217</v>
      </c>
      <c r="L249" s="41"/>
      <c r="M249" s="202" t="s">
        <v>21</v>
      </c>
      <c r="N249" s="203" t="s">
        <v>44</v>
      </c>
      <c r="O249" s="66"/>
      <c r="P249" s="204">
        <f>O249*H249</f>
        <v>0</v>
      </c>
      <c r="Q249" s="204">
        <v>0</v>
      </c>
      <c r="R249" s="204">
        <f>Q249*H249</f>
        <v>0</v>
      </c>
      <c r="S249" s="204">
        <v>0</v>
      </c>
      <c r="T249" s="20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6" t="s">
        <v>100</v>
      </c>
      <c r="AT249" s="206" t="s">
        <v>213</v>
      </c>
      <c r="AU249" s="206" t="s">
        <v>82</v>
      </c>
      <c r="AY249" s="19" t="s">
        <v>211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9" t="s">
        <v>80</v>
      </c>
      <c r="BK249" s="207">
        <f>ROUND(I249*H249,2)</f>
        <v>0</v>
      </c>
      <c r="BL249" s="19" t="s">
        <v>100</v>
      </c>
      <c r="BM249" s="206" t="s">
        <v>407</v>
      </c>
    </row>
    <row r="250" spans="1:65" s="13" customFormat="1" ht="11.25">
      <c r="B250" s="208"/>
      <c r="C250" s="209"/>
      <c r="D250" s="210" t="s">
        <v>219</v>
      </c>
      <c r="E250" s="211" t="s">
        <v>21</v>
      </c>
      <c r="F250" s="212" t="s">
        <v>408</v>
      </c>
      <c r="G250" s="209"/>
      <c r="H250" s="211" t="s">
        <v>21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219</v>
      </c>
      <c r="AU250" s="218" t="s">
        <v>82</v>
      </c>
      <c r="AV250" s="13" t="s">
        <v>80</v>
      </c>
      <c r="AW250" s="13" t="s">
        <v>34</v>
      </c>
      <c r="AX250" s="13" t="s">
        <v>73</v>
      </c>
      <c r="AY250" s="218" t="s">
        <v>211</v>
      </c>
    </row>
    <row r="251" spans="1:65" s="14" customFormat="1" ht="11.25">
      <c r="B251" s="219"/>
      <c r="C251" s="220"/>
      <c r="D251" s="210" t="s">
        <v>219</v>
      </c>
      <c r="E251" s="221" t="s">
        <v>21</v>
      </c>
      <c r="F251" s="222" t="s">
        <v>128</v>
      </c>
      <c r="G251" s="220"/>
      <c r="H251" s="223">
        <v>324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219</v>
      </c>
      <c r="AU251" s="229" t="s">
        <v>82</v>
      </c>
      <c r="AV251" s="14" t="s">
        <v>82</v>
      </c>
      <c r="AW251" s="14" t="s">
        <v>34</v>
      </c>
      <c r="AX251" s="14" t="s">
        <v>80</v>
      </c>
      <c r="AY251" s="229" t="s">
        <v>211</v>
      </c>
    </row>
    <row r="252" spans="1:65" s="2" customFormat="1" ht="21.75" customHeight="1">
      <c r="A252" s="36"/>
      <c r="B252" s="37"/>
      <c r="C252" s="195" t="s">
        <v>409</v>
      </c>
      <c r="D252" s="195" t="s">
        <v>213</v>
      </c>
      <c r="E252" s="196" t="s">
        <v>410</v>
      </c>
      <c r="F252" s="197" t="s">
        <v>411</v>
      </c>
      <c r="G252" s="198" t="s">
        <v>216</v>
      </c>
      <c r="H252" s="199">
        <v>324</v>
      </c>
      <c r="I252" s="200"/>
      <c r="J252" s="201">
        <f>ROUND(I252*H252,2)</f>
        <v>0</v>
      </c>
      <c r="K252" s="197" t="s">
        <v>217</v>
      </c>
      <c r="L252" s="41"/>
      <c r="M252" s="202" t="s">
        <v>21</v>
      </c>
      <c r="N252" s="203" t="s">
        <v>44</v>
      </c>
      <c r="O252" s="66"/>
      <c r="P252" s="204">
        <f>O252*H252</f>
        <v>0</v>
      </c>
      <c r="Q252" s="204">
        <v>0</v>
      </c>
      <c r="R252" s="204">
        <f>Q252*H252</f>
        <v>0</v>
      </c>
      <c r="S252" s="204">
        <v>0</v>
      </c>
      <c r="T252" s="20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6" t="s">
        <v>100</v>
      </c>
      <c r="AT252" s="206" t="s">
        <v>213</v>
      </c>
      <c r="AU252" s="206" t="s">
        <v>82</v>
      </c>
      <c r="AY252" s="19" t="s">
        <v>211</v>
      </c>
      <c r="BE252" s="207">
        <f>IF(N252="základní",J252,0)</f>
        <v>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9" t="s">
        <v>80</v>
      </c>
      <c r="BK252" s="207">
        <f>ROUND(I252*H252,2)</f>
        <v>0</v>
      </c>
      <c r="BL252" s="19" t="s">
        <v>100</v>
      </c>
      <c r="BM252" s="206" t="s">
        <v>412</v>
      </c>
    </row>
    <row r="253" spans="1:65" s="13" customFormat="1" ht="11.25">
      <c r="B253" s="208"/>
      <c r="C253" s="209"/>
      <c r="D253" s="210" t="s">
        <v>219</v>
      </c>
      <c r="E253" s="211" t="s">
        <v>21</v>
      </c>
      <c r="F253" s="212" t="s">
        <v>413</v>
      </c>
      <c r="G253" s="209"/>
      <c r="H253" s="211" t="s">
        <v>21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219</v>
      </c>
      <c r="AU253" s="218" t="s">
        <v>82</v>
      </c>
      <c r="AV253" s="13" t="s">
        <v>80</v>
      </c>
      <c r="AW253" s="13" t="s">
        <v>34</v>
      </c>
      <c r="AX253" s="13" t="s">
        <v>73</v>
      </c>
      <c r="AY253" s="218" t="s">
        <v>211</v>
      </c>
    </row>
    <row r="254" spans="1:65" s="13" customFormat="1" ht="11.25">
      <c r="B254" s="208"/>
      <c r="C254" s="209"/>
      <c r="D254" s="210" t="s">
        <v>219</v>
      </c>
      <c r="E254" s="211" t="s">
        <v>21</v>
      </c>
      <c r="F254" s="212" t="s">
        <v>414</v>
      </c>
      <c r="G254" s="209"/>
      <c r="H254" s="211" t="s">
        <v>21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219</v>
      </c>
      <c r="AU254" s="218" t="s">
        <v>82</v>
      </c>
      <c r="AV254" s="13" t="s">
        <v>80</v>
      </c>
      <c r="AW254" s="13" t="s">
        <v>34</v>
      </c>
      <c r="AX254" s="13" t="s">
        <v>73</v>
      </c>
      <c r="AY254" s="218" t="s">
        <v>211</v>
      </c>
    </row>
    <row r="255" spans="1:65" s="14" customFormat="1" ht="11.25">
      <c r="B255" s="219"/>
      <c r="C255" s="220"/>
      <c r="D255" s="210" t="s">
        <v>219</v>
      </c>
      <c r="E255" s="221" t="s">
        <v>21</v>
      </c>
      <c r="F255" s="222" t="s">
        <v>128</v>
      </c>
      <c r="G255" s="220"/>
      <c r="H255" s="223">
        <v>324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219</v>
      </c>
      <c r="AU255" s="229" t="s">
        <v>82</v>
      </c>
      <c r="AV255" s="14" t="s">
        <v>82</v>
      </c>
      <c r="AW255" s="14" t="s">
        <v>34</v>
      </c>
      <c r="AX255" s="14" t="s">
        <v>80</v>
      </c>
      <c r="AY255" s="229" t="s">
        <v>211</v>
      </c>
    </row>
    <row r="256" spans="1:65" s="2" customFormat="1" ht="16.5" customHeight="1">
      <c r="A256" s="36"/>
      <c r="B256" s="37"/>
      <c r="C256" s="252" t="s">
        <v>415</v>
      </c>
      <c r="D256" s="252" t="s">
        <v>399</v>
      </c>
      <c r="E256" s="253" t="s">
        <v>416</v>
      </c>
      <c r="F256" s="254" t="s">
        <v>417</v>
      </c>
      <c r="G256" s="255" t="s">
        <v>418</v>
      </c>
      <c r="H256" s="256">
        <v>4.8600000000000003</v>
      </c>
      <c r="I256" s="257"/>
      <c r="J256" s="258">
        <f>ROUND(I256*H256,2)</f>
        <v>0</v>
      </c>
      <c r="K256" s="254" t="s">
        <v>217</v>
      </c>
      <c r="L256" s="259"/>
      <c r="M256" s="260" t="s">
        <v>21</v>
      </c>
      <c r="N256" s="261" t="s">
        <v>44</v>
      </c>
      <c r="O256" s="66"/>
      <c r="P256" s="204">
        <f>O256*H256</f>
        <v>0</v>
      </c>
      <c r="Q256" s="204">
        <v>1E-3</v>
      </c>
      <c r="R256" s="204">
        <f>Q256*H256</f>
        <v>4.8600000000000006E-3</v>
      </c>
      <c r="S256" s="204">
        <v>0</v>
      </c>
      <c r="T256" s="20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6" t="s">
        <v>276</v>
      </c>
      <c r="AT256" s="206" t="s">
        <v>399</v>
      </c>
      <c r="AU256" s="206" t="s">
        <v>82</v>
      </c>
      <c r="AY256" s="19" t="s">
        <v>211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9" t="s">
        <v>80</v>
      </c>
      <c r="BK256" s="207">
        <f>ROUND(I256*H256,2)</f>
        <v>0</v>
      </c>
      <c r="BL256" s="19" t="s">
        <v>100</v>
      </c>
      <c r="BM256" s="206" t="s">
        <v>419</v>
      </c>
    </row>
    <row r="257" spans="1:65" s="14" customFormat="1" ht="11.25">
      <c r="B257" s="219"/>
      <c r="C257" s="220"/>
      <c r="D257" s="210" t="s">
        <v>219</v>
      </c>
      <c r="E257" s="220"/>
      <c r="F257" s="222" t="s">
        <v>420</v>
      </c>
      <c r="G257" s="220"/>
      <c r="H257" s="223">
        <v>4.8600000000000003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219</v>
      </c>
      <c r="AU257" s="229" t="s">
        <v>82</v>
      </c>
      <c r="AV257" s="14" t="s">
        <v>82</v>
      </c>
      <c r="AW257" s="14" t="s">
        <v>4</v>
      </c>
      <c r="AX257" s="14" t="s">
        <v>80</v>
      </c>
      <c r="AY257" s="229" t="s">
        <v>211</v>
      </c>
    </row>
    <row r="258" spans="1:65" s="2" customFormat="1" ht="16.5" customHeight="1">
      <c r="A258" s="36"/>
      <c r="B258" s="37"/>
      <c r="C258" s="195" t="s">
        <v>421</v>
      </c>
      <c r="D258" s="195" t="s">
        <v>213</v>
      </c>
      <c r="E258" s="196" t="s">
        <v>422</v>
      </c>
      <c r="F258" s="197" t="s">
        <v>423</v>
      </c>
      <c r="G258" s="198" t="s">
        <v>216</v>
      </c>
      <c r="H258" s="199">
        <v>129.19999999999999</v>
      </c>
      <c r="I258" s="200"/>
      <c r="J258" s="201">
        <f>ROUND(I258*H258,2)</f>
        <v>0</v>
      </c>
      <c r="K258" s="197" t="s">
        <v>217</v>
      </c>
      <c r="L258" s="41"/>
      <c r="M258" s="202" t="s">
        <v>21</v>
      </c>
      <c r="N258" s="203" t="s">
        <v>44</v>
      </c>
      <c r="O258" s="66"/>
      <c r="P258" s="204">
        <f>O258*H258</f>
        <v>0</v>
      </c>
      <c r="Q258" s="204">
        <v>0</v>
      </c>
      <c r="R258" s="204">
        <f>Q258*H258</f>
        <v>0</v>
      </c>
      <c r="S258" s="204">
        <v>0</v>
      </c>
      <c r="T258" s="20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6" t="s">
        <v>100</v>
      </c>
      <c r="AT258" s="206" t="s">
        <v>213</v>
      </c>
      <c r="AU258" s="206" t="s">
        <v>82</v>
      </c>
      <c r="AY258" s="19" t="s">
        <v>211</v>
      </c>
      <c r="BE258" s="207">
        <f>IF(N258="základní",J258,0)</f>
        <v>0</v>
      </c>
      <c r="BF258" s="207">
        <f>IF(N258="snížená",J258,0)</f>
        <v>0</v>
      </c>
      <c r="BG258" s="207">
        <f>IF(N258="zákl. přenesená",J258,0)</f>
        <v>0</v>
      </c>
      <c r="BH258" s="207">
        <f>IF(N258="sníž. přenesená",J258,0)</f>
        <v>0</v>
      </c>
      <c r="BI258" s="207">
        <f>IF(N258="nulová",J258,0)</f>
        <v>0</v>
      </c>
      <c r="BJ258" s="19" t="s">
        <v>80</v>
      </c>
      <c r="BK258" s="207">
        <f>ROUND(I258*H258,2)</f>
        <v>0</v>
      </c>
      <c r="BL258" s="19" t="s">
        <v>100</v>
      </c>
      <c r="BM258" s="206" t="s">
        <v>424</v>
      </c>
    </row>
    <row r="259" spans="1:65" s="14" customFormat="1" ht="11.25">
      <c r="B259" s="219"/>
      <c r="C259" s="220"/>
      <c r="D259" s="210" t="s">
        <v>219</v>
      </c>
      <c r="E259" s="221" t="s">
        <v>21</v>
      </c>
      <c r="F259" s="222" t="s">
        <v>162</v>
      </c>
      <c r="G259" s="220"/>
      <c r="H259" s="223">
        <v>57.2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219</v>
      </c>
      <c r="AU259" s="229" t="s">
        <v>82</v>
      </c>
      <c r="AV259" s="14" t="s">
        <v>82</v>
      </c>
      <c r="AW259" s="14" t="s">
        <v>34</v>
      </c>
      <c r="AX259" s="14" t="s">
        <v>73</v>
      </c>
      <c r="AY259" s="229" t="s">
        <v>211</v>
      </c>
    </row>
    <row r="260" spans="1:65" s="13" customFormat="1" ht="11.25">
      <c r="B260" s="208"/>
      <c r="C260" s="209"/>
      <c r="D260" s="210" t="s">
        <v>219</v>
      </c>
      <c r="E260" s="211" t="s">
        <v>21</v>
      </c>
      <c r="F260" s="212" t="s">
        <v>425</v>
      </c>
      <c r="G260" s="209"/>
      <c r="H260" s="211" t="s">
        <v>21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219</v>
      </c>
      <c r="AU260" s="218" t="s">
        <v>82</v>
      </c>
      <c r="AV260" s="13" t="s">
        <v>80</v>
      </c>
      <c r="AW260" s="13" t="s">
        <v>34</v>
      </c>
      <c r="AX260" s="13" t="s">
        <v>73</v>
      </c>
      <c r="AY260" s="218" t="s">
        <v>211</v>
      </c>
    </row>
    <row r="261" spans="1:65" s="14" customFormat="1" ht="11.25">
      <c r="B261" s="219"/>
      <c r="C261" s="220"/>
      <c r="D261" s="210" t="s">
        <v>219</v>
      </c>
      <c r="E261" s="221" t="s">
        <v>21</v>
      </c>
      <c r="F261" s="222" t="s">
        <v>426</v>
      </c>
      <c r="G261" s="220"/>
      <c r="H261" s="223">
        <v>59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219</v>
      </c>
      <c r="AU261" s="229" t="s">
        <v>82</v>
      </c>
      <c r="AV261" s="14" t="s">
        <v>82</v>
      </c>
      <c r="AW261" s="14" t="s">
        <v>34</v>
      </c>
      <c r="AX261" s="14" t="s">
        <v>73</v>
      </c>
      <c r="AY261" s="229" t="s">
        <v>211</v>
      </c>
    </row>
    <row r="262" spans="1:65" s="13" customFormat="1" ht="11.25">
      <c r="B262" s="208"/>
      <c r="C262" s="209"/>
      <c r="D262" s="210" t="s">
        <v>219</v>
      </c>
      <c r="E262" s="211" t="s">
        <v>21</v>
      </c>
      <c r="F262" s="212" t="s">
        <v>427</v>
      </c>
      <c r="G262" s="209"/>
      <c r="H262" s="211" t="s">
        <v>21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219</v>
      </c>
      <c r="AU262" s="218" t="s">
        <v>82</v>
      </c>
      <c r="AV262" s="13" t="s">
        <v>80</v>
      </c>
      <c r="AW262" s="13" t="s">
        <v>34</v>
      </c>
      <c r="AX262" s="13" t="s">
        <v>73</v>
      </c>
      <c r="AY262" s="218" t="s">
        <v>211</v>
      </c>
    </row>
    <row r="263" spans="1:65" s="14" customFormat="1" ht="11.25">
      <c r="B263" s="219"/>
      <c r="C263" s="220"/>
      <c r="D263" s="210" t="s">
        <v>219</v>
      </c>
      <c r="E263" s="221" t="s">
        <v>21</v>
      </c>
      <c r="F263" s="222" t="s">
        <v>168</v>
      </c>
      <c r="G263" s="220"/>
      <c r="H263" s="223">
        <v>13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219</v>
      </c>
      <c r="AU263" s="229" t="s">
        <v>82</v>
      </c>
      <c r="AV263" s="14" t="s">
        <v>82</v>
      </c>
      <c r="AW263" s="14" t="s">
        <v>34</v>
      </c>
      <c r="AX263" s="14" t="s">
        <v>73</v>
      </c>
      <c r="AY263" s="229" t="s">
        <v>211</v>
      </c>
    </row>
    <row r="264" spans="1:65" s="15" customFormat="1" ht="11.25">
      <c r="B264" s="230"/>
      <c r="C264" s="231"/>
      <c r="D264" s="210" t="s">
        <v>219</v>
      </c>
      <c r="E264" s="232" t="s">
        <v>21</v>
      </c>
      <c r="F264" s="233" t="s">
        <v>225</v>
      </c>
      <c r="G264" s="231"/>
      <c r="H264" s="234">
        <v>129.19999999999999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219</v>
      </c>
      <c r="AU264" s="240" t="s">
        <v>82</v>
      </c>
      <c r="AV264" s="15" t="s">
        <v>100</v>
      </c>
      <c r="AW264" s="15" t="s">
        <v>34</v>
      </c>
      <c r="AX264" s="15" t="s">
        <v>80</v>
      </c>
      <c r="AY264" s="240" t="s">
        <v>211</v>
      </c>
    </row>
    <row r="265" spans="1:65" s="2" customFormat="1" ht="21.75" customHeight="1">
      <c r="A265" s="36"/>
      <c r="B265" s="37"/>
      <c r="C265" s="195" t="s">
        <v>428</v>
      </c>
      <c r="D265" s="195" t="s">
        <v>213</v>
      </c>
      <c r="E265" s="196" t="s">
        <v>429</v>
      </c>
      <c r="F265" s="197" t="s">
        <v>430</v>
      </c>
      <c r="G265" s="198" t="s">
        <v>216</v>
      </c>
      <c r="H265" s="199">
        <v>30</v>
      </c>
      <c r="I265" s="200"/>
      <c r="J265" s="201">
        <f>ROUND(I265*H265,2)</f>
        <v>0</v>
      </c>
      <c r="K265" s="197" t="s">
        <v>21</v>
      </c>
      <c r="L265" s="41"/>
      <c r="M265" s="202" t="s">
        <v>21</v>
      </c>
      <c r="N265" s="203" t="s">
        <v>44</v>
      </c>
      <c r="O265" s="66"/>
      <c r="P265" s="204">
        <f>O265*H265</f>
        <v>0</v>
      </c>
      <c r="Q265" s="204">
        <v>3.5E-4</v>
      </c>
      <c r="R265" s="204">
        <f>Q265*H265</f>
        <v>1.0500000000000001E-2</v>
      </c>
      <c r="S265" s="204">
        <v>0</v>
      </c>
      <c r="T265" s="20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100</v>
      </c>
      <c r="AT265" s="206" t="s">
        <v>213</v>
      </c>
      <c r="AU265" s="206" t="s">
        <v>82</v>
      </c>
      <c r="AY265" s="19" t="s">
        <v>211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9" t="s">
        <v>80</v>
      </c>
      <c r="BK265" s="207">
        <f>ROUND(I265*H265,2)</f>
        <v>0</v>
      </c>
      <c r="BL265" s="19" t="s">
        <v>100</v>
      </c>
      <c r="BM265" s="206" t="s">
        <v>431</v>
      </c>
    </row>
    <row r="266" spans="1:65" s="13" customFormat="1" ht="11.25">
      <c r="B266" s="208"/>
      <c r="C266" s="209"/>
      <c r="D266" s="210" t="s">
        <v>219</v>
      </c>
      <c r="E266" s="211" t="s">
        <v>21</v>
      </c>
      <c r="F266" s="212" t="s">
        <v>432</v>
      </c>
      <c r="G266" s="209"/>
      <c r="H266" s="211" t="s">
        <v>21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219</v>
      </c>
      <c r="AU266" s="218" t="s">
        <v>82</v>
      </c>
      <c r="AV266" s="13" t="s">
        <v>80</v>
      </c>
      <c r="AW266" s="13" t="s">
        <v>34</v>
      </c>
      <c r="AX266" s="13" t="s">
        <v>73</v>
      </c>
      <c r="AY266" s="218" t="s">
        <v>211</v>
      </c>
    </row>
    <row r="267" spans="1:65" s="14" customFormat="1" ht="11.25">
      <c r="B267" s="219"/>
      <c r="C267" s="220"/>
      <c r="D267" s="210" t="s">
        <v>219</v>
      </c>
      <c r="E267" s="221" t="s">
        <v>21</v>
      </c>
      <c r="F267" s="222" t="s">
        <v>433</v>
      </c>
      <c r="G267" s="220"/>
      <c r="H267" s="223">
        <v>30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219</v>
      </c>
      <c r="AU267" s="229" t="s">
        <v>82</v>
      </c>
      <c r="AV267" s="14" t="s">
        <v>82</v>
      </c>
      <c r="AW267" s="14" t="s">
        <v>34</v>
      </c>
      <c r="AX267" s="14" t="s">
        <v>80</v>
      </c>
      <c r="AY267" s="229" t="s">
        <v>211</v>
      </c>
    </row>
    <row r="268" spans="1:65" s="12" customFormat="1" ht="22.9" customHeight="1">
      <c r="B268" s="179"/>
      <c r="C268" s="180"/>
      <c r="D268" s="181" t="s">
        <v>72</v>
      </c>
      <c r="E268" s="193" t="s">
        <v>82</v>
      </c>
      <c r="F268" s="193" t="s">
        <v>434</v>
      </c>
      <c r="G268" s="180"/>
      <c r="H268" s="180"/>
      <c r="I268" s="183"/>
      <c r="J268" s="194">
        <f>BK268</f>
        <v>0</v>
      </c>
      <c r="K268" s="180"/>
      <c r="L268" s="185"/>
      <c r="M268" s="186"/>
      <c r="N268" s="187"/>
      <c r="O268" s="187"/>
      <c r="P268" s="188">
        <f>SUM(P269:P278)</f>
        <v>0</v>
      </c>
      <c r="Q268" s="187"/>
      <c r="R268" s="188">
        <f>SUM(R269:R278)</f>
        <v>6.1510123599999993</v>
      </c>
      <c r="S268" s="187"/>
      <c r="T268" s="189">
        <f>SUM(T269:T278)</f>
        <v>0</v>
      </c>
      <c r="AR268" s="190" t="s">
        <v>80</v>
      </c>
      <c r="AT268" s="191" t="s">
        <v>72</v>
      </c>
      <c r="AU268" s="191" t="s">
        <v>80</v>
      </c>
      <c r="AY268" s="190" t="s">
        <v>211</v>
      </c>
      <c r="BK268" s="192">
        <f>SUM(BK269:BK278)</f>
        <v>0</v>
      </c>
    </row>
    <row r="269" spans="1:65" s="2" customFormat="1" ht="16.5" customHeight="1">
      <c r="A269" s="36"/>
      <c r="B269" s="37"/>
      <c r="C269" s="195" t="s">
        <v>435</v>
      </c>
      <c r="D269" s="195" t="s">
        <v>213</v>
      </c>
      <c r="E269" s="196" t="s">
        <v>436</v>
      </c>
      <c r="F269" s="197" t="s">
        <v>437</v>
      </c>
      <c r="G269" s="198" t="s">
        <v>438</v>
      </c>
      <c r="H269" s="199">
        <v>62</v>
      </c>
      <c r="I269" s="200"/>
      <c r="J269" s="201">
        <f>ROUND(I269*H269,2)</f>
        <v>0</v>
      </c>
      <c r="K269" s="197" t="s">
        <v>21</v>
      </c>
      <c r="L269" s="41"/>
      <c r="M269" s="202" t="s">
        <v>21</v>
      </c>
      <c r="N269" s="203" t="s">
        <v>44</v>
      </c>
      <c r="O269" s="66"/>
      <c r="P269" s="204">
        <f>O269*H269</f>
        <v>0</v>
      </c>
      <c r="Q269" s="204">
        <v>9.2000000000000003E-4</v>
      </c>
      <c r="R269" s="204">
        <f>Q269*H269</f>
        <v>5.704E-2</v>
      </c>
      <c r="S269" s="204">
        <v>0</v>
      </c>
      <c r="T269" s="20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6" t="s">
        <v>100</v>
      </c>
      <c r="AT269" s="206" t="s">
        <v>213</v>
      </c>
      <c r="AU269" s="206" t="s">
        <v>82</v>
      </c>
      <c r="AY269" s="19" t="s">
        <v>211</v>
      </c>
      <c r="BE269" s="207">
        <f>IF(N269="základní",J269,0)</f>
        <v>0</v>
      </c>
      <c r="BF269" s="207">
        <f>IF(N269="snížená",J269,0)</f>
        <v>0</v>
      </c>
      <c r="BG269" s="207">
        <f>IF(N269="zákl. přenesená",J269,0)</f>
        <v>0</v>
      </c>
      <c r="BH269" s="207">
        <f>IF(N269="sníž. přenesená",J269,0)</f>
        <v>0</v>
      </c>
      <c r="BI269" s="207">
        <f>IF(N269="nulová",J269,0)</f>
        <v>0</v>
      </c>
      <c r="BJ269" s="19" t="s">
        <v>80</v>
      </c>
      <c r="BK269" s="207">
        <f>ROUND(I269*H269,2)</f>
        <v>0</v>
      </c>
      <c r="BL269" s="19" t="s">
        <v>100</v>
      </c>
      <c r="BM269" s="206" t="s">
        <v>439</v>
      </c>
    </row>
    <row r="270" spans="1:65" s="13" customFormat="1" ht="11.25">
      <c r="B270" s="208"/>
      <c r="C270" s="209"/>
      <c r="D270" s="210" t="s">
        <v>219</v>
      </c>
      <c r="E270" s="211" t="s">
        <v>21</v>
      </c>
      <c r="F270" s="212" t="s">
        <v>440</v>
      </c>
      <c r="G270" s="209"/>
      <c r="H270" s="211" t="s">
        <v>21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219</v>
      </c>
      <c r="AU270" s="218" t="s">
        <v>82</v>
      </c>
      <c r="AV270" s="13" t="s">
        <v>80</v>
      </c>
      <c r="AW270" s="13" t="s">
        <v>34</v>
      </c>
      <c r="AX270" s="13" t="s">
        <v>73</v>
      </c>
      <c r="AY270" s="218" t="s">
        <v>211</v>
      </c>
    </row>
    <row r="271" spans="1:65" s="14" customFormat="1" ht="11.25">
      <c r="B271" s="219"/>
      <c r="C271" s="220"/>
      <c r="D271" s="210" t="s">
        <v>219</v>
      </c>
      <c r="E271" s="221" t="s">
        <v>21</v>
      </c>
      <c r="F271" s="222" t="s">
        <v>441</v>
      </c>
      <c r="G271" s="220"/>
      <c r="H271" s="223">
        <v>59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219</v>
      </c>
      <c r="AU271" s="229" t="s">
        <v>82</v>
      </c>
      <c r="AV271" s="14" t="s">
        <v>82</v>
      </c>
      <c r="AW271" s="14" t="s">
        <v>34</v>
      </c>
      <c r="AX271" s="14" t="s">
        <v>73</v>
      </c>
      <c r="AY271" s="229" t="s">
        <v>211</v>
      </c>
    </row>
    <row r="272" spans="1:65" s="16" customFormat="1" ht="11.25">
      <c r="B272" s="241"/>
      <c r="C272" s="242"/>
      <c r="D272" s="210" t="s">
        <v>219</v>
      </c>
      <c r="E272" s="243" t="s">
        <v>126</v>
      </c>
      <c r="F272" s="244" t="s">
        <v>240</v>
      </c>
      <c r="G272" s="242"/>
      <c r="H272" s="245">
        <v>59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AT272" s="251" t="s">
        <v>219</v>
      </c>
      <c r="AU272" s="251" t="s">
        <v>82</v>
      </c>
      <c r="AV272" s="16" t="s">
        <v>88</v>
      </c>
      <c r="AW272" s="16" t="s">
        <v>34</v>
      </c>
      <c r="AX272" s="16" t="s">
        <v>73</v>
      </c>
      <c r="AY272" s="251" t="s">
        <v>211</v>
      </c>
    </row>
    <row r="273" spans="1:65" s="13" customFormat="1" ht="11.25">
      <c r="B273" s="208"/>
      <c r="C273" s="209"/>
      <c r="D273" s="210" t="s">
        <v>219</v>
      </c>
      <c r="E273" s="211" t="s">
        <v>21</v>
      </c>
      <c r="F273" s="212" t="s">
        <v>442</v>
      </c>
      <c r="G273" s="209"/>
      <c r="H273" s="211" t="s">
        <v>21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219</v>
      </c>
      <c r="AU273" s="218" t="s">
        <v>82</v>
      </c>
      <c r="AV273" s="13" t="s">
        <v>80</v>
      </c>
      <c r="AW273" s="13" t="s">
        <v>34</v>
      </c>
      <c r="AX273" s="13" t="s">
        <v>73</v>
      </c>
      <c r="AY273" s="218" t="s">
        <v>211</v>
      </c>
    </row>
    <row r="274" spans="1:65" s="14" customFormat="1" ht="11.25">
      <c r="B274" s="219"/>
      <c r="C274" s="220"/>
      <c r="D274" s="210" t="s">
        <v>219</v>
      </c>
      <c r="E274" s="221" t="s">
        <v>21</v>
      </c>
      <c r="F274" s="222" t="s">
        <v>443</v>
      </c>
      <c r="G274" s="220"/>
      <c r="H274" s="223">
        <v>3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219</v>
      </c>
      <c r="AU274" s="229" t="s">
        <v>82</v>
      </c>
      <c r="AV274" s="14" t="s">
        <v>82</v>
      </c>
      <c r="AW274" s="14" t="s">
        <v>34</v>
      </c>
      <c r="AX274" s="14" t="s">
        <v>73</v>
      </c>
      <c r="AY274" s="229" t="s">
        <v>211</v>
      </c>
    </row>
    <row r="275" spans="1:65" s="15" customFormat="1" ht="11.25">
      <c r="B275" s="230"/>
      <c r="C275" s="231"/>
      <c r="D275" s="210" t="s">
        <v>219</v>
      </c>
      <c r="E275" s="232" t="s">
        <v>21</v>
      </c>
      <c r="F275" s="233" t="s">
        <v>225</v>
      </c>
      <c r="G275" s="231"/>
      <c r="H275" s="234">
        <v>62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219</v>
      </c>
      <c r="AU275" s="240" t="s">
        <v>82</v>
      </c>
      <c r="AV275" s="15" t="s">
        <v>100</v>
      </c>
      <c r="AW275" s="15" t="s">
        <v>34</v>
      </c>
      <c r="AX275" s="15" t="s">
        <v>80</v>
      </c>
      <c r="AY275" s="240" t="s">
        <v>211</v>
      </c>
    </row>
    <row r="276" spans="1:65" s="2" customFormat="1" ht="16.5" customHeight="1">
      <c r="A276" s="36"/>
      <c r="B276" s="37"/>
      <c r="C276" s="195" t="s">
        <v>444</v>
      </c>
      <c r="D276" s="195" t="s">
        <v>213</v>
      </c>
      <c r="E276" s="196" t="s">
        <v>445</v>
      </c>
      <c r="F276" s="197" t="s">
        <v>446</v>
      </c>
      <c r="G276" s="198" t="s">
        <v>248</v>
      </c>
      <c r="H276" s="199">
        <v>2.484</v>
      </c>
      <c r="I276" s="200"/>
      <c r="J276" s="201">
        <f>ROUND(I276*H276,2)</f>
        <v>0</v>
      </c>
      <c r="K276" s="197" t="s">
        <v>217</v>
      </c>
      <c r="L276" s="41"/>
      <c r="M276" s="202" t="s">
        <v>21</v>
      </c>
      <c r="N276" s="203" t="s">
        <v>44</v>
      </c>
      <c r="O276" s="66"/>
      <c r="P276" s="204">
        <f>O276*H276</f>
        <v>0</v>
      </c>
      <c r="Q276" s="204">
        <v>2.45329</v>
      </c>
      <c r="R276" s="204">
        <f>Q276*H276</f>
        <v>6.0939723599999995</v>
      </c>
      <c r="S276" s="204">
        <v>0</v>
      </c>
      <c r="T276" s="20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6" t="s">
        <v>100</v>
      </c>
      <c r="AT276" s="206" t="s">
        <v>213</v>
      </c>
      <c r="AU276" s="206" t="s">
        <v>82</v>
      </c>
      <c r="AY276" s="19" t="s">
        <v>211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9" t="s">
        <v>80</v>
      </c>
      <c r="BK276" s="207">
        <f>ROUND(I276*H276,2)</f>
        <v>0</v>
      </c>
      <c r="BL276" s="19" t="s">
        <v>100</v>
      </c>
      <c r="BM276" s="206" t="s">
        <v>447</v>
      </c>
    </row>
    <row r="277" spans="1:65" s="13" customFormat="1" ht="11.25">
      <c r="B277" s="208"/>
      <c r="C277" s="209"/>
      <c r="D277" s="210" t="s">
        <v>219</v>
      </c>
      <c r="E277" s="211" t="s">
        <v>21</v>
      </c>
      <c r="F277" s="212" t="s">
        <v>448</v>
      </c>
      <c r="G277" s="209"/>
      <c r="H277" s="211" t="s">
        <v>21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219</v>
      </c>
      <c r="AU277" s="218" t="s">
        <v>82</v>
      </c>
      <c r="AV277" s="13" t="s">
        <v>80</v>
      </c>
      <c r="AW277" s="13" t="s">
        <v>34</v>
      </c>
      <c r="AX277" s="13" t="s">
        <v>73</v>
      </c>
      <c r="AY277" s="218" t="s">
        <v>211</v>
      </c>
    </row>
    <row r="278" spans="1:65" s="14" customFormat="1" ht="11.25">
      <c r="B278" s="219"/>
      <c r="C278" s="220"/>
      <c r="D278" s="210" t="s">
        <v>219</v>
      </c>
      <c r="E278" s="221" t="s">
        <v>21</v>
      </c>
      <c r="F278" s="222" t="s">
        <v>449</v>
      </c>
      <c r="G278" s="220"/>
      <c r="H278" s="223">
        <v>2.484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219</v>
      </c>
      <c r="AU278" s="229" t="s">
        <v>82</v>
      </c>
      <c r="AV278" s="14" t="s">
        <v>82</v>
      </c>
      <c r="AW278" s="14" t="s">
        <v>34</v>
      </c>
      <c r="AX278" s="14" t="s">
        <v>80</v>
      </c>
      <c r="AY278" s="229" t="s">
        <v>211</v>
      </c>
    </row>
    <row r="279" spans="1:65" s="12" customFormat="1" ht="22.9" customHeight="1">
      <c r="B279" s="179"/>
      <c r="C279" s="180"/>
      <c r="D279" s="181" t="s">
        <v>72</v>
      </c>
      <c r="E279" s="193" t="s">
        <v>88</v>
      </c>
      <c r="F279" s="193" t="s">
        <v>450</v>
      </c>
      <c r="G279" s="180"/>
      <c r="H279" s="180"/>
      <c r="I279" s="183"/>
      <c r="J279" s="194">
        <f>BK279</f>
        <v>0</v>
      </c>
      <c r="K279" s="180"/>
      <c r="L279" s="185"/>
      <c r="M279" s="186"/>
      <c r="N279" s="187"/>
      <c r="O279" s="187"/>
      <c r="P279" s="188">
        <f>SUM(P280:P281)</f>
        <v>0</v>
      </c>
      <c r="Q279" s="187"/>
      <c r="R279" s="188">
        <f>SUM(R280:R281)</f>
        <v>2.6983250000000004E-2</v>
      </c>
      <c r="S279" s="187"/>
      <c r="T279" s="189">
        <f>SUM(T280:T281)</f>
        <v>2.2675000000000004E-4</v>
      </c>
      <c r="AR279" s="190" t="s">
        <v>80</v>
      </c>
      <c r="AT279" s="191" t="s">
        <v>72</v>
      </c>
      <c r="AU279" s="191" t="s">
        <v>80</v>
      </c>
      <c r="AY279" s="190" t="s">
        <v>211</v>
      </c>
      <c r="BK279" s="192">
        <f>SUM(BK280:BK281)</f>
        <v>0</v>
      </c>
    </row>
    <row r="280" spans="1:65" s="2" customFormat="1" ht="21.75" customHeight="1">
      <c r="A280" s="36"/>
      <c r="B280" s="37"/>
      <c r="C280" s="195" t="s">
        <v>451</v>
      </c>
      <c r="D280" s="195" t="s">
        <v>213</v>
      </c>
      <c r="E280" s="196" t="s">
        <v>452</v>
      </c>
      <c r="F280" s="197" t="s">
        <v>453</v>
      </c>
      <c r="G280" s="198" t="s">
        <v>438</v>
      </c>
      <c r="H280" s="199">
        <v>22.675000000000001</v>
      </c>
      <c r="I280" s="200"/>
      <c r="J280" s="201">
        <f>ROUND(I280*H280,2)</f>
        <v>0</v>
      </c>
      <c r="K280" s="197" t="s">
        <v>217</v>
      </c>
      <c r="L280" s="41"/>
      <c r="M280" s="202" t="s">
        <v>21</v>
      </c>
      <c r="N280" s="203" t="s">
        <v>44</v>
      </c>
      <c r="O280" s="66"/>
      <c r="P280" s="204">
        <f>O280*H280</f>
        <v>0</v>
      </c>
      <c r="Q280" s="204">
        <v>1.1900000000000001E-3</v>
      </c>
      <c r="R280" s="204">
        <f>Q280*H280</f>
        <v>2.6983250000000004E-2</v>
      </c>
      <c r="S280" s="204">
        <v>1.0000000000000001E-5</v>
      </c>
      <c r="T280" s="205">
        <f>S280*H280</f>
        <v>2.2675000000000004E-4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100</v>
      </c>
      <c r="AT280" s="206" t="s">
        <v>213</v>
      </c>
      <c r="AU280" s="206" t="s">
        <v>82</v>
      </c>
      <c r="AY280" s="19" t="s">
        <v>211</v>
      </c>
      <c r="BE280" s="207">
        <f>IF(N280="základní",J280,0)</f>
        <v>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9" t="s">
        <v>80</v>
      </c>
      <c r="BK280" s="207">
        <f>ROUND(I280*H280,2)</f>
        <v>0</v>
      </c>
      <c r="BL280" s="19" t="s">
        <v>100</v>
      </c>
      <c r="BM280" s="206" t="s">
        <v>454</v>
      </c>
    </row>
    <row r="281" spans="1:65" s="14" customFormat="1" ht="11.25">
      <c r="B281" s="219"/>
      <c r="C281" s="220"/>
      <c r="D281" s="210" t="s">
        <v>219</v>
      </c>
      <c r="E281" s="221" t="s">
        <v>21</v>
      </c>
      <c r="F281" s="222" t="s">
        <v>455</v>
      </c>
      <c r="G281" s="220"/>
      <c r="H281" s="223">
        <v>22.675000000000001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219</v>
      </c>
      <c r="AU281" s="229" t="s">
        <v>82</v>
      </c>
      <c r="AV281" s="14" t="s">
        <v>82</v>
      </c>
      <c r="AW281" s="14" t="s">
        <v>34</v>
      </c>
      <c r="AX281" s="14" t="s">
        <v>80</v>
      </c>
      <c r="AY281" s="229" t="s">
        <v>211</v>
      </c>
    </row>
    <row r="282" spans="1:65" s="12" customFormat="1" ht="22.9" customHeight="1">
      <c r="B282" s="179"/>
      <c r="C282" s="180"/>
      <c r="D282" s="181" t="s">
        <v>72</v>
      </c>
      <c r="E282" s="193" t="s">
        <v>100</v>
      </c>
      <c r="F282" s="193" t="s">
        <v>456</v>
      </c>
      <c r="G282" s="180"/>
      <c r="H282" s="180"/>
      <c r="I282" s="183"/>
      <c r="J282" s="194">
        <f>BK282</f>
        <v>0</v>
      </c>
      <c r="K282" s="180"/>
      <c r="L282" s="185"/>
      <c r="M282" s="186"/>
      <c r="N282" s="187"/>
      <c r="O282" s="187"/>
      <c r="P282" s="188">
        <f>SUM(P283:P309)</f>
        <v>0</v>
      </c>
      <c r="Q282" s="187"/>
      <c r="R282" s="188">
        <f>SUM(R283:R309)</f>
        <v>13.002812720000001</v>
      </c>
      <c r="S282" s="187"/>
      <c r="T282" s="189">
        <f>SUM(T283:T309)</f>
        <v>0</v>
      </c>
      <c r="AR282" s="190" t="s">
        <v>80</v>
      </c>
      <c r="AT282" s="191" t="s">
        <v>72</v>
      </c>
      <c r="AU282" s="191" t="s">
        <v>80</v>
      </c>
      <c r="AY282" s="190" t="s">
        <v>211</v>
      </c>
      <c r="BK282" s="192">
        <f>SUM(BK283:BK309)</f>
        <v>0</v>
      </c>
    </row>
    <row r="283" spans="1:65" s="2" customFormat="1" ht="21.75" customHeight="1">
      <c r="A283" s="36"/>
      <c r="B283" s="37"/>
      <c r="C283" s="195" t="s">
        <v>457</v>
      </c>
      <c r="D283" s="195" t="s">
        <v>213</v>
      </c>
      <c r="E283" s="196" t="s">
        <v>458</v>
      </c>
      <c r="F283" s="197" t="s">
        <v>459</v>
      </c>
      <c r="G283" s="198" t="s">
        <v>248</v>
      </c>
      <c r="H283" s="199">
        <v>4.032</v>
      </c>
      <c r="I283" s="200"/>
      <c r="J283" s="201">
        <f>ROUND(I283*H283,2)</f>
        <v>0</v>
      </c>
      <c r="K283" s="197" t="s">
        <v>217</v>
      </c>
      <c r="L283" s="41"/>
      <c r="M283" s="202" t="s">
        <v>21</v>
      </c>
      <c r="N283" s="203" t="s">
        <v>44</v>
      </c>
      <c r="O283" s="66"/>
      <c r="P283" s="204">
        <f>O283*H283</f>
        <v>0</v>
      </c>
      <c r="Q283" s="204">
        <v>2.4533700000000001</v>
      </c>
      <c r="R283" s="204">
        <f>Q283*H283</f>
        <v>9.8919878400000005</v>
      </c>
      <c r="S283" s="204">
        <v>0</v>
      </c>
      <c r="T283" s="20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6" t="s">
        <v>100</v>
      </c>
      <c r="AT283" s="206" t="s">
        <v>213</v>
      </c>
      <c r="AU283" s="206" t="s">
        <v>82</v>
      </c>
      <c r="AY283" s="19" t="s">
        <v>211</v>
      </c>
      <c r="BE283" s="207">
        <f>IF(N283="základní",J283,0)</f>
        <v>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9" t="s">
        <v>80</v>
      </c>
      <c r="BK283" s="207">
        <f>ROUND(I283*H283,2)</f>
        <v>0</v>
      </c>
      <c r="BL283" s="19" t="s">
        <v>100</v>
      </c>
      <c r="BM283" s="206" t="s">
        <v>460</v>
      </c>
    </row>
    <row r="284" spans="1:65" s="13" customFormat="1" ht="11.25">
      <c r="B284" s="208"/>
      <c r="C284" s="209"/>
      <c r="D284" s="210" t="s">
        <v>219</v>
      </c>
      <c r="E284" s="211" t="s">
        <v>21</v>
      </c>
      <c r="F284" s="212" t="s">
        <v>461</v>
      </c>
      <c r="G284" s="209"/>
      <c r="H284" s="211" t="s">
        <v>21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219</v>
      </c>
      <c r="AU284" s="218" t="s">
        <v>82</v>
      </c>
      <c r="AV284" s="13" t="s">
        <v>80</v>
      </c>
      <c r="AW284" s="13" t="s">
        <v>34</v>
      </c>
      <c r="AX284" s="13" t="s">
        <v>73</v>
      </c>
      <c r="AY284" s="218" t="s">
        <v>211</v>
      </c>
    </row>
    <row r="285" spans="1:65" s="14" customFormat="1" ht="11.25">
      <c r="B285" s="219"/>
      <c r="C285" s="220"/>
      <c r="D285" s="210" t="s">
        <v>219</v>
      </c>
      <c r="E285" s="221" t="s">
        <v>21</v>
      </c>
      <c r="F285" s="222" t="s">
        <v>462</v>
      </c>
      <c r="G285" s="220"/>
      <c r="H285" s="223">
        <v>1.248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219</v>
      </c>
      <c r="AU285" s="229" t="s">
        <v>82</v>
      </c>
      <c r="AV285" s="14" t="s">
        <v>82</v>
      </c>
      <c r="AW285" s="14" t="s">
        <v>34</v>
      </c>
      <c r="AX285" s="14" t="s">
        <v>73</v>
      </c>
      <c r="AY285" s="229" t="s">
        <v>211</v>
      </c>
    </row>
    <row r="286" spans="1:65" s="14" customFormat="1" ht="11.25">
      <c r="B286" s="219"/>
      <c r="C286" s="220"/>
      <c r="D286" s="210" t="s">
        <v>219</v>
      </c>
      <c r="E286" s="221" t="s">
        <v>21</v>
      </c>
      <c r="F286" s="222" t="s">
        <v>463</v>
      </c>
      <c r="G286" s="220"/>
      <c r="H286" s="223">
        <v>2.016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219</v>
      </c>
      <c r="AU286" s="229" t="s">
        <v>82</v>
      </c>
      <c r="AV286" s="14" t="s">
        <v>82</v>
      </c>
      <c r="AW286" s="14" t="s">
        <v>34</v>
      </c>
      <c r="AX286" s="14" t="s">
        <v>73</v>
      </c>
      <c r="AY286" s="229" t="s">
        <v>211</v>
      </c>
    </row>
    <row r="287" spans="1:65" s="14" customFormat="1" ht="11.25">
      <c r="B287" s="219"/>
      <c r="C287" s="220"/>
      <c r="D287" s="210" t="s">
        <v>219</v>
      </c>
      <c r="E287" s="221" t="s">
        <v>21</v>
      </c>
      <c r="F287" s="222" t="s">
        <v>464</v>
      </c>
      <c r="G287" s="220"/>
      <c r="H287" s="223">
        <v>0.76800000000000002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219</v>
      </c>
      <c r="AU287" s="229" t="s">
        <v>82</v>
      </c>
      <c r="AV287" s="14" t="s">
        <v>82</v>
      </c>
      <c r="AW287" s="14" t="s">
        <v>34</v>
      </c>
      <c r="AX287" s="14" t="s">
        <v>73</v>
      </c>
      <c r="AY287" s="229" t="s">
        <v>211</v>
      </c>
    </row>
    <row r="288" spans="1:65" s="15" customFormat="1" ht="11.25">
      <c r="B288" s="230"/>
      <c r="C288" s="231"/>
      <c r="D288" s="210" t="s">
        <v>219</v>
      </c>
      <c r="E288" s="232" t="s">
        <v>21</v>
      </c>
      <c r="F288" s="233" t="s">
        <v>225</v>
      </c>
      <c r="G288" s="231"/>
      <c r="H288" s="234">
        <v>4.032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219</v>
      </c>
      <c r="AU288" s="240" t="s">
        <v>82</v>
      </c>
      <c r="AV288" s="15" t="s">
        <v>100</v>
      </c>
      <c r="AW288" s="15" t="s">
        <v>34</v>
      </c>
      <c r="AX288" s="15" t="s">
        <v>80</v>
      </c>
      <c r="AY288" s="240" t="s">
        <v>211</v>
      </c>
    </row>
    <row r="289" spans="1:65" s="2" customFormat="1" ht="21.75" customHeight="1">
      <c r="A289" s="36"/>
      <c r="B289" s="37"/>
      <c r="C289" s="195" t="s">
        <v>465</v>
      </c>
      <c r="D289" s="195" t="s">
        <v>213</v>
      </c>
      <c r="E289" s="196" t="s">
        <v>466</v>
      </c>
      <c r="F289" s="197" t="s">
        <v>467</v>
      </c>
      <c r="G289" s="198" t="s">
        <v>370</v>
      </c>
      <c r="H289" s="199">
        <v>0.24199999999999999</v>
      </c>
      <c r="I289" s="200"/>
      <c r="J289" s="201">
        <f>ROUND(I289*H289,2)</f>
        <v>0</v>
      </c>
      <c r="K289" s="197" t="s">
        <v>217</v>
      </c>
      <c r="L289" s="41"/>
      <c r="M289" s="202" t="s">
        <v>21</v>
      </c>
      <c r="N289" s="203" t="s">
        <v>44</v>
      </c>
      <c r="O289" s="66"/>
      <c r="P289" s="204">
        <f>O289*H289</f>
        <v>0</v>
      </c>
      <c r="Q289" s="204">
        <v>1.04887</v>
      </c>
      <c r="R289" s="204">
        <f>Q289*H289</f>
        <v>0.25382653999999999</v>
      </c>
      <c r="S289" s="204">
        <v>0</v>
      </c>
      <c r="T289" s="20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6" t="s">
        <v>100</v>
      </c>
      <c r="AT289" s="206" t="s">
        <v>213</v>
      </c>
      <c r="AU289" s="206" t="s">
        <v>82</v>
      </c>
      <c r="AY289" s="19" t="s">
        <v>211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9" t="s">
        <v>80</v>
      </c>
      <c r="BK289" s="207">
        <f>ROUND(I289*H289,2)</f>
        <v>0</v>
      </c>
      <c r="BL289" s="19" t="s">
        <v>100</v>
      </c>
      <c r="BM289" s="206" t="s">
        <v>468</v>
      </c>
    </row>
    <row r="290" spans="1:65" s="13" customFormat="1" ht="11.25">
      <c r="B290" s="208"/>
      <c r="C290" s="209"/>
      <c r="D290" s="210" t="s">
        <v>219</v>
      </c>
      <c r="E290" s="211" t="s">
        <v>21</v>
      </c>
      <c r="F290" s="212" t="s">
        <v>461</v>
      </c>
      <c r="G290" s="209"/>
      <c r="H290" s="211" t="s">
        <v>21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219</v>
      </c>
      <c r="AU290" s="218" t="s">
        <v>82</v>
      </c>
      <c r="AV290" s="13" t="s">
        <v>80</v>
      </c>
      <c r="AW290" s="13" t="s">
        <v>34</v>
      </c>
      <c r="AX290" s="13" t="s">
        <v>73</v>
      </c>
      <c r="AY290" s="218" t="s">
        <v>211</v>
      </c>
    </row>
    <row r="291" spans="1:65" s="13" customFormat="1" ht="11.25">
      <c r="B291" s="208"/>
      <c r="C291" s="209"/>
      <c r="D291" s="210" t="s">
        <v>219</v>
      </c>
      <c r="E291" s="211" t="s">
        <v>21</v>
      </c>
      <c r="F291" s="212" t="s">
        <v>469</v>
      </c>
      <c r="G291" s="209"/>
      <c r="H291" s="211" t="s">
        <v>21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219</v>
      </c>
      <c r="AU291" s="218" t="s">
        <v>82</v>
      </c>
      <c r="AV291" s="13" t="s">
        <v>80</v>
      </c>
      <c r="AW291" s="13" t="s">
        <v>34</v>
      </c>
      <c r="AX291" s="13" t="s">
        <v>73</v>
      </c>
      <c r="AY291" s="218" t="s">
        <v>211</v>
      </c>
    </row>
    <row r="292" spans="1:65" s="14" customFormat="1" ht="11.25">
      <c r="B292" s="219"/>
      <c r="C292" s="220"/>
      <c r="D292" s="210" t="s">
        <v>219</v>
      </c>
      <c r="E292" s="221" t="s">
        <v>21</v>
      </c>
      <c r="F292" s="222" t="s">
        <v>470</v>
      </c>
      <c r="G292" s="220"/>
      <c r="H292" s="223">
        <v>0.24199999999999999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219</v>
      </c>
      <c r="AU292" s="229" t="s">
        <v>82</v>
      </c>
      <c r="AV292" s="14" t="s">
        <v>82</v>
      </c>
      <c r="AW292" s="14" t="s">
        <v>34</v>
      </c>
      <c r="AX292" s="14" t="s">
        <v>80</v>
      </c>
      <c r="AY292" s="229" t="s">
        <v>211</v>
      </c>
    </row>
    <row r="293" spans="1:65" s="2" customFormat="1" ht="21.75" customHeight="1">
      <c r="A293" s="36"/>
      <c r="B293" s="37"/>
      <c r="C293" s="195" t="s">
        <v>471</v>
      </c>
      <c r="D293" s="195" t="s">
        <v>213</v>
      </c>
      <c r="E293" s="196" t="s">
        <v>472</v>
      </c>
      <c r="F293" s="197" t="s">
        <v>473</v>
      </c>
      <c r="G293" s="198" t="s">
        <v>370</v>
      </c>
      <c r="H293" s="199">
        <v>0.24199999999999999</v>
      </c>
      <c r="I293" s="200"/>
      <c r="J293" s="201">
        <f>ROUND(I293*H293,2)</f>
        <v>0</v>
      </c>
      <c r="K293" s="197" t="s">
        <v>217</v>
      </c>
      <c r="L293" s="41"/>
      <c r="M293" s="202" t="s">
        <v>21</v>
      </c>
      <c r="N293" s="203" t="s">
        <v>44</v>
      </c>
      <c r="O293" s="66"/>
      <c r="P293" s="204">
        <f>O293*H293</f>
        <v>0</v>
      </c>
      <c r="Q293" s="204">
        <v>1.06277</v>
      </c>
      <c r="R293" s="204">
        <f>Q293*H293</f>
        <v>0.25719034000000002</v>
      </c>
      <c r="S293" s="204">
        <v>0</v>
      </c>
      <c r="T293" s="20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6" t="s">
        <v>100</v>
      </c>
      <c r="AT293" s="206" t="s">
        <v>213</v>
      </c>
      <c r="AU293" s="206" t="s">
        <v>82</v>
      </c>
      <c r="AY293" s="19" t="s">
        <v>211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9" t="s">
        <v>80</v>
      </c>
      <c r="BK293" s="207">
        <f>ROUND(I293*H293,2)</f>
        <v>0</v>
      </c>
      <c r="BL293" s="19" t="s">
        <v>100</v>
      </c>
      <c r="BM293" s="206" t="s">
        <v>474</v>
      </c>
    </row>
    <row r="294" spans="1:65" s="13" customFormat="1" ht="11.25">
      <c r="B294" s="208"/>
      <c r="C294" s="209"/>
      <c r="D294" s="210" t="s">
        <v>219</v>
      </c>
      <c r="E294" s="211" t="s">
        <v>21</v>
      </c>
      <c r="F294" s="212" t="s">
        <v>461</v>
      </c>
      <c r="G294" s="209"/>
      <c r="H294" s="211" t="s">
        <v>21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219</v>
      </c>
      <c r="AU294" s="218" t="s">
        <v>82</v>
      </c>
      <c r="AV294" s="13" t="s">
        <v>80</v>
      </c>
      <c r="AW294" s="13" t="s">
        <v>34</v>
      </c>
      <c r="AX294" s="13" t="s">
        <v>73</v>
      </c>
      <c r="AY294" s="218" t="s">
        <v>211</v>
      </c>
    </row>
    <row r="295" spans="1:65" s="13" customFormat="1" ht="11.25">
      <c r="B295" s="208"/>
      <c r="C295" s="209"/>
      <c r="D295" s="210" t="s">
        <v>219</v>
      </c>
      <c r="E295" s="211" t="s">
        <v>21</v>
      </c>
      <c r="F295" s="212" t="s">
        <v>469</v>
      </c>
      <c r="G295" s="209"/>
      <c r="H295" s="211" t="s">
        <v>21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219</v>
      </c>
      <c r="AU295" s="218" t="s">
        <v>82</v>
      </c>
      <c r="AV295" s="13" t="s">
        <v>80</v>
      </c>
      <c r="AW295" s="13" t="s">
        <v>34</v>
      </c>
      <c r="AX295" s="13" t="s">
        <v>73</v>
      </c>
      <c r="AY295" s="218" t="s">
        <v>211</v>
      </c>
    </row>
    <row r="296" spans="1:65" s="14" customFormat="1" ht="11.25">
      <c r="B296" s="219"/>
      <c r="C296" s="220"/>
      <c r="D296" s="210" t="s">
        <v>219</v>
      </c>
      <c r="E296" s="221" t="s">
        <v>21</v>
      </c>
      <c r="F296" s="222" t="s">
        <v>470</v>
      </c>
      <c r="G296" s="220"/>
      <c r="H296" s="223">
        <v>0.24199999999999999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219</v>
      </c>
      <c r="AU296" s="229" t="s">
        <v>82</v>
      </c>
      <c r="AV296" s="14" t="s">
        <v>82</v>
      </c>
      <c r="AW296" s="14" t="s">
        <v>34</v>
      </c>
      <c r="AX296" s="14" t="s">
        <v>80</v>
      </c>
      <c r="AY296" s="229" t="s">
        <v>211</v>
      </c>
    </row>
    <row r="297" spans="1:65" s="2" customFormat="1" ht="21.75" customHeight="1">
      <c r="A297" s="36"/>
      <c r="B297" s="37"/>
      <c r="C297" s="195" t="s">
        <v>475</v>
      </c>
      <c r="D297" s="195" t="s">
        <v>213</v>
      </c>
      <c r="E297" s="196" t="s">
        <v>476</v>
      </c>
      <c r="F297" s="197" t="s">
        <v>477</v>
      </c>
      <c r="G297" s="198" t="s">
        <v>216</v>
      </c>
      <c r="H297" s="199">
        <v>16.600000000000001</v>
      </c>
      <c r="I297" s="200"/>
      <c r="J297" s="201">
        <f>ROUND(I297*H297,2)</f>
        <v>0</v>
      </c>
      <c r="K297" s="197" t="s">
        <v>217</v>
      </c>
      <c r="L297" s="41"/>
      <c r="M297" s="202" t="s">
        <v>21</v>
      </c>
      <c r="N297" s="203" t="s">
        <v>44</v>
      </c>
      <c r="O297" s="66"/>
      <c r="P297" s="204">
        <f>O297*H297</f>
        <v>0</v>
      </c>
      <c r="Q297" s="204">
        <v>1.2880000000000001E-2</v>
      </c>
      <c r="R297" s="204">
        <f>Q297*H297</f>
        <v>0.21380800000000003</v>
      </c>
      <c r="S297" s="204">
        <v>0</v>
      </c>
      <c r="T297" s="20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6" t="s">
        <v>100</v>
      </c>
      <c r="AT297" s="206" t="s">
        <v>213</v>
      </c>
      <c r="AU297" s="206" t="s">
        <v>82</v>
      </c>
      <c r="AY297" s="19" t="s">
        <v>211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9" t="s">
        <v>80</v>
      </c>
      <c r="BK297" s="207">
        <f>ROUND(I297*H297,2)</f>
        <v>0</v>
      </c>
      <c r="BL297" s="19" t="s">
        <v>100</v>
      </c>
      <c r="BM297" s="206" t="s">
        <v>478</v>
      </c>
    </row>
    <row r="298" spans="1:65" s="13" customFormat="1" ht="11.25">
      <c r="B298" s="208"/>
      <c r="C298" s="209"/>
      <c r="D298" s="210" t="s">
        <v>219</v>
      </c>
      <c r="E298" s="211" t="s">
        <v>21</v>
      </c>
      <c r="F298" s="212" t="s">
        <v>461</v>
      </c>
      <c r="G298" s="209"/>
      <c r="H298" s="211" t="s">
        <v>21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219</v>
      </c>
      <c r="AU298" s="218" t="s">
        <v>82</v>
      </c>
      <c r="AV298" s="13" t="s">
        <v>80</v>
      </c>
      <c r="AW298" s="13" t="s">
        <v>34</v>
      </c>
      <c r="AX298" s="13" t="s">
        <v>73</v>
      </c>
      <c r="AY298" s="218" t="s">
        <v>211</v>
      </c>
    </row>
    <row r="299" spans="1:65" s="14" customFormat="1" ht="11.25">
      <c r="B299" s="219"/>
      <c r="C299" s="220"/>
      <c r="D299" s="210" t="s">
        <v>219</v>
      </c>
      <c r="E299" s="221" t="s">
        <v>21</v>
      </c>
      <c r="F299" s="222" t="s">
        <v>479</v>
      </c>
      <c r="G299" s="220"/>
      <c r="H299" s="223">
        <v>1.04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219</v>
      </c>
      <c r="AU299" s="229" t="s">
        <v>82</v>
      </c>
      <c r="AV299" s="14" t="s">
        <v>82</v>
      </c>
      <c r="AW299" s="14" t="s">
        <v>34</v>
      </c>
      <c r="AX299" s="14" t="s">
        <v>73</v>
      </c>
      <c r="AY299" s="229" t="s">
        <v>211</v>
      </c>
    </row>
    <row r="300" spans="1:65" s="14" customFormat="1" ht="11.25">
      <c r="B300" s="219"/>
      <c r="C300" s="220"/>
      <c r="D300" s="210" t="s">
        <v>219</v>
      </c>
      <c r="E300" s="221" t="s">
        <v>21</v>
      </c>
      <c r="F300" s="222" t="s">
        <v>480</v>
      </c>
      <c r="G300" s="220"/>
      <c r="H300" s="223">
        <v>6.72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219</v>
      </c>
      <c r="AU300" s="229" t="s">
        <v>82</v>
      </c>
      <c r="AV300" s="14" t="s">
        <v>82</v>
      </c>
      <c r="AW300" s="14" t="s">
        <v>34</v>
      </c>
      <c r="AX300" s="14" t="s">
        <v>73</v>
      </c>
      <c r="AY300" s="229" t="s">
        <v>211</v>
      </c>
    </row>
    <row r="301" spans="1:65" s="14" customFormat="1" ht="11.25">
      <c r="B301" s="219"/>
      <c r="C301" s="220"/>
      <c r="D301" s="210" t="s">
        <v>219</v>
      </c>
      <c r="E301" s="221" t="s">
        <v>21</v>
      </c>
      <c r="F301" s="222" t="s">
        <v>481</v>
      </c>
      <c r="G301" s="220"/>
      <c r="H301" s="223">
        <v>7.68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219</v>
      </c>
      <c r="AU301" s="229" t="s">
        <v>82</v>
      </c>
      <c r="AV301" s="14" t="s">
        <v>82</v>
      </c>
      <c r="AW301" s="14" t="s">
        <v>34</v>
      </c>
      <c r="AX301" s="14" t="s">
        <v>73</v>
      </c>
      <c r="AY301" s="229" t="s">
        <v>211</v>
      </c>
    </row>
    <row r="302" spans="1:65" s="14" customFormat="1" ht="11.25">
      <c r="B302" s="219"/>
      <c r="C302" s="220"/>
      <c r="D302" s="210" t="s">
        <v>219</v>
      </c>
      <c r="E302" s="221" t="s">
        <v>21</v>
      </c>
      <c r="F302" s="222" t="s">
        <v>482</v>
      </c>
      <c r="G302" s="220"/>
      <c r="H302" s="223">
        <v>0.84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219</v>
      </c>
      <c r="AU302" s="229" t="s">
        <v>82</v>
      </c>
      <c r="AV302" s="14" t="s">
        <v>82</v>
      </c>
      <c r="AW302" s="14" t="s">
        <v>34</v>
      </c>
      <c r="AX302" s="14" t="s">
        <v>73</v>
      </c>
      <c r="AY302" s="229" t="s">
        <v>211</v>
      </c>
    </row>
    <row r="303" spans="1:65" s="14" customFormat="1" ht="11.25">
      <c r="B303" s="219"/>
      <c r="C303" s="220"/>
      <c r="D303" s="210" t="s">
        <v>219</v>
      </c>
      <c r="E303" s="221" t="s">
        <v>21</v>
      </c>
      <c r="F303" s="222" t="s">
        <v>483</v>
      </c>
      <c r="G303" s="220"/>
      <c r="H303" s="223">
        <v>0.32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219</v>
      </c>
      <c r="AU303" s="229" t="s">
        <v>82</v>
      </c>
      <c r="AV303" s="14" t="s">
        <v>82</v>
      </c>
      <c r="AW303" s="14" t="s">
        <v>34</v>
      </c>
      <c r="AX303" s="14" t="s">
        <v>73</v>
      </c>
      <c r="AY303" s="229" t="s">
        <v>211</v>
      </c>
    </row>
    <row r="304" spans="1:65" s="16" customFormat="1" ht="11.25">
      <c r="B304" s="241"/>
      <c r="C304" s="242"/>
      <c r="D304" s="210" t="s">
        <v>219</v>
      </c>
      <c r="E304" s="243" t="s">
        <v>158</v>
      </c>
      <c r="F304" s="244" t="s">
        <v>240</v>
      </c>
      <c r="G304" s="242"/>
      <c r="H304" s="245">
        <v>16.600000000000001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219</v>
      </c>
      <c r="AU304" s="251" t="s">
        <v>82</v>
      </c>
      <c r="AV304" s="16" t="s">
        <v>88</v>
      </c>
      <c r="AW304" s="16" t="s">
        <v>34</v>
      </c>
      <c r="AX304" s="16" t="s">
        <v>80</v>
      </c>
      <c r="AY304" s="251" t="s">
        <v>211</v>
      </c>
    </row>
    <row r="305" spans="1:65" s="2" customFormat="1" ht="21.75" customHeight="1">
      <c r="A305" s="36"/>
      <c r="B305" s="37"/>
      <c r="C305" s="195" t="s">
        <v>484</v>
      </c>
      <c r="D305" s="195" t="s">
        <v>213</v>
      </c>
      <c r="E305" s="196" t="s">
        <v>485</v>
      </c>
      <c r="F305" s="197" t="s">
        <v>486</v>
      </c>
      <c r="G305" s="198" t="s">
        <v>216</v>
      </c>
      <c r="H305" s="199">
        <v>16.600000000000001</v>
      </c>
      <c r="I305" s="200"/>
      <c r="J305" s="201">
        <f>ROUND(I305*H305,2)</f>
        <v>0</v>
      </c>
      <c r="K305" s="197" t="s">
        <v>217</v>
      </c>
      <c r="L305" s="41"/>
      <c r="M305" s="202" t="s">
        <v>21</v>
      </c>
      <c r="N305" s="203" t="s">
        <v>44</v>
      </c>
      <c r="O305" s="66"/>
      <c r="P305" s="204">
        <f>O305*H305</f>
        <v>0</v>
      </c>
      <c r="Q305" s="204">
        <v>0</v>
      </c>
      <c r="R305" s="204">
        <f>Q305*H305</f>
        <v>0</v>
      </c>
      <c r="S305" s="204">
        <v>0</v>
      </c>
      <c r="T305" s="20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6" t="s">
        <v>100</v>
      </c>
      <c r="AT305" s="206" t="s">
        <v>213</v>
      </c>
      <c r="AU305" s="206" t="s">
        <v>82</v>
      </c>
      <c r="AY305" s="19" t="s">
        <v>211</v>
      </c>
      <c r="BE305" s="207">
        <f>IF(N305="základní",J305,0)</f>
        <v>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9" t="s">
        <v>80</v>
      </c>
      <c r="BK305" s="207">
        <f>ROUND(I305*H305,2)</f>
        <v>0</v>
      </c>
      <c r="BL305" s="19" t="s">
        <v>100</v>
      </c>
      <c r="BM305" s="206" t="s">
        <v>487</v>
      </c>
    </row>
    <row r="306" spans="1:65" s="14" customFormat="1" ht="11.25">
      <c r="B306" s="219"/>
      <c r="C306" s="220"/>
      <c r="D306" s="210" t="s">
        <v>219</v>
      </c>
      <c r="E306" s="221" t="s">
        <v>21</v>
      </c>
      <c r="F306" s="222" t="s">
        <v>158</v>
      </c>
      <c r="G306" s="220"/>
      <c r="H306" s="223">
        <v>16.600000000000001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219</v>
      </c>
      <c r="AU306" s="229" t="s">
        <v>82</v>
      </c>
      <c r="AV306" s="14" t="s">
        <v>82</v>
      </c>
      <c r="AW306" s="14" t="s">
        <v>34</v>
      </c>
      <c r="AX306" s="14" t="s">
        <v>80</v>
      </c>
      <c r="AY306" s="229" t="s">
        <v>211</v>
      </c>
    </row>
    <row r="307" spans="1:65" s="2" customFormat="1" ht="33" customHeight="1">
      <c r="A307" s="36"/>
      <c r="B307" s="37"/>
      <c r="C307" s="195" t="s">
        <v>488</v>
      </c>
      <c r="D307" s="195" t="s">
        <v>213</v>
      </c>
      <c r="E307" s="196" t="s">
        <v>489</v>
      </c>
      <c r="F307" s="197" t="s">
        <v>490</v>
      </c>
      <c r="G307" s="198" t="s">
        <v>438</v>
      </c>
      <c r="H307" s="199">
        <v>10</v>
      </c>
      <c r="I307" s="200"/>
      <c r="J307" s="201">
        <f>ROUND(I307*H307,2)</f>
        <v>0</v>
      </c>
      <c r="K307" s="197" t="s">
        <v>217</v>
      </c>
      <c r="L307" s="41"/>
      <c r="M307" s="202" t="s">
        <v>21</v>
      </c>
      <c r="N307" s="203" t="s">
        <v>44</v>
      </c>
      <c r="O307" s="66"/>
      <c r="P307" s="204">
        <f>O307*H307</f>
        <v>0</v>
      </c>
      <c r="Q307" s="204">
        <v>0.23860000000000001</v>
      </c>
      <c r="R307" s="204">
        <f>Q307*H307</f>
        <v>2.3860000000000001</v>
      </c>
      <c r="S307" s="204">
        <v>0</v>
      </c>
      <c r="T307" s="20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6" t="s">
        <v>100</v>
      </c>
      <c r="AT307" s="206" t="s">
        <v>213</v>
      </c>
      <c r="AU307" s="206" t="s">
        <v>82</v>
      </c>
      <c r="AY307" s="19" t="s">
        <v>211</v>
      </c>
      <c r="BE307" s="207">
        <f>IF(N307="základní",J307,0)</f>
        <v>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9" t="s">
        <v>80</v>
      </c>
      <c r="BK307" s="207">
        <f>ROUND(I307*H307,2)</f>
        <v>0</v>
      </c>
      <c r="BL307" s="19" t="s">
        <v>100</v>
      </c>
      <c r="BM307" s="206" t="s">
        <v>491</v>
      </c>
    </row>
    <row r="308" spans="1:65" s="13" customFormat="1" ht="11.25">
      <c r="B308" s="208"/>
      <c r="C308" s="209"/>
      <c r="D308" s="210" t="s">
        <v>219</v>
      </c>
      <c r="E308" s="211" t="s">
        <v>21</v>
      </c>
      <c r="F308" s="212" t="s">
        <v>492</v>
      </c>
      <c r="G308" s="209"/>
      <c r="H308" s="211" t="s">
        <v>21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219</v>
      </c>
      <c r="AU308" s="218" t="s">
        <v>82</v>
      </c>
      <c r="AV308" s="13" t="s">
        <v>80</v>
      </c>
      <c r="AW308" s="13" t="s">
        <v>34</v>
      </c>
      <c r="AX308" s="13" t="s">
        <v>73</v>
      </c>
      <c r="AY308" s="218" t="s">
        <v>211</v>
      </c>
    </row>
    <row r="309" spans="1:65" s="14" customFormat="1" ht="11.25">
      <c r="B309" s="219"/>
      <c r="C309" s="220"/>
      <c r="D309" s="210" t="s">
        <v>219</v>
      </c>
      <c r="E309" s="221" t="s">
        <v>21</v>
      </c>
      <c r="F309" s="222" t="s">
        <v>493</v>
      </c>
      <c r="G309" s="220"/>
      <c r="H309" s="223">
        <v>10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219</v>
      </c>
      <c r="AU309" s="229" t="s">
        <v>82</v>
      </c>
      <c r="AV309" s="14" t="s">
        <v>82</v>
      </c>
      <c r="AW309" s="14" t="s">
        <v>34</v>
      </c>
      <c r="AX309" s="14" t="s">
        <v>80</v>
      </c>
      <c r="AY309" s="229" t="s">
        <v>211</v>
      </c>
    </row>
    <row r="310" spans="1:65" s="12" customFormat="1" ht="22.9" customHeight="1">
      <c r="B310" s="179"/>
      <c r="C310" s="180"/>
      <c r="D310" s="181" t="s">
        <v>72</v>
      </c>
      <c r="E310" s="193" t="s">
        <v>245</v>
      </c>
      <c r="F310" s="193" t="s">
        <v>494</v>
      </c>
      <c r="G310" s="180"/>
      <c r="H310" s="180"/>
      <c r="I310" s="183"/>
      <c r="J310" s="194">
        <f>BK310</f>
        <v>0</v>
      </c>
      <c r="K310" s="180"/>
      <c r="L310" s="185"/>
      <c r="M310" s="186"/>
      <c r="N310" s="187"/>
      <c r="O310" s="187"/>
      <c r="P310" s="188">
        <f>SUM(P311:P317)</f>
        <v>0</v>
      </c>
      <c r="Q310" s="187"/>
      <c r="R310" s="188">
        <f>SUM(R311:R317)</f>
        <v>6.392100000000001</v>
      </c>
      <c r="S310" s="187"/>
      <c r="T310" s="189">
        <f>SUM(T311:T317)</f>
        <v>0</v>
      </c>
      <c r="AR310" s="190" t="s">
        <v>80</v>
      </c>
      <c r="AT310" s="191" t="s">
        <v>72</v>
      </c>
      <c r="AU310" s="191" t="s">
        <v>80</v>
      </c>
      <c r="AY310" s="190" t="s">
        <v>211</v>
      </c>
      <c r="BK310" s="192">
        <f>SUM(BK311:BK317)</f>
        <v>0</v>
      </c>
    </row>
    <row r="311" spans="1:65" s="2" customFormat="1" ht="21.75" customHeight="1">
      <c r="A311" s="36"/>
      <c r="B311" s="37"/>
      <c r="C311" s="195" t="s">
        <v>495</v>
      </c>
      <c r="D311" s="195" t="s">
        <v>213</v>
      </c>
      <c r="E311" s="196" t="s">
        <v>496</v>
      </c>
      <c r="F311" s="197" t="s">
        <v>497</v>
      </c>
      <c r="G311" s="198" t="s">
        <v>216</v>
      </c>
      <c r="H311" s="199">
        <v>13</v>
      </c>
      <c r="I311" s="200"/>
      <c r="J311" s="201">
        <f>ROUND(I311*H311,2)</f>
        <v>0</v>
      </c>
      <c r="K311" s="197" t="s">
        <v>217</v>
      </c>
      <c r="L311" s="41"/>
      <c r="M311" s="202" t="s">
        <v>21</v>
      </c>
      <c r="N311" s="203" t="s">
        <v>44</v>
      </c>
      <c r="O311" s="66"/>
      <c r="P311" s="204">
        <f>O311*H311</f>
        <v>0</v>
      </c>
      <c r="Q311" s="204">
        <v>0.45</v>
      </c>
      <c r="R311" s="204">
        <f>Q311*H311</f>
        <v>5.8500000000000005</v>
      </c>
      <c r="S311" s="204">
        <v>0</v>
      </c>
      <c r="T311" s="20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6" t="s">
        <v>100</v>
      </c>
      <c r="AT311" s="206" t="s">
        <v>213</v>
      </c>
      <c r="AU311" s="206" t="s">
        <v>82</v>
      </c>
      <c r="AY311" s="19" t="s">
        <v>211</v>
      </c>
      <c r="BE311" s="207">
        <f>IF(N311="základní",J311,0)</f>
        <v>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9" t="s">
        <v>80</v>
      </c>
      <c r="BK311" s="207">
        <f>ROUND(I311*H311,2)</f>
        <v>0</v>
      </c>
      <c r="BL311" s="19" t="s">
        <v>100</v>
      </c>
      <c r="BM311" s="206" t="s">
        <v>498</v>
      </c>
    </row>
    <row r="312" spans="1:65" s="13" customFormat="1" ht="11.25">
      <c r="B312" s="208"/>
      <c r="C312" s="209"/>
      <c r="D312" s="210" t="s">
        <v>219</v>
      </c>
      <c r="E312" s="211" t="s">
        <v>21</v>
      </c>
      <c r="F312" s="212" t="s">
        <v>499</v>
      </c>
      <c r="G312" s="209"/>
      <c r="H312" s="211" t="s">
        <v>21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219</v>
      </c>
      <c r="AU312" s="218" t="s">
        <v>82</v>
      </c>
      <c r="AV312" s="13" t="s">
        <v>80</v>
      </c>
      <c r="AW312" s="13" t="s">
        <v>34</v>
      </c>
      <c r="AX312" s="13" t="s">
        <v>73</v>
      </c>
      <c r="AY312" s="218" t="s">
        <v>211</v>
      </c>
    </row>
    <row r="313" spans="1:65" s="14" customFormat="1" ht="11.25">
      <c r="B313" s="219"/>
      <c r="C313" s="220"/>
      <c r="D313" s="210" t="s">
        <v>219</v>
      </c>
      <c r="E313" s="221" t="s">
        <v>21</v>
      </c>
      <c r="F313" s="222" t="s">
        <v>231</v>
      </c>
      <c r="G313" s="220"/>
      <c r="H313" s="223">
        <v>13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219</v>
      </c>
      <c r="AU313" s="229" t="s">
        <v>82</v>
      </c>
      <c r="AV313" s="14" t="s">
        <v>82</v>
      </c>
      <c r="AW313" s="14" t="s">
        <v>34</v>
      </c>
      <c r="AX313" s="14" t="s">
        <v>73</v>
      </c>
      <c r="AY313" s="229" t="s">
        <v>211</v>
      </c>
    </row>
    <row r="314" spans="1:65" s="16" customFormat="1" ht="11.25">
      <c r="B314" s="241"/>
      <c r="C314" s="242"/>
      <c r="D314" s="210" t="s">
        <v>219</v>
      </c>
      <c r="E314" s="243" t="s">
        <v>168</v>
      </c>
      <c r="F314" s="244" t="s">
        <v>240</v>
      </c>
      <c r="G314" s="242"/>
      <c r="H314" s="245">
        <v>13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219</v>
      </c>
      <c r="AU314" s="251" t="s">
        <v>82</v>
      </c>
      <c r="AV314" s="16" t="s">
        <v>88</v>
      </c>
      <c r="AW314" s="16" t="s">
        <v>34</v>
      </c>
      <c r="AX314" s="16" t="s">
        <v>80</v>
      </c>
      <c r="AY314" s="251" t="s">
        <v>211</v>
      </c>
    </row>
    <row r="315" spans="1:65" s="2" customFormat="1" ht="16.5" customHeight="1">
      <c r="A315" s="36"/>
      <c r="B315" s="37"/>
      <c r="C315" s="252" t="s">
        <v>500</v>
      </c>
      <c r="D315" s="252" t="s">
        <v>399</v>
      </c>
      <c r="E315" s="253" t="s">
        <v>501</v>
      </c>
      <c r="F315" s="254" t="s">
        <v>502</v>
      </c>
      <c r="G315" s="255" t="s">
        <v>216</v>
      </c>
      <c r="H315" s="256">
        <v>1.3</v>
      </c>
      <c r="I315" s="257"/>
      <c r="J315" s="258">
        <f>ROUND(I315*H315,2)</f>
        <v>0</v>
      </c>
      <c r="K315" s="254" t="s">
        <v>21</v>
      </c>
      <c r="L315" s="259"/>
      <c r="M315" s="260" t="s">
        <v>21</v>
      </c>
      <c r="N315" s="261" t="s">
        <v>44</v>
      </c>
      <c r="O315" s="66"/>
      <c r="P315" s="204">
        <f>O315*H315</f>
        <v>0</v>
      </c>
      <c r="Q315" s="204">
        <v>0.41699999999999998</v>
      </c>
      <c r="R315" s="204">
        <f>Q315*H315</f>
        <v>0.54210000000000003</v>
      </c>
      <c r="S315" s="204">
        <v>0</v>
      </c>
      <c r="T315" s="20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6" t="s">
        <v>276</v>
      </c>
      <c r="AT315" s="206" t="s">
        <v>399</v>
      </c>
      <c r="AU315" s="206" t="s">
        <v>82</v>
      </c>
      <c r="AY315" s="19" t="s">
        <v>211</v>
      </c>
      <c r="BE315" s="207">
        <f>IF(N315="základní",J315,0)</f>
        <v>0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19" t="s">
        <v>80</v>
      </c>
      <c r="BK315" s="207">
        <f>ROUND(I315*H315,2)</f>
        <v>0</v>
      </c>
      <c r="BL315" s="19" t="s">
        <v>100</v>
      </c>
      <c r="BM315" s="206" t="s">
        <v>503</v>
      </c>
    </row>
    <row r="316" spans="1:65" s="13" customFormat="1" ht="11.25">
      <c r="B316" s="208"/>
      <c r="C316" s="209"/>
      <c r="D316" s="210" t="s">
        <v>219</v>
      </c>
      <c r="E316" s="211" t="s">
        <v>21</v>
      </c>
      <c r="F316" s="212" t="s">
        <v>504</v>
      </c>
      <c r="G316" s="209"/>
      <c r="H316" s="211" t="s">
        <v>21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219</v>
      </c>
      <c r="AU316" s="218" t="s">
        <v>82</v>
      </c>
      <c r="AV316" s="13" t="s">
        <v>80</v>
      </c>
      <c r="AW316" s="13" t="s">
        <v>34</v>
      </c>
      <c r="AX316" s="13" t="s">
        <v>73</v>
      </c>
      <c r="AY316" s="218" t="s">
        <v>211</v>
      </c>
    </row>
    <row r="317" spans="1:65" s="14" customFormat="1" ht="11.25">
      <c r="B317" s="219"/>
      <c r="C317" s="220"/>
      <c r="D317" s="210" t="s">
        <v>219</v>
      </c>
      <c r="E317" s="221" t="s">
        <v>21</v>
      </c>
      <c r="F317" s="222" t="s">
        <v>505</v>
      </c>
      <c r="G317" s="220"/>
      <c r="H317" s="223">
        <v>1.3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219</v>
      </c>
      <c r="AU317" s="229" t="s">
        <v>82</v>
      </c>
      <c r="AV317" s="14" t="s">
        <v>82</v>
      </c>
      <c r="AW317" s="14" t="s">
        <v>34</v>
      </c>
      <c r="AX317" s="14" t="s">
        <v>80</v>
      </c>
      <c r="AY317" s="229" t="s">
        <v>211</v>
      </c>
    </row>
    <row r="318" spans="1:65" s="12" customFormat="1" ht="22.9" customHeight="1">
      <c r="B318" s="179"/>
      <c r="C318" s="180"/>
      <c r="D318" s="181" t="s">
        <v>72</v>
      </c>
      <c r="E318" s="193" t="s">
        <v>264</v>
      </c>
      <c r="F318" s="193" t="s">
        <v>506</v>
      </c>
      <c r="G318" s="180"/>
      <c r="H318" s="180"/>
      <c r="I318" s="183"/>
      <c r="J318" s="194">
        <f>BK318</f>
        <v>0</v>
      </c>
      <c r="K318" s="180"/>
      <c r="L318" s="185"/>
      <c r="M318" s="186"/>
      <c r="N318" s="187"/>
      <c r="O318" s="187"/>
      <c r="P318" s="188">
        <f>SUM(P319:P411)</f>
        <v>0</v>
      </c>
      <c r="Q318" s="187"/>
      <c r="R318" s="188">
        <f>SUM(R319:R411)</f>
        <v>87.737455179999998</v>
      </c>
      <c r="S318" s="187"/>
      <c r="T318" s="189">
        <f>SUM(T319:T411)</f>
        <v>0</v>
      </c>
      <c r="AR318" s="190" t="s">
        <v>80</v>
      </c>
      <c r="AT318" s="191" t="s">
        <v>72</v>
      </c>
      <c r="AU318" s="191" t="s">
        <v>80</v>
      </c>
      <c r="AY318" s="190" t="s">
        <v>211</v>
      </c>
      <c r="BK318" s="192">
        <f>SUM(BK319:BK411)</f>
        <v>0</v>
      </c>
    </row>
    <row r="319" spans="1:65" s="2" customFormat="1" ht="16.5" customHeight="1">
      <c r="A319" s="36"/>
      <c r="B319" s="37"/>
      <c r="C319" s="195" t="s">
        <v>507</v>
      </c>
      <c r="D319" s="195" t="s">
        <v>213</v>
      </c>
      <c r="E319" s="196" t="s">
        <v>508</v>
      </c>
      <c r="F319" s="197" t="s">
        <v>509</v>
      </c>
      <c r="G319" s="198" t="s">
        <v>510</v>
      </c>
      <c r="H319" s="199">
        <v>3</v>
      </c>
      <c r="I319" s="200"/>
      <c r="J319" s="201">
        <f>ROUND(I319*H319,2)</f>
        <v>0</v>
      </c>
      <c r="K319" s="197" t="s">
        <v>217</v>
      </c>
      <c r="L319" s="41"/>
      <c r="M319" s="202" t="s">
        <v>21</v>
      </c>
      <c r="N319" s="203" t="s">
        <v>44</v>
      </c>
      <c r="O319" s="66"/>
      <c r="P319" s="204">
        <f>O319*H319</f>
        <v>0</v>
      </c>
      <c r="Q319" s="204">
        <v>4.1500000000000002E-2</v>
      </c>
      <c r="R319" s="204">
        <f>Q319*H319</f>
        <v>0.1245</v>
      </c>
      <c r="S319" s="204">
        <v>0</v>
      </c>
      <c r="T319" s="20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100</v>
      </c>
      <c r="AT319" s="206" t="s">
        <v>213</v>
      </c>
      <c r="AU319" s="206" t="s">
        <v>82</v>
      </c>
      <c r="AY319" s="19" t="s">
        <v>211</v>
      </c>
      <c r="BE319" s="207">
        <f>IF(N319="základní",J319,0)</f>
        <v>0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9" t="s">
        <v>80</v>
      </c>
      <c r="BK319" s="207">
        <f>ROUND(I319*H319,2)</f>
        <v>0</v>
      </c>
      <c r="BL319" s="19" t="s">
        <v>100</v>
      </c>
      <c r="BM319" s="206" t="s">
        <v>511</v>
      </c>
    </row>
    <row r="320" spans="1:65" s="13" customFormat="1" ht="11.25">
      <c r="B320" s="208"/>
      <c r="C320" s="209"/>
      <c r="D320" s="210" t="s">
        <v>219</v>
      </c>
      <c r="E320" s="211" t="s">
        <v>21</v>
      </c>
      <c r="F320" s="212" t="s">
        <v>512</v>
      </c>
      <c r="G320" s="209"/>
      <c r="H320" s="211" t="s">
        <v>21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219</v>
      </c>
      <c r="AU320" s="218" t="s">
        <v>82</v>
      </c>
      <c r="AV320" s="13" t="s">
        <v>80</v>
      </c>
      <c r="AW320" s="13" t="s">
        <v>34</v>
      </c>
      <c r="AX320" s="13" t="s">
        <v>73</v>
      </c>
      <c r="AY320" s="218" t="s">
        <v>211</v>
      </c>
    </row>
    <row r="321" spans="1:65" s="14" customFormat="1" ht="11.25">
      <c r="B321" s="219"/>
      <c r="C321" s="220"/>
      <c r="D321" s="210" t="s">
        <v>219</v>
      </c>
      <c r="E321" s="221" t="s">
        <v>21</v>
      </c>
      <c r="F321" s="222" t="s">
        <v>88</v>
      </c>
      <c r="G321" s="220"/>
      <c r="H321" s="223">
        <v>3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219</v>
      </c>
      <c r="AU321" s="229" t="s">
        <v>82</v>
      </c>
      <c r="AV321" s="14" t="s">
        <v>82</v>
      </c>
      <c r="AW321" s="14" t="s">
        <v>34</v>
      </c>
      <c r="AX321" s="14" t="s">
        <v>80</v>
      </c>
      <c r="AY321" s="229" t="s">
        <v>211</v>
      </c>
    </row>
    <row r="322" spans="1:65" s="2" customFormat="1" ht="16.5" customHeight="1">
      <c r="A322" s="36"/>
      <c r="B322" s="37"/>
      <c r="C322" s="195" t="s">
        <v>513</v>
      </c>
      <c r="D322" s="195" t="s">
        <v>213</v>
      </c>
      <c r="E322" s="196" t="s">
        <v>514</v>
      </c>
      <c r="F322" s="197" t="s">
        <v>515</v>
      </c>
      <c r="G322" s="198" t="s">
        <v>510</v>
      </c>
      <c r="H322" s="199">
        <v>6</v>
      </c>
      <c r="I322" s="200"/>
      <c r="J322" s="201">
        <f>ROUND(I322*H322,2)</f>
        <v>0</v>
      </c>
      <c r="K322" s="197" t="s">
        <v>217</v>
      </c>
      <c r="L322" s="41"/>
      <c r="M322" s="202" t="s">
        <v>21</v>
      </c>
      <c r="N322" s="203" t="s">
        <v>44</v>
      </c>
      <c r="O322" s="66"/>
      <c r="P322" s="204">
        <f>O322*H322</f>
        <v>0</v>
      </c>
      <c r="Q322" s="204">
        <v>0.1575</v>
      </c>
      <c r="R322" s="204">
        <f>Q322*H322</f>
        <v>0.94500000000000006</v>
      </c>
      <c r="S322" s="204">
        <v>0</v>
      </c>
      <c r="T322" s="20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100</v>
      </c>
      <c r="AT322" s="206" t="s">
        <v>213</v>
      </c>
      <c r="AU322" s="206" t="s">
        <v>82</v>
      </c>
      <c r="AY322" s="19" t="s">
        <v>211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9" t="s">
        <v>80</v>
      </c>
      <c r="BK322" s="207">
        <f>ROUND(I322*H322,2)</f>
        <v>0</v>
      </c>
      <c r="BL322" s="19" t="s">
        <v>100</v>
      </c>
      <c r="BM322" s="206" t="s">
        <v>516</v>
      </c>
    </row>
    <row r="323" spans="1:65" s="13" customFormat="1" ht="11.25">
      <c r="B323" s="208"/>
      <c r="C323" s="209"/>
      <c r="D323" s="210" t="s">
        <v>219</v>
      </c>
      <c r="E323" s="211" t="s">
        <v>21</v>
      </c>
      <c r="F323" s="212" t="s">
        <v>517</v>
      </c>
      <c r="G323" s="209"/>
      <c r="H323" s="211" t="s">
        <v>21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219</v>
      </c>
      <c r="AU323" s="218" t="s">
        <v>82</v>
      </c>
      <c r="AV323" s="13" t="s">
        <v>80</v>
      </c>
      <c r="AW323" s="13" t="s">
        <v>34</v>
      </c>
      <c r="AX323" s="13" t="s">
        <v>73</v>
      </c>
      <c r="AY323" s="218" t="s">
        <v>211</v>
      </c>
    </row>
    <row r="324" spans="1:65" s="14" customFormat="1" ht="11.25">
      <c r="B324" s="219"/>
      <c r="C324" s="220"/>
      <c r="D324" s="210" t="s">
        <v>219</v>
      </c>
      <c r="E324" s="221" t="s">
        <v>21</v>
      </c>
      <c r="F324" s="222" t="s">
        <v>518</v>
      </c>
      <c r="G324" s="220"/>
      <c r="H324" s="223">
        <v>6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219</v>
      </c>
      <c r="AU324" s="229" t="s">
        <v>82</v>
      </c>
      <c r="AV324" s="14" t="s">
        <v>82</v>
      </c>
      <c r="AW324" s="14" t="s">
        <v>34</v>
      </c>
      <c r="AX324" s="14" t="s">
        <v>80</v>
      </c>
      <c r="AY324" s="229" t="s">
        <v>211</v>
      </c>
    </row>
    <row r="325" spans="1:65" s="2" customFormat="1" ht="16.5" customHeight="1">
      <c r="A325" s="36"/>
      <c r="B325" s="37"/>
      <c r="C325" s="195" t="s">
        <v>519</v>
      </c>
      <c r="D325" s="195" t="s">
        <v>213</v>
      </c>
      <c r="E325" s="196" t="s">
        <v>520</v>
      </c>
      <c r="F325" s="197" t="s">
        <v>521</v>
      </c>
      <c r="G325" s="198" t="s">
        <v>216</v>
      </c>
      <c r="H325" s="199">
        <v>175.72499999999999</v>
      </c>
      <c r="I325" s="200"/>
      <c r="J325" s="201">
        <f>ROUND(I325*H325,2)</f>
        <v>0</v>
      </c>
      <c r="K325" s="197" t="s">
        <v>21</v>
      </c>
      <c r="L325" s="41"/>
      <c r="M325" s="202" t="s">
        <v>21</v>
      </c>
      <c r="N325" s="203" t="s">
        <v>44</v>
      </c>
      <c r="O325" s="66"/>
      <c r="P325" s="204">
        <f>O325*H325</f>
        <v>0</v>
      </c>
      <c r="Q325" s="204">
        <v>3.4500000000000003E-2</v>
      </c>
      <c r="R325" s="204">
        <f>Q325*H325</f>
        <v>6.0625125000000004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100</v>
      </c>
      <c r="AT325" s="206" t="s">
        <v>213</v>
      </c>
      <c r="AU325" s="206" t="s">
        <v>82</v>
      </c>
      <c r="AY325" s="19" t="s">
        <v>211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9" t="s">
        <v>80</v>
      </c>
      <c r="BK325" s="207">
        <f>ROUND(I325*H325,2)</f>
        <v>0</v>
      </c>
      <c r="BL325" s="19" t="s">
        <v>100</v>
      </c>
      <c r="BM325" s="206" t="s">
        <v>522</v>
      </c>
    </row>
    <row r="326" spans="1:65" s="13" customFormat="1" ht="11.25">
      <c r="B326" s="208"/>
      <c r="C326" s="209"/>
      <c r="D326" s="210" t="s">
        <v>219</v>
      </c>
      <c r="E326" s="211" t="s">
        <v>21</v>
      </c>
      <c r="F326" s="212" t="s">
        <v>523</v>
      </c>
      <c r="G326" s="209"/>
      <c r="H326" s="211" t="s">
        <v>21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219</v>
      </c>
      <c r="AU326" s="218" t="s">
        <v>82</v>
      </c>
      <c r="AV326" s="13" t="s">
        <v>80</v>
      </c>
      <c r="AW326" s="13" t="s">
        <v>34</v>
      </c>
      <c r="AX326" s="13" t="s">
        <v>73</v>
      </c>
      <c r="AY326" s="218" t="s">
        <v>211</v>
      </c>
    </row>
    <row r="327" spans="1:65" s="13" customFormat="1" ht="11.25">
      <c r="B327" s="208"/>
      <c r="C327" s="209"/>
      <c r="D327" s="210" t="s">
        <v>219</v>
      </c>
      <c r="E327" s="211" t="s">
        <v>21</v>
      </c>
      <c r="F327" s="212" t="s">
        <v>524</v>
      </c>
      <c r="G327" s="209"/>
      <c r="H327" s="211" t="s">
        <v>21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219</v>
      </c>
      <c r="AU327" s="218" t="s">
        <v>82</v>
      </c>
      <c r="AV327" s="13" t="s">
        <v>80</v>
      </c>
      <c r="AW327" s="13" t="s">
        <v>34</v>
      </c>
      <c r="AX327" s="13" t="s">
        <v>73</v>
      </c>
      <c r="AY327" s="218" t="s">
        <v>211</v>
      </c>
    </row>
    <row r="328" spans="1:65" s="14" customFormat="1" ht="11.25">
      <c r="B328" s="219"/>
      <c r="C328" s="220"/>
      <c r="D328" s="210" t="s">
        <v>219</v>
      </c>
      <c r="E328" s="221" t="s">
        <v>21</v>
      </c>
      <c r="F328" s="222" t="s">
        <v>525</v>
      </c>
      <c r="G328" s="220"/>
      <c r="H328" s="223">
        <v>21.25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219</v>
      </c>
      <c r="AU328" s="229" t="s">
        <v>82</v>
      </c>
      <c r="AV328" s="14" t="s">
        <v>82</v>
      </c>
      <c r="AW328" s="14" t="s">
        <v>34</v>
      </c>
      <c r="AX328" s="14" t="s">
        <v>73</v>
      </c>
      <c r="AY328" s="229" t="s">
        <v>211</v>
      </c>
    </row>
    <row r="329" spans="1:65" s="14" customFormat="1" ht="11.25">
      <c r="B329" s="219"/>
      <c r="C329" s="220"/>
      <c r="D329" s="210" t="s">
        <v>219</v>
      </c>
      <c r="E329" s="221" t="s">
        <v>21</v>
      </c>
      <c r="F329" s="222" t="s">
        <v>526</v>
      </c>
      <c r="G329" s="220"/>
      <c r="H329" s="223">
        <v>8.5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219</v>
      </c>
      <c r="AU329" s="229" t="s">
        <v>82</v>
      </c>
      <c r="AV329" s="14" t="s">
        <v>82</v>
      </c>
      <c r="AW329" s="14" t="s">
        <v>34</v>
      </c>
      <c r="AX329" s="14" t="s">
        <v>73</v>
      </c>
      <c r="AY329" s="229" t="s">
        <v>211</v>
      </c>
    </row>
    <row r="330" spans="1:65" s="14" customFormat="1" ht="11.25">
      <c r="B330" s="219"/>
      <c r="C330" s="220"/>
      <c r="D330" s="210" t="s">
        <v>219</v>
      </c>
      <c r="E330" s="221" t="s">
        <v>21</v>
      </c>
      <c r="F330" s="222" t="s">
        <v>527</v>
      </c>
      <c r="G330" s="220"/>
      <c r="H330" s="223">
        <v>29.25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219</v>
      </c>
      <c r="AU330" s="229" t="s">
        <v>82</v>
      </c>
      <c r="AV330" s="14" t="s">
        <v>82</v>
      </c>
      <c r="AW330" s="14" t="s">
        <v>34</v>
      </c>
      <c r="AX330" s="14" t="s">
        <v>73</v>
      </c>
      <c r="AY330" s="229" t="s">
        <v>211</v>
      </c>
    </row>
    <row r="331" spans="1:65" s="14" customFormat="1" ht="11.25">
      <c r="B331" s="219"/>
      <c r="C331" s="220"/>
      <c r="D331" s="210" t="s">
        <v>219</v>
      </c>
      <c r="E331" s="221" t="s">
        <v>21</v>
      </c>
      <c r="F331" s="222" t="s">
        <v>528</v>
      </c>
      <c r="G331" s="220"/>
      <c r="H331" s="223">
        <v>5.625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219</v>
      </c>
      <c r="AU331" s="229" t="s">
        <v>82</v>
      </c>
      <c r="AV331" s="14" t="s">
        <v>82</v>
      </c>
      <c r="AW331" s="14" t="s">
        <v>34</v>
      </c>
      <c r="AX331" s="14" t="s">
        <v>73</v>
      </c>
      <c r="AY331" s="229" t="s">
        <v>211</v>
      </c>
    </row>
    <row r="332" spans="1:65" s="14" customFormat="1" ht="11.25">
      <c r="B332" s="219"/>
      <c r="C332" s="220"/>
      <c r="D332" s="210" t="s">
        <v>219</v>
      </c>
      <c r="E332" s="221" t="s">
        <v>21</v>
      </c>
      <c r="F332" s="222" t="s">
        <v>529</v>
      </c>
      <c r="G332" s="220"/>
      <c r="H332" s="223">
        <v>35.125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219</v>
      </c>
      <c r="AU332" s="229" t="s">
        <v>82</v>
      </c>
      <c r="AV332" s="14" t="s">
        <v>82</v>
      </c>
      <c r="AW332" s="14" t="s">
        <v>34</v>
      </c>
      <c r="AX332" s="14" t="s">
        <v>73</v>
      </c>
      <c r="AY332" s="229" t="s">
        <v>211</v>
      </c>
    </row>
    <row r="333" spans="1:65" s="14" customFormat="1" ht="11.25">
      <c r="B333" s="219"/>
      <c r="C333" s="220"/>
      <c r="D333" s="210" t="s">
        <v>219</v>
      </c>
      <c r="E333" s="221" t="s">
        <v>21</v>
      </c>
      <c r="F333" s="222" t="s">
        <v>530</v>
      </c>
      <c r="G333" s="220"/>
      <c r="H333" s="223">
        <v>60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219</v>
      </c>
      <c r="AU333" s="229" t="s">
        <v>82</v>
      </c>
      <c r="AV333" s="14" t="s">
        <v>82</v>
      </c>
      <c r="AW333" s="14" t="s">
        <v>34</v>
      </c>
      <c r="AX333" s="14" t="s">
        <v>73</v>
      </c>
      <c r="AY333" s="229" t="s">
        <v>211</v>
      </c>
    </row>
    <row r="334" spans="1:65" s="13" customFormat="1" ht="11.25">
      <c r="B334" s="208"/>
      <c r="C334" s="209"/>
      <c r="D334" s="210" t="s">
        <v>219</v>
      </c>
      <c r="E334" s="211" t="s">
        <v>21</v>
      </c>
      <c r="F334" s="212" t="s">
        <v>531</v>
      </c>
      <c r="G334" s="209"/>
      <c r="H334" s="211" t="s">
        <v>21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219</v>
      </c>
      <c r="AU334" s="218" t="s">
        <v>82</v>
      </c>
      <c r="AV334" s="13" t="s">
        <v>80</v>
      </c>
      <c r="AW334" s="13" t="s">
        <v>34</v>
      </c>
      <c r="AX334" s="13" t="s">
        <v>73</v>
      </c>
      <c r="AY334" s="218" t="s">
        <v>211</v>
      </c>
    </row>
    <row r="335" spans="1:65" s="14" customFormat="1" ht="11.25">
      <c r="B335" s="219"/>
      <c r="C335" s="220"/>
      <c r="D335" s="210" t="s">
        <v>219</v>
      </c>
      <c r="E335" s="221" t="s">
        <v>21</v>
      </c>
      <c r="F335" s="222" t="s">
        <v>532</v>
      </c>
      <c r="G335" s="220"/>
      <c r="H335" s="223">
        <v>15.975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219</v>
      </c>
      <c r="AU335" s="229" t="s">
        <v>82</v>
      </c>
      <c r="AV335" s="14" t="s">
        <v>82</v>
      </c>
      <c r="AW335" s="14" t="s">
        <v>34</v>
      </c>
      <c r="AX335" s="14" t="s">
        <v>73</v>
      </c>
      <c r="AY335" s="229" t="s">
        <v>211</v>
      </c>
    </row>
    <row r="336" spans="1:65" s="15" customFormat="1" ht="11.25">
      <c r="B336" s="230"/>
      <c r="C336" s="231"/>
      <c r="D336" s="210" t="s">
        <v>219</v>
      </c>
      <c r="E336" s="232" t="s">
        <v>21</v>
      </c>
      <c r="F336" s="233" t="s">
        <v>225</v>
      </c>
      <c r="G336" s="231"/>
      <c r="H336" s="234">
        <v>175.72499999999999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219</v>
      </c>
      <c r="AU336" s="240" t="s">
        <v>82</v>
      </c>
      <c r="AV336" s="15" t="s">
        <v>100</v>
      </c>
      <c r="AW336" s="15" t="s">
        <v>34</v>
      </c>
      <c r="AX336" s="15" t="s">
        <v>80</v>
      </c>
      <c r="AY336" s="240" t="s">
        <v>211</v>
      </c>
    </row>
    <row r="337" spans="1:65" s="2" customFormat="1" ht="21.75" customHeight="1">
      <c r="A337" s="36"/>
      <c r="B337" s="37"/>
      <c r="C337" s="195" t="s">
        <v>533</v>
      </c>
      <c r="D337" s="195" t="s">
        <v>213</v>
      </c>
      <c r="E337" s="196" t="s">
        <v>534</v>
      </c>
      <c r="F337" s="197" t="s">
        <v>535</v>
      </c>
      <c r="G337" s="198" t="s">
        <v>216</v>
      </c>
      <c r="H337" s="199">
        <v>61.978999999999999</v>
      </c>
      <c r="I337" s="200"/>
      <c r="J337" s="201">
        <f>ROUND(I337*H337,2)</f>
        <v>0</v>
      </c>
      <c r="K337" s="197" t="s">
        <v>21</v>
      </c>
      <c r="L337" s="41"/>
      <c r="M337" s="202" t="s">
        <v>21</v>
      </c>
      <c r="N337" s="203" t="s">
        <v>44</v>
      </c>
      <c r="O337" s="66"/>
      <c r="P337" s="204">
        <f>O337*H337</f>
        <v>0</v>
      </c>
      <c r="Q337" s="204">
        <v>3.4500000000000003E-2</v>
      </c>
      <c r="R337" s="204">
        <f>Q337*H337</f>
        <v>2.1382755000000002</v>
      </c>
      <c r="S337" s="204">
        <v>0</v>
      </c>
      <c r="T337" s="20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06" t="s">
        <v>100</v>
      </c>
      <c r="AT337" s="206" t="s">
        <v>213</v>
      </c>
      <c r="AU337" s="206" t="s">
        <v>82</v>
      </c>
      <c r="AY337" s="19" t="s">
        <v>211</v>
      </c>
      <c r="BE337" s="207">
        <f>IF(N337="základní",J337,0)</f>
        <v>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9" t="s">
        <v>80</v>
      </c>
      <c r="BK337" s="207">
        <f>ROUND(I337*H337,2)</f>
        <v>0</v>
      </c>
      <c r="BL337" s="19" t="s">
        <v>100</v>
      </c>
      <c r="BM337" s="206" t="s">
        <v>536</v>
      </c>
    </row>
    <row r="338" spans="1:65" s="13" customFormat="1" ht="11.25">
      <c r="B338" s="208"/>
      <c r="C338" s="209"/>
      <c r="D338" s="210" t="s">
        <v>219</v>
      </c>
      <c r="E338" s="211" t="s">
        <v>21</v>
      </c>
      <c r="F338" s="212" t="s">
        <v>537</v>
      </c>
      <c r="G338" s="209"/>
      <c r="H338" s="211" t="s">
        <v>21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219</v>
      </c>
      <c r="AU338" s="218" t="s">
        <v>82</v>
      </c>
      <c r="AV338" s="13" t="s">
        <v>80</v>
      </c>
      <c r="AW338" s="13" t="s">
        <v>34</v>
      </c>
      <c r="AX338" s="13" t="s">
        <v>73</v>
      </c>
      <c r="AY338" s="218" t="s">
        <v>211</v>
      </c>
    </row>
    <row r="339" spans="1:65" s="13" customFormat="1" ht="11.25">
      <c r="B339" s="208"/>
      <c r="C339" s="209"/>
      <c r="D339" s="210" t="s">
        <v>219</v>
      </c>
      <c r="E339" s="211" t="s">
        <v>21</v>
      </c>
      <c r="F339" s="212" t="s">
        <v>538</v>
      </c>
      <c r="G339" s="209"/>
      <c r="H339" s="211" t="s">
        <v>21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219</v>
      </c>
      <c r="AU339" s="218" t="s">
        <v>82</v>
      </c>
      <c r="AV339" s="13" t="s">
        <v>80</v>
      </c>
      <c r="AW339" s="13" t="s">
        <v>34</v>
      </c>
      <c r="AX339" s="13" t="s">
        <v>73</v>
      </c>
      <c r="AY339" s="218" t="s">
        <v>211</v>
      </c>
    </row>
    <row r="340" spans="1:65" s="14" customFormat="1" ht="11.25">
      <c r="B340" s="219"/>
      <c r="C340" s="220"/>
      <c r="D340" s="210" t="s">
        <v>219</v>
      </c>
      <c r="E340" s="221" t="s">
        <v>21</v>
      </c>
      <c r="F340" s="222" t="s">
        <v>539</v>
      </c>
      <c r="G340" s="220"/>
      <c r="H340" s="223">
        <v>61.978999999999999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219</v>
      </c>
      <c r="AU340" s="229" t="s">
        <v>82</v>
      </c>
      <c r="AV340" s="14" t="s">
        <v>82</v>
      </c>
      <c r="AW340" s="14" t="s">
        <v>34</v>
      </c>
      <c r="AX340" s="14" t="s">
        <v>80</v>
      </c>
      <c r="AY340" s="229" t="s">
        <v>211</v>
      </c>
    </row>
    <row r="341" spans="1:65" s="2" customFormat="1" ht="16.5" customHeight="1">
      <c r="A341" s="36"/>
      <c r="B341" s="37"/>
      <c r="C341" s="195" t="s">
        <v>540</v>
      </c>
      <c r="D341" s="195" t="s">
        <v>213</v>
      </c>
      <c r="E341" s="196" t="s">
        <v>541</v>
      </c>
      <c r="F341" s="197" t="s">
        <v>542</v>
      </c>
      <c r="G341" s="198" t="s">
        <v>216</v>
      </c>
      <c r="H341" s="199">
        <v>134.173</v>
      </c>
      <c r="I341" s="200"/>
      <c r="J341" s="201">
        <f>ROUND(I341*H341,2)</f>
        <v>0</v>
      </c>
      <c r="K341" s="197" t="s">
        <v>21</v>
      </c>
      <c r="L341" s="41"/>
      <c r="M341" s="202" t="s">
        <v>21</v>
      </c>
      <c r="N341" s="203" t="s">
        <v>44</v>
      </c>
      <c r="O341" s="66"/>
      <c r="P341" s="204">
        <f>O341*H341</f>
        <v>0</v>
      </c>
      <c r="Q341" s="204">
        <v>0.01</v>
      </c>
      <c r="R341" s="204">
        <f>Q341*H341</f>
        <v>1.3417300000000001</v>
      </c>
      <c r="S341" s="204">
        <v>0</v>
      </c>
      <c r="T341" s="20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6" t="s">
        <v>100</v>
      </c>
      <c r="AT341" s="206" t="s">
        <v>213</v>
      </c>
      <c r="AU341" s="206" t="s">
        <v>82</v>
      </c>
      <c r="AY341" s="19" t="s">
        <v>211</v>
      </c>
      <c r="BE341" s="207">
        <f>IF(N341="základní",J341,0)</f>
        <v>0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9" t="s">
        <v>80</v>
      </c>
      <c r="BK341" s="207">
        <f>ROUND(I341*H341,2)</f>
        <v>0</v>
      </c>
      <c r="BL341" s="19" t="s">
        <v>100</v>
      </c>
      <c r="BM341" s="206" t="s">
        <v>543</v>
      </c>
    </row>
    <row r="342" spans="1:65" s="13" customFormat="1" ht="11.25">
      <c r="B342" s="208"/>
      <c r="C342" s="209"/>
      <c r="D342" s="210" t="s">
        <v>219</v>
      </c>
      <c r="E342" s="211" t="s">
        <v>21</v>
      </c>
      <c r="F342" s="212" t="s">
        <v>544</v>
      </c>
      <c r="G342" s="209"/>
      <c r="H342" s="211" t="s">
        <v>21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219</v>
      </c>
      <c r="AU342" s="218" t="s">
        <v>82</v>
      </c>
      <c r="AV342" s="13" t="s">
        <v>80</v>
      </c>
      <c r="AW342" s="13" t="s">
        <v>34</v>
      </c>
      <c r="AX342" s="13" t="s">
        <v>73</v>
      </c>
      <c r="AY342" s="218" t="s">
        <v>211</v>
      </c>
    </row>
    <row r="343" spans="1:65" s="13" customFormat="1" ht="11.25">
      <c r="B343" s="208"/>
      <c r="C343" s="209"/>
      <c r="D343" s="210" t="s">
        <v>219</v>
      </c>
      <c r="E343" s="211" t="s">
        <v>21</v>
      </c>
      <c r="F343" s="212" t="s">
        <v>545</v>
      </c>
      <c r="G343" s="209"/>
      <c r="H343" s="211" t="s">
        <v>21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219</v>
      </c>
      <c r="AU343" s="218" t="s">
        <v>82</v>
      </c>
      <c r="AV343" s="13" t="s">
        <v>80</v>
      </c>
      <c r="AW343" s="13" t="s">
        <v>34</v>
      </c>
      <c r="AX343" s="13" t="s">
        <v>73</v>
      </c>
      <c r="AY343" s="218" t="s">
        <v>211</v>
      </c>
    </row>
    <row r="344" spans="1:65" s="14" customFormat="1" ht="11.25">
      <c r="B344" s="219"/>
      <c r="C344" s="220"/>
      <c r="D344" s="210" t="s">
        <v>219</v>
      </c>
      <c r="E344" s="221" t="s">
        <v>21</v>
      </c>
      <c r="F344" s="222" t="s">
        <v>546</v>
      </c>
      <c r="G344" s="220"/>
      <c r="H344" s="223">
        <v>69.548000000000002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219</v>
      </c>
      <c r="AU344" s="229" t="s">
        <v>82</v>
      </c>
      <c r="AV344" s="14" t="s">
        <v>82</v>
      </c>
      <c r="AW344" s="14" t="s">
        <v>34</v>
      </c>
      <c r="AX344" s="14" t="s">
        <v>73</v>
      </c>
      <c r="AY344" s="229" t="s">
        <v>211</v>
      </c>
    </row>
    <row r="345" spans="1:65" s="13" customFormat="1" ht="11.25">
      <c r="B345" s="208"/>
      <c r="C345" s="209"/>
      <c r="D345" s="210" t="s">
        <v>219</v>
      </c>
      <c r="E345" s="211" t="s">
        <v>21</v>
      </c>
      <c r="F345" s="212" t="s">
        <v>547</v>
      </c>
      <c r="G345" s="209"/>
      <c r="H345" s="211" t="s">
        <v>21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219</v>
      </c>
      <c r="AU345" s="218" t="s">
        <v>82</v>
      </c>
      <c r="AV345" s="13" t="s">
        <v>80</v>
      </c>
      <c r="AW345" s="13" t="s">
        <v>34</v>
      </c>
      <c r="AX345" s="13" t="s">
        <v>73</v>
      </c>
      <c r="AY345" s="218" t="s">
        <v>211</v>
      </c>
    </row>
    <row r="346" spans="1:65" s="14" customFormat="1" ht="11.25">
      <c r="B346" s="219"/>
      <c r="C346" s="220"/>
      <c r="D346" s="210" t="s">
        <v>219</v>
      </c>
      <c r="E346" s="221" t="s">
        <v>21</v>
      </c>
      <c r="F346" s="222" t="s">
        <v>548</v>
      </c>
      <c r="G346" s="220"/>
      <c r="H346" s="223">
        <v>59.875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219</v>
      </c>
      <c r="AU346" s="229" t="s">
        <v>82</v>
      </c>
      <c r="AV346" s="14" t="s">
        <v>82</v>
      </c>
      <c r="AW346" s="14" t="s">
        <v>34</v>
      </c>
      <c r="AX346" s="14" t="s">
        <v>73</v>
      </c>
      <c r="AY346" s="229" t="s">
        <v>211</v>
      </c>
    </row>
    <row r="347" spans="1:65" s="13" customFormat="1" ht="11.25">
      <c r="B347" s="208"/>
      <c r="C347" s="209"/>
      <c r="D347" s="210" t="s">
        <v>219</v>
      </c>
      <c r="E347" s="211" t="s">
        <v>21</v>
      </c>
      <c r="F347" s="212" t="s">
        <v>549</v>
      </c>
      <c r="G347" s="209"/>
      <c r="H347" s="211" t="s">
        <v>21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219</v>
      </c>
      <c r="AU347" s="218" t="s">
        <v>82</v>
      </c>
      <c r="AV347" s="13" t="s">
        <v>80</v>
      </c>
      <c r="AW347" s="13" t="s">
        <v>34</v>
      </c>
      <c r="AX347" s="13" t="s">
        <v>73</v>
      </c>
      <c r="AY347" s="218" t="s">
        <v>211</v>
      </c>
    </row>
    <row r="348" spans="1:65" s="14" customFormat="1" ht="11.25">
      <c r="B348" s="219"/>
      <c r="C348" s="220"/>
      <c r="D348" s="210" t="s">
        <v>219</v>
      </c>
      <c r="E348" s="221" t="s">
        <v>21</v>
      </c>
      <c r="F348" s="222" t="s">
        <v>550</v>
      </c>
      <c r="G348" s="220"/>
      <c r="H348" s="223">
        <v>4.75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219</v>
      </c>
      <c r="AU348" s="229" t="s">
        <v>82</v>
      </c>
      <c r="AV348" s="14" t="s">
        <v>82</v>
      </c>
      <c r="AW348" s="14" t="s">
        <v>34</v>
      </c>
      <c r="AX348" s="14" t="s">
        <v>73</v>
      </c>
      <c r="AY348" s="229" t="s">
        <v>211</v>
      </c>
    </row>
    <row r="349" spans="1:65" s="15" customFormat="1" ht="11.25">
      <c r="B349" s="230"/>
      <c r="C349" s="231"/>
      <c r="D349" s="210" t="s">
        <v>219</v>
      </c>
      <c r="E349" s="232" t="s">
        <v>21</v>
      </c>
      <c r="F349" s="233" t="s">
        <v>225</v>
      </c>
      <c r="G349" s="231"/>
      <c r="H349" s="234">
        <v>134.173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219</v>
      </c>
      <c r="AU349" s="240" t="s">
        <v>82</v>
      </c>
      <c r="AV349" s="15" t="s">
        <v>100</v>
      </c>
      <c r="AW349" s="15" t="s">
        <v>34</v>
      </c>
      <c r="AX349" s="15" t="s">
        <v>80</v>
      </c>
      <c r="AY349" s="240" t="s">
        <v>211</v>
      </c>
    </row>
    <row r="350" spans="1:65" s="2" customFormat="1" ht="16.5" customHeight="1">
      <c r="A350" s="36"/>
      <c r="B350" s="37"/>
      <c r="C350" s="195" t="s">
        <v>551</v>
      </c>
      <c r="D350" s="195" t="s">
        <v>213</v>
      </c>
      <c r="E350" s="196" t="s">
        <v>552</v>
      </c>
      <c r="F350" s="197" t="s">
        <v>553</v>
      </c>
      <c r="G350" s="198" t="s">
        <v>216</v>
      </c>
      <c r="H350" s="199">
        <v>158.02500000000001</v>
      </c>
      <c r="I350" s="200"/>
      <c r="J350" s="201">
        <f>ROUND(I350*H350,2)</f>
        <v>0</v>
      </c>
      <c r="K350" s="197" t="s">
        <v>217</v>
      </c>
      <c r="L350" s="41"/>
      <c r="M350" s="202" t="s">
        <v>21</v>
      </c>
      <c r="N350" s="203" t="s">
        <v>44</v>
      </c>
      <c r="O350" s="66"/>
      <c r="P350" s="204">
        <f>O350*H350</f>
        <v>0</v>
      </c>
      <c r="Q350" s="204">
        <v>7.3499999999999998E-3</v>
      </c>
      <c r="R350" s="204">
        <f>Q350*H350</f>
        <v>1.1614837499999999</v>
      </c>
      <c r="S350" s="204">
        <v>0</v>
      </c>
      <c r="T350" s="20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06" t="s">
        <v>100</v>
      </c>
      <c r="AT350" s="206" t="s">
        <v>213</v>
      </c>
      <c r="AU350" s="206" t="s">
        <v>82</v>
      </c>
      <c r="AY350" s="19" t="s">
        <v>211</v>
      </c>
      <c r="BE350" s="207">
        <f>IF(N350="základní",J350,0)</f>
        <v>0</v>
      </c>
      <c r="BF350" s="207">
        <f>IF(N350="snížená",J350,0)</f>
        <v>0</v>
      </c>
      <c r="BG350" s="207">
        <f>IF(N350="zákl. přenesená",J350,0)</f>
        <v>0</v>
      </c>
      <c r="BH350" s="207">
        <f>IF(N350="sníž. přenesená",J350,0)</f>
        <v>0</v>
      </c>
      <c r="BI350" s="207">
        <f>IF(N350="nulová",J350,0)</f>
        <v>0</v>
      </c>
      <c r="BJ350" s="19" t="s">
        <v>80</v>
      </c>
      <c r="BK350" s="207">
        <f>ROUND(I350*H350,2)</f>
        <v>0</v>
      </c>
      <c r="BL350" s="19" t="s">
        <v>100</v>
      </c>
      <c r="BM350" s="206" t="s">
        <v>554</v>
      </c>
    </row>
    <row r="351" spans="1:65" s="13" customFormat="1" ht="11.25">
      <c r="B351" s="208"/>
      <c r="C351" s="209"/>
      <c r="D351" s="210" t="s">
        <v>219</v>
      </c>
      <c r="E351" s="211" t="s">
        <v>21</v>
      </c>
      <c r="F351" s="212" t="s">
        <v>555</v>
      </c>
      <c r="G351" s="209"/>
      <c r="H351" s="211" t="s">
        <v>21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219</v>
      </c>
      <c r="AU351" s="218" t="s">
        <v>82</v>
      </c>
      <c r="AV351" s="13" t="s">
        <v>80</v>
      </c>
      <c r="AW351" s="13" t="s">
        <v>34</v>
      </c>
      <c r="AX351" s="13" t="s">
        <v>73</v>
      </c>
      <c r="AY351" s="218" t="s">
        <v>211</v>
      </c>
    </row>
    <row r="352" spans="1:65" s="14" customFormat="1" ht="11.25">
      <c r="B352" s="219"/>
      <c r="C352" s="220"/>
      <c r="D352" s="210" t="s">
        <v>219</v>
      </c>
      <c r="E352" s="221" t="s">
        <v>21</v>
      </c>
      <c r="F352" s="222" t="s">
        <v>160</v>
      </c>
      <c r="G352" s="220"/>
      <c r="H352" s="223">
        <v>158.02500000000001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219</v>
      </c>
      <c r="AU352" s="229" t="s">
        <v>82</v>
      </c>
      <c r="AV352" s="14" t="s">
        <v>82</v>
      </c>
      <c r="AW352" s="14" t="s">
        <v>34</v>
      </c>
      <c r="AX352" s="14" t="s">
        <v>80</v>
      </c>
      <c r="AY352" s="229" t="s">
        <v>211</v>
      </c>
    </row>
    <row r="353" spans="1:65" s="2" customFormat="1" ht="21.75" customHeight="1">
      <c r="A353" s="36"/>
      <c r="B353" s="37"/>
      <c r="C353" s="195" t="s">
        <v>556</v>
      </c>
      <c r="D353" s="195" t="s">
        <v>213</v>
      </c>
      <c r="E353" s="196" t="s">
        <v>557</v>
      </c>
      <c r="F353" s="197" t="s">
        <v>558</v>
      </c>
      <c r="G353" s="198" t="s">
        <v>216</v>
      </c>
      <c r="H353" s="199">
        <v>158.02500000000001</v>
      </c>
      <c r="I353" s="200"/>
      <c r="J353" s="201">
        <f>ROUND(I353*H353,2)</f>
        <v>0</v>
      </c>
      <c r="K353" s="197" t="s">
        <v>21</v>
      </c>
      <c r="L353" s="41"/>
      <c r="M353" s="202" t="s">
        <v>21</v>
      </c>
      <c r="N353" s="203" t="s">
        <v>44</v>
      </c>
      <c r="O353" s="66"/>
      <c r="P353" s="204">
        <f>O353*H353</f>
        <v>0</v>
      </c>
      <c r="Q353" s="204">
        <v>3.15E-2</v>
      </c>
      <c r="R353" s="204">
        <f>Q353*H353</f>
        <v>4.9777874999999998</v>
      </c>
      <c r="S353" s="204">
        <v>0</v>
      </c>
      <c r="T353" s="20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100</v>
      </c>
      <c r="AT353" s="206" t="s">
        <v>213</v>
      </c>
      <c r="AU353" s="206" t="s">
        <v>82</v>
      </c>
      <c r="AY353" s="19" t="s">
        <v>211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9" t="s">
        <v>80</v>
      </c>
      <c r="BK353" s="207">
        <f>ROUND(I353*H353,2)</f>
        <v>0</v>
      </c>
      <c r="BL353" s="19" t="s">
        <v>100</v>
      </c>
      <c r="BM353" s="206" t="s">
        <v>559</v>
      </c>
    </row>
    <row r="354" spans="1:65" s="14" customFormat="1" ht="11.25">
      <c r="B354" s="219"/>
      <c r="C354" s="220"/>
      <c r="D354" s="210" t="s">
        <v>219</v>
      </c>
      <c r="E354" s="221" t="s">
        <v>21</v>
      </c>
      <c r="F354" s="222" t="s">
        <v>560</v>
      </c>
      <c r="G354" s="220"/>
      <c r="H354" s="223">
        <v>150.5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219</v>
      </c>
      <c r="AU354" s="229" t="s">
        <v>82</v>
      </c>
      <c r="AV354" s="14" t="s">
        <v>82</v>
      </c>
      <c r="AW354" s="14" t="s">
        <v>34</v>
      </c>
      <c r="AX354" s="14" t="s">
        <v>73</v>
      </c>
      <c r="AY354" s="229" t="s">
        <v>211</v>
      </c>
    </row>
    <row r="355" spans="1:65" s="13" customFormat="1" ht="11.25">
      <c r="B355" s="208"/>
      <c r="C355" s="209"/>
      <c r="D355" s="210" t="s">
        <v>219</v>
      </c>
      <c r="E355" s="211" t="s">
        <v>21</v>
      </c>
      <c r="F355" s="212" t="s">
        <v>549</v>
      </c>
      <c r="G355" s="209"/>
      <c r="H355" s="211" t="s">
        <v>21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219</v>
      </c>
      <c r="AU355" s="218" t="s">
        <v>82</v>
      </c>
      <c r="AV355" s="13" t="s">
        <v>80</v>
      </c>
      <c r="AW355" s="13" t="s">
        <v>34</v>
      </c>
      <c r="AX355" s="13" t="s">
        <v>73</v>
      </c>
      <c r="AY355" s="218" t="s">
        <v>211</v>
      </c>
    </row>
    <row r="356" spans="1:65" s="14" customFormat="1" ht="11.25">
      <c r="B356" s="219"/>
      <c r="C356" s="220"/>
      <c r="D356" s="210" t="s">
        <v>219</v>
      </c>
      <c r="E356" s="221" t="s">
        <v>21</v>
      </c>
      <c r="F356" s="222" t="s">
        <v>561</v>
      </c>
      <c r="G356" s="220"/>
      <c r="H356" s="223">
        <v>7.5250000000000004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219</v>
      </c>
      <c r="AU356" s="229" t="s">
        <v>82</v>
      </c>
      <c r="AV356" s="14" t="s">
        <v>82</v>
      </c>
      <c r="AW356" s="14" t="s">
        <v>34</v>
      </c>
      <c r="AX356" s="14" t="s">
        <v>73</v>
      </c>
      <c r="AY356" s="229" t="s">
        <v>211</v>
      </c>
    </row>
    <row r="357" spans="1:65" s="16" customFormat="1" ht="11.25">
      <c r="B357" s="241"/>
      <c r="C357" s="242"/>
      <c r="D357" s="210" t="s">
        <v>219</v>
      </c>
      <c r="E357" s="243" t="s">
        <v>160</v>
      </c>
      <c r="F357" s="244" t="s">
        <v>240</v>
      </c>
      <c r="G357" s="242"/>
      <c r="H357" s="245">
        <v>158.02500000000001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AT357" s="251" t="s">
        <v>219</v>
      </c>
      <c r="AU357" s="251" t="s">
        <v>82</v>
      </c>
      <c r="AV357" s="16" t="s">
        <v>88</v>
      </c>
      <c r="AW357" s="16" t="s">
        <v>34</v>
      </c>
      <c r="AX357" s="16" t="s">
        <v>80</v>
      </c>
      <c r="AY357" s="251" t="s">
        <v>211</v>
      </c>
    </row>
    <row r="358" spans="1:65" s="2" customFormat="1" ht="16.5" customHeight="1">
      <c r="A358" s="36"/>
      <c r="B358" s="37"/>
      <c r="C358" s="195" t="s">
        <v>562</v>
      </c>
      <c r="D358" s="195" t="s">
        <v>213</v>
      </c>
      <c r="E358" s="196" t="s">
        <v>563</v>
      </c>
      <c r="F358" s="197" t="s">
        <v>564</v>
      </c>
      <c r="G358" s="198" t="s">
        <v>248</v>
      </c>
      <c r="H358" s="199">
        <v>14.656000000000001</v>
      </c>
      <c r="I358" s="200"/>
      <c r="J358" s="201">
        <f>ROUND(I358*H358,2)</f>
        <v>0</v>
      </c>
      <c r="K358" s="197" t="s">
        <v>217</v>
      </c>
      <c r="L358" s="41"/>
      <c r="M358" s="202" t="s">
        <v>21</v>
      </c>
      <c r="N358" s="203" t="s">
        <v>44</v>
      </c>
      <c r="O358" s="66"/>
      <c r="P358" s="204">
        <f>O358*H358</f>
        <v>0</v>
      </c>
      <c r="Q358" s="204">
        <v>2.2563399999999998</v>
      </c>
      <c r="R358" s="204">
        <f>Q358*H358</f>
        <v>33.068919039999997</v>
      </c>
      <c r="S358" s="204">
        <v>0</v>
      </c>
      <c r="T358" s="20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6" t="s">
        <v>100</v>
      </c>
      <c r="AT358" s="206" t="s">
        <v>213</v>
      </c>
      <c r="AU358" s="206" t="s">
        <v>82</v>
      </c>
      <c r="AY358" s="19" t="s">
        <v>211</v>
      </c>
      <c r="BE358" s="207">
        <f>IF(N358="základní",J358,0)</f>
        <v>0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9" t="s">
        <v>80</v>
      </c>
      <c r="BK358" s="207">
        <f>ROUND(I358*H358,2)</f>
        <v>0</v>
      </c>
      <c r="BL358" s="19" t="s">
        <v>100</v>
      </c>
      <c r="BM358" s="206" t="s">
        <v>565</v>
      </c>
    </row>
    <row r="359" spans="1:65" s="13" customFormat="1" ht="11.25">
      <c r="B359" s="208"/>
      <c r="C359" s="209"/>
      <c r="D359" s="210" t="s">
        <v>219</v>
      </c>
      <c r="E359" s="211" t="s">
        <v>21</v>
      </c>
      <c r="F359" s="212" t="s">
        <v>566</v>
      </c>
      <c r="G359" s="209"/>
      <c r="H359" s="211" t="s">
        <v>21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219</v>
      </c>
      <c r="AU359" s="218" t="s">
        <v>82</v>
      </c>
      <c r="AV359" s="13" t="s">
        <v>80</v>
      </c>
      <c r="AW359" s="13" t="s">
        <v>34</v>
      </c>
      <c r="AX359" s="13" t="s">
        <v>73</v>
      </c>
      <c r="AY359" s="218" t="s">
        <v>211</v>
      </c>
    </row>
    <row r="360" spans="1:65" s="13" customFormat="1" ht="11.25">
      <c r="B360" s="208"/>
      <c r="C360" s="209"/>
      <c r="D360" s="210" t="s">
        <v>219</v>
      </c>
      <c r="E360" s="211" t="s">
        <v>21</v>
      </c>
      <c r="F360" s="212" t="s">
        <v>567</v>
      </c>
      <c r="G360" s="209"/>
      <c r="H360" s="211" t="s">
        <v>21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219</v>
      </c>
      <c r="AU360" s="218" t="s">
        <v>82</v>
      </c>
      <c r="AV360" s="13" t="s">
        <v>80</v>
      </c>
      <c r="AW360" s="13" t="s">
        <v>34</v>
      </c>
      <c r="AX360" s="13" t="s">
        <v>73</v>
      </c>
      <c r="AY360" s="218" t="s">
        <v>211</v>
      </c>
    </row>
    <row r="361" spans="1:65" s="14" customFormat="1" ht="11.25">
      <c r="B361" s="219"/>
      <c r="C361" s="220"/>
      <c r="D361" s="210" t="s">
        <v>219</v>
      </c>
      <c r="E361" s="221" t="s">
        <v>21</v>
      </c>
      <c r="F361" s="222" t="s">
        <v>568</v>
      </c>
      <c r="G361" s="220"/>
      <c r="H361" s="223">
        <v>14.656000000000001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219</v>
      </c>
      <c r="AU361" s="229" t="s">
        <v>82</v>
      </c>
      <c r="AV361" s="14" t="s">
        <v>82</v>
      </c>
      <c r="AW361" s="14" t="s">
        <v>34</v>
      </c>
      <c r="AX361" s="14" t="s">
        <v>80</v>
      </c>
      <c r="AY361" s="229" t="s">
        <v>211</v>
      </c>
    </row>
    <row r="362" spans="1:65" s="2" customFormat="1" ht="16.5" customHeight="1">
      <c r="A362" s="36"/>
      <c r="B362" s="37"/>
      <c r="C362" s="195" t="s">
        <v>569</v>
      </c>
      <c r="D362" s="195" t="s">
        <v>213</v>
      </c>
      <c r="E362" s="196" t="s">
        <v>570</v>
      </c>
      <c r="F362" s="197" t="s">
        <v>571</v>
      </c>
      <c r="G362" s="198" t="s">
        <v>248</v>
      </c>
      <c r="H362" s="199">
        <v>6.8639999999999999</v>
      </c>
      <c r="I362" s="200"/>
      <c r="J362" s="201">
        <f>ROUND(I362*H362,2)</f>
        <v>0</v>
      </c>
      <c r="K362" s="197" t="s">
        <v>217</v>
      </c>
      <c r="L362" s="41"/>
      <c r="M362" s="202" t="s">
        <v>21</v>
      </c>
      <c r="N362" s="203" t="s">
        <v>44</v>
      </c>
      <c r="O362" s="66"/>
      <c r="P362" s="204">
        <f>O362*H362</f>
        <v>0</v>
      </c>
      <c r="Q362" s="204">
        <v>2.45329</v>
      </c>
      <c r="R362" s="204">
        <f>Q362*H362</f>
        <v>16.839382560000001</v>
      </c>
      <c r="S362" s="204">
        <v>0</v>
      </c>
      <c r="T362" s="20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6" t="s">
        <v>100</v>
      </c>
      <c r="AT362" s="206" t="s">
        <v>213</v>
      </c>
      <c r="AU362" s="206" t="s">
        <v>82</v>
      </c>
      <c r="AY362" s="19" t="s">
        <v>211</v>
      </c>
      <c r="BE362" s="207">
        <f>IF(N362="základní",J362,0)</f>
        <v>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9" t="s">
        <v>80</v>
      </c>
      <c r="BK362" s="207">
        <f>ROUND(I362*H362,2)</f>
        <v>0</v>
      </c>
      <c r="BL362" s="19" t="s">
        <v>100</v>
      </c>
      <c r="BM362" s="206" t="s">
        <v>572</v>
      </c>
    </row>
    <row r="363" spans="1:65" s="14" customFormat="1" ht="11.25">
      <c r="B363" s="219"/>
      <c r="C363" s="220"/>
      <c r="D363" s="210" t="s">
        <v>219</v>
      </c>
      <c r="E363" s="221" t="s">
        <v>21</v>
      </c>
      <c r="F363" s="222" t="s">
        <v>573</v>
      </c>
      <c r="G363" s="220"/>
      <c r="H363" s="223">
        <v>6.8639999999999999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219</v>
      </c>
      <c r="AU363" s="229" t="s">
        <v>82</v>
      </c>
      <c r="AV363" s="14" t="s">
        <v>82</v>
      </c>
      <c r="AW363" s="14" t="s">
        <v>34</v>
      </c>
      <c r="AX363" s="14" t="s">
        <v>80</v>
      </c>
      <c r="AY363" s="229" t="s">
        <v>211</v>
      </c>
    </row>
    <row r="364" spans="1:65" s="2" customFormat="1" ht="16.5" customHeight="1">
      <c r="A364" s="36"/>
      <c r="B364" s="37"/>
      <c r="C364" s="195" t="s">
        <v>574</v>
      </c>
      <c r="D364" s="195" t="s">
        <v>213</v>
      </c>
      <c r="E364" s="196" t="s">
        <v>575</v>
      </c>
      <c r="F364" s="197" t="s">
        <v>576</v>
      </c>
      <c r="G364" s="198" t="s">
        <v>216</v>
      </c>
      <c r="H364" s="199">
        <v>57.2</v>
      </c>
      <c r="I364" s="200"/>
      <c r="J364" s="201">
        <f>ROUND(I364*H364,2)</f>
        <v>0</v>
      </c>
      <c r="K364" s="197" t="s">
        <v>21</v>
      </c>
      <c r="L364" s="41"/>
      <c r="M364" s="202" t="s">
        <v>21</v>
      </c>
      <c r="N364" s="203" t="s">
        <v>44</v>
      </c>
      <c r="O364" s="66"/>
      <c r="P364" s="204">
        <f>O364*H364</f>
        <v>0</v>
      </c>
      <c r="Q364" s="204">
        <v>0</v>
      </c>
      <c r="R364" s="204">
        <f>Q364*H364</f>
        <v>0</v>
      </c>
      <c r="S364" s="204">
        <v>0</v>
      </c>
      <c r="T364" s="20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6" t="s">
        <v>100</v>
      </c>
      <c r="AT364" s="206" t="s">
        <v>213</v>
      </c>
      <c r="AU364" s="206" t="s">
        <v>82</v>
      </c>
      <c r="AY364" s="19" t="s">
        <v>211</v>
      </c>
      <c r="BE364" s="207">
        <f>IF(N364="základní",J364,0)</f>
        <v>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9" t="s">
        <v>80</v>
      </c>
      <c r="BK364" s="207">
        <f>ROUND(I364*H364,2)</f>
        <v>0</v>
      </c>
      <c r="BL364" s="19" t="s">
        <v>100</v>
      </c>
      <c r="BM364" s="206" t="s">
        <v>577</v>
      </c>
    </row>
    <row r="365" spans="1:65" s="14" customFormat="1" ht="11.25">
      <c r="B365" s="219"/>
      <c r="C365" s="220"/>
      <c r="D365" s="210" t="s">
        <v>219</v>
      </c>
      <c r="E365" s="221" t="s">
        <v>21</v>
      </c>
      <c r="F365" s="222" t="s">
        <v>162</v>
      </c>
      <c r="G365" s="220"/>
      <c r="H365" s="223">
        <v>57.2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219</v>
      </c>
      <c r="AU365" s="229" t="s">
        <v>82</v>
      </c>
      <c r="AV365" s="14" t="s">
        <v>82</v>
      </c>
      <c r="AW365" s="14" t="s">
        <v>34</v>
      </c>
      <c r="AX365" s="14" t="s">
        <v>80</v>
      </c>
      <c r="AY365" s="229" t="s">
        <v>211</v>
      </c>
    </row>
    <row r="366" spans="1:65" s="2" customFormat="1" ht="21.75" customHeight="1">
      <c r="A366" s="36"/>
      <c r="B366" s="37"/>
      <c r="C366" s="195" t="s">
        <v>578</v>
      </c>
      <c r="D366" s="195" t="s">
        <v>213</v>
      </c>
      <c r="E366" s="196" t="s">
        <v>579</v>
      </c>
      <c r="F366" s="197" t="s">
        <v>580</v>
      </c>
      <c r="G366" s="198" t="s">
        <v>438</v>
      </c>
      <c r="H366" s="199">
        <v>59</v>
      </c>
      <c r="I366" s="200"/>
      <c r="J366" s="201">
        <f>ROUND(I366*H366,2)</f>
        <v>0</v>
      </c>
      <c r="K366" s="197" t="s">
        <v>217</v>
      </c>
      <c r="L366" s="41"/>
      <c r="M366" s="202" t="s">
        <v>21</v>
      </c>
      <c r="N366" s="203" t="s">
        <v>44</v>
      </c>
      <c r="O366" s="66"/>
      <c r="P366" s="204">
        <f>O366*H366</f>
        <v>0</v>
      </c>
      <c r="Q366" s="204">
        <v>0</v>
      </c>
      <c r="R366" s="204">
        <f>Q366*H366</f>
        <v>0</v>
      </c>
      <c r="S366" s="204">
        <v>0</v>
      </c>
      <c r="T366" s="20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6" t="s">
        <v>100</v>
      </c>
      <c r="AT366" s="206" t="s">
        <v>213</v>
      </c>
      <c r="AU366" s="206" t="s">
        <v>82</v>
      </c>
      <c r="AY366" s="19" t="s">
        <v>211</v>
      </c>
      <c r="BE366" s="207">
        <f>IF(N366="základní",J366,0)</f>
        <v>0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9" t="s">
        <v>80</v>
      </c>
      <c r="BK366" s="207">
        <f>ROUND(I366*H366,2)</f>
        <v>0</v>
      </c>
      <c r="BL366" s="19" t="s">
        <v>100</v>
      </c>
      <c r="BM366" s="206" t="s">
        <v>581</v>
      </c>
    </row>
    <row r="367" spans="1:65" s="13" customFormat="1" ht="11.25">
      <c r="B367" s="208"/>
      <c r="C367" s="209"/>
      <c r="D367" s="210" t="s">
        <v>219</v>
      </c>
      <c r="E367" s="211" t="s">
        <v>21</v>
      </c>
      <c r="F367" s="212" t="s">
        <v>582</v>
      </c>
      <c r="G367" s="209"/>
      <c r="H367" s="211" t="s">
        <v>21</v>
      </c>
      <c r="I367" s="213"/>
      <c r="J367" s="209"/>
      <c r="K367" s="209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219</v>
      </c>
      <c r="AU367" s="218" t="s">
        <v>82</v>
      </c>
      <c r="AV367" s="13" t="s">
        <v>80</v>
      </c>
      <c r="AW367" s="13" t="s">
        <v>34</v>
      </c>
      <c r="AX367" s="13" t="s">
        <v>73</v>
      </c>
      <c r="AY367" s="218" t="s">
        <v>211</v>
      </c>
    </row>
    <row r="368" spans="1:65" s="14" customFormat="1" ht="11.25">
      <c r="B368" s="219"/>
      <c r="C368" s="220"/>
      <c r="D368" s="210" t="s">
        <v>219</v>
      </c>
      <c r="E368" s="221" t="s">
        <v>21</v>
      </c>
      <c r="F368" s="222" t="s">
        <v>126</v>
      </c>
      <c r="G368" s="220"/>
      <c r="H368" s="223">
        <v>59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219</v>
      </c>
      <c r="AU368" s="229" t="s">
        <v>82</v>
      </c>
      <c r="AV368" s="14" t="s">
        <v>82</v>
      </c>
      <c r="AW368" s="14" t="s">
        <v>34</v>
      </c>
      <c r="AX368" s="14" t="s">
        <v>80</v>
      </c>
      <c r="AY368" s="229" t="s">
        <v>211</v>
      </c>
    </row>
    <row r="369" spans="1:65" s="2" customFormat="1" ht="21.75" customHeight="1">
      <c r="A369" s="36"/>
      <c r="B369" s="37"/>
      <c r="C369" s="195" t="s">
        <v>583</v>
      </c>
      <c r="D369" s="195" t="s">
        <v>213</v>
      </c>
      <c r="E369" s="196" t="s">
        <v>584</v>
      </c>
      <c r="F369" s="197" t="s">
        <v>585</v>
      </c>
      <c r="G369" s="198" t="s">
        <v>248</v>
      </c>
      <c r="H369" s="199">
        <v>5.4080000000000004</v>
      </c>
      <c r="I369" s="200"/>
      <c r="J369" s="201">
        <f>ROUND(I369*H369,2)</f>
        <v>0</v>
      </c>
      <c r="K369" s="197" t="s">
        <v>217</v>
      </c>
      <c r="L369" s="41"/>
      <c r="M369" s="202" t="s">
        <v>21</v>
      </c>
      <c r="N369" s="203" t="s">
        <v>44</v>
      </c>
      <c r="O369" s="66"/>
      <c r="P369" s="204">
        <f>O369*H369</f>
        <v>0</v>
      </c>
      <c r="Q369" s="204">
        <v>0</v>
      </c>
      <c r="R369" s="204">
        <f>Q369*H369</f>
        <v>0</v>
      </c>
      <c r="S369" s="204">
        <v>0</v>
      </c>
      <c r="T369" s="20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6" t="s">
        <v>100</v>
      </c>
      <c r="AT369" s="206" t="s">
        <v>213</v>
      </c>
      <c r="AU369" s="206" t="s">
        <v>82</v>
      </c>
      <c r="AY369" s="19" t="s">
        <v>211</v>
      </c>
      <c r="BE369" s="207">
        <f>IF(N369="základní",J369,0)</f>
        <v>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9" t="s">
        <v>80</v>
      </c>
      <c r="BK369" s="207">
        <f>ROUND(I369*H369,2)</f>
        <v>0</v>
      </c>
      <c r="BL369" s="19" t="s">
        <v>100</v>
      </c>
      <c r="BM369" s="206" t="s">
        <v>586</v>
      </c>
    </row>
    <row r="370" spans="1:65" s="14" customFormat="1" ht="11.25">
      <c r="B370" s="219"/>
      <c r="C370" s="220"/>
      <c r="D370" s="210" t="s">
        <v>219</v>
      </c>
      <c r="E370" s="221" t="s">
        <v>21</v>
      </c>
      <c r="F370" s="222" t="s">
        <v>587</v>
      </c>
      <c r="G370" s="220"/>
      <c r="H370" s="223">
        <v>4.0039999999999996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219</v>
      </c>
      <c r="AU370" s="229" t="s">
        <v>82</v>
      </c>
      <c r="AV370" s="14" t="s">
        <v>82</v>
      </c>
      <c r="AW370" s="14" t="s">
        <v>34</v>
      </c>
      <c r="AX370" s="14" t="s">
        <v>73</v>
      </c>
      <c r="AY370" s="229" t="s">
        <v>211</v>
      </c>
    </row>
    <row r="371" spans="1:65" s="14" customFormat="1" ht="11.25">
      <c r="B371" s="219"/>
      <c r="C371" s="220"/>
      <c r="D371" s="210" t="s">
        <v>219</v>
      </c>
      <c r="E371" s="221" t="s">
        <v>21</v>
      </c>
      <c r="F371" s="222" t="s">
        <v>588</v>
      </c>
      <c r="G371" s="220"/>
      <c r="H371" s="223">
        <v>1.4039999999999999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219</v>
      </c>
      <c r="AU371" s="229" t="s">
        <v>82</v>
      </c>
      <c r="AV371" s="14" t="s">
        <v>82</v>
      </c>
      <c r="AW371" s="14" t="s">
        <v>34</v>
      </c>
      <c r="AX371" s="14" t="s">
        <v>73</v>
      </c>
      <c r="AY371" s="229" t="s">
        <v>211</v>
      </c>
    </row>
    <row r="372" spans="1:65" s="15" customFormat="1" ht="11.25">
      <c r="B372" s="230"/>
      <c r="C372" s="231"/>
      <c r="D372" s="210" t="s">
        <v>219</v>
      </c>
      <c r="E372" s="232" t="s">
        <v>21</v>
      </c>
      <c r="F372" s="233" t="s">
        <v>225</v>
      </c>
      <c r="G372" s="231"/>
      <c r="H372" s="234">
        <v>5.4080000000000004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219</v>
      </c>
      <c r="AU372" s="240" t="s">
        <v>82</v>
      </c>
      <c r="AV372" s="15" t="s">
        <v>100</v>
      </c>
      <c r="AW372" s="15" t="s">
        <v>34</v>
      </c>
      <c r="AX372" s="15" t="s">
        <v>80</v>
      </c>
      <c r="AY372" s="240" t="s">
        <v>211</v>
      </c>
    </row>
    <row r="373" spans="1:65" s="2" customFormat="1" ht="21.75" customHeight="1">
      <c r="A373" s="36"/>
      <c r="B373" s="37"/>
      <c r="C373" s="195" t="s">
        <v>589</v>
      </c>
      <c r="D373" s="195" t="s">
        <v>213</v>
      </c>
      <c r="E373" s="196" t="s">
        <v>590</v>
      </c>
      <c r="F373" s="197" t="s">
        <v>591</v>
      </c>
      <c r="G373" s="198" t="s">
        <v>248</v>
      </c>
      <c r="H373" s="199">
        <v>6.8639999999999999</v>
      </c>
      <c r="I373" s="200"/>
      <c r="J373" s="201">
        <f>ROUND(I373*H373,2)</f>
        <v>0</v>
      </c>
      <c r="K373" s="197" t="s">
        <v>217</v>
      </c>
      <c r="L373" s="41"/>
      <c r="M373" s="202" t="s">
        <v>21</v>
      </c>
      <c r="N373" s="203" t="s">
        <v>44</v>
      </c>
      <c r="O373" s="66"/>
      <c r="P373" s="204">
        <f>O373*H373</f>
        <v>0</v>
      </c>
      <c r="Q373" s="204">
        <v>0</v>
      </c>
      <c r="R373" s="204">
        <f>Q373*H373</f>
        <v>0</v>
      </c>
      <c r="S373" s="204">
        <v>0</v>
      </c>
      <c r="T373" s="20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100</v>
      </c>
      <c r="AT373" s="206" t="s">
        <v>213</v>
      </c>
      <c r="AU373" s="206" t="s">
        <v>82</v>
      </c>
      <c r="AY373" s="19" t="s">
        <v>211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9" t="s">
        <v>80</v>
      </c>
      <c r="BK373" s="207">
        <f>ROUND(I373*H373,2)</f>
        <v>0</v>
      </c>
      <c r="BL373" s="19" t="s">
        <v>100</v>
      </c>
      <c r="BM373" s="206" t="s">
        <v>592</v>
      </c>
    </row>
    <row r="374" spans="1:65" s="14" customFormat="1" ht="11.25">
      <c r="B374" s="219"/>
      <c r="C374" s="220"/>
      <c r="D374" s="210" t="s">
        <v>219</v>
      </c>
      <c r="E374" s="221" t="s">
        <v>21</v>
      </c>
      <c r="F374" s="222" t="s">
        <v>573</v>
      </c>
      <c r="G374" s="220"/>
      <c r="H374" s="223">
        <v>6.8639999999999999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219</v>
      </c>
      <c r="AU374" s="229" t="s">
        <v>82</v>
      </c>
      <c r="AV374" s="14" t="s">
        <v>82</v>
      </c>
      <c r="AW374" s="14" t="s">
        <v>34</v>
      </c>
      <c r="AX374" s="14" t="s">
        <v>80</v>
      </c>
      <c r="AY374" s="229" t="s">
        <v>211</v>
      </c>
    </row>
    <row r="375" spans="1:65" s="2" customFormat="1" ht="16.5" customHeight="1">
      <c r="A375" s="36"/>
      <c r="B375" s="37"/>
      <c r="C375" s="195" t="s">
        <v>593</v>
      </c>
      <c r="D375" s="195" t="s">
        <v>213</v>
      </c>
      <c r="E375" s="196" t="s">
        <v>594</v>
      </c>
      <c r="F375" s="197" t="s">
        <v>595</v>
      </c>
      <c r="G375" s="198" t="s">
        <v>370</v>
      </c>
      <c r="H375" s="199">
        <v>3.3889999999999998</v>
      </c>
      <c r="I375" s="200"/>
      <c r="J375" s="201">
        <f>ROUND(I375*H375,2)</f>
        <v>0</v>
      </c>
      <c r="K375" s="197" t="s">
        <v>217</v>
      </c>
      <c r="L375" s="41"/>
      <c r="M375" s="202" t="s">
        <v>21</v>
      </c>
      <c r="N375" s="203" t="s">
        <v>44</v>
      </c>
      <c r="O375" s="66"/>
      <c r="P375" s="204">
        <f>O375*H375</f>
        <v>0</v>
      </c>
      <c r="Q375" s="204">
        <v>1.06277</v>
      </c>
      <c r="R375" s="204">
        <f>Q375*H375</f>
        <v>3.6017275299999998</v>
      </c>
      <c r="S375" s="204">
        <v>0</v>
      </c>
      <c r="T375" s="20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6" t="s">
        <v>100</v>
      </c>
      <c r="AT375" s="206" t="s">
        <v>213</v>
      </c>
      <c r="AU375" s="206" t="s">
        <v>82</v>
      </c>
      <c r="AY375" s="19" t="s">
        <v>211</v>
      </c>
      <c r="BE375" s="207">
        <f>IF(N375="základní",J375,0)</f>
        <v>0</v>
      </c>
      <c r="BF375" s="207">
        <f>IF(N375="snížená",J375,0)</f>
        <v>0</v>
      </c>
      <c r="BG375" s="207">
        <f>IF(N375="zákl. přenesená",J375,0)</f>
        <v>0</v>
      </c>
      <c r="BH375" s="207">
        <f>IF(N375="sníž. přenesená",J375,0)</f>
        <v>0</v>
      </c>
      <c r="BI375" s="207">
        <f>IF(N375="nulová",J375,0)</f>
        <v>0</v>
      </c>
      <c r="BJ375" s="19" t="s">
        <v>80</v>
      </c>
      <c r="BK375" s="207">
        <f>ROUND(I375*H375,2)</f>
        <v>0</v>
      </c>
      <c r="BL375" s="19" t="s">
        <v>100</v>
      </c>
      <c r="BM375" s="206" t="s">
        <v>596</v>
      </c>
    </row>
    <row r="376" spans="1:65" s="13" customFormat="1" ht="11.25">
      <c r="B376" s="208"/>
      <c r="C376" s="209"/>
      <c r="D376" s="210" t="s">
        <v>219</v>
      </c>
      <c r="E376" s="211" t="s">
        <v>21</v>
      </c>
      <c r="F376" s="212" t="s">
        <v>597</v>
      </c>
      <c r="G376" s="209"/>
      <c r="H376" s="211" t="s">
        <v>21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219</v>
      </c>
      <c r="AU376" s="218" t="s">
        <v>82</v>
      </c>
      <c r="AV376" s="13" t="s">
        <v>80</v>
      </c>
      <c r="AW376" s="13" t="s">
        <v>34</v>
      </c>
      <c r="AX376" s="13" t="s">
        <v>73</v>
      </c>
      <c r="AY376" s="218" t="s">
        <v>211</v>
      </c>
    </row>
    <row r="377" spans="1:65" s="13" customFormat="1" ht="11.25">
      <c r="B377" s="208"/>
      <c r="C377" s="209"/>
      <c r="D377" s="210" t="s">
        <v>219</v>
      </c>
      <c r="E377" s="211" t="s">
        <v>21</v>
      </c>
      <c r="F377" s="212" t="s">
        <v>598</v>
      </c>
      <c r="G377" s="209"/>
      <c r="H377" s="211" t="s">
        <v>21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219</v>
      </c>
      <c r="AU377" s="218" t="s">
        <v>82</v>
      </c>
      <c r="AV377" s="13" t="s">
        <v>80</v>
      </c>
      <c r="AW377" s="13" t="s">
        <v>34</v>
      </c>
      <c r="AX377" s="13" t="s">
        <v>73</v>
      </c>
      <c r="AY377" s="218" t="s">
        <v>211</v>
      </c>
    </row>
    <row r="378" spans="1:65" s="14" customFormat="1" ht="11.25">
      <c r="B378" s="219"/>
      <c r="C378" s="220"/>
      <c r="D378" s="210" t="s">
        <v>219</v>
      </c>
      <c r="E378" s="221" t="s">
        <v>21</v>
      </c>
      <c r="F378" s="222" t="s">
        <v>599</v>
      </c>
      <c r="G378" s="220"/>
      <c r="H378" s="223">
        <v>0.16300000000000001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219</v>
      </c>
      <c r="AU378" s="229" t="s">
        <v>82</v>
      </c>
      <c r="AV378" s="14" t="s">
        <v>82</v>
      </c>
      <c r="AW378" s="14" t="s">
        <v>34</v>
      </c>
      <c r="AX378" s="14" t="s">
        <v>73</v>
      </c>
      <c r="AY378" s="229" t="s">
        <v>211</v>
      </c>
    </row>
    <row r="379" spans="1:65" s="13" customFormat="1" ht="11.25">
      <c r="B379" s="208"/>
      <c r="C379" s="209"/>
      <c r="D379" s="210" t="s">
        <v>219</v>
      </c>
      <c r="E379" s="211" t="s">
        <v>21</v>
      </c>
      <c r="F379" s="212" t="s">
        <v>600</v>
      </c>
      <c r="G379" s="209"/>
      <c r="H379" s="211" t="s">
        <v>21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219</v>
      </c>
      <c r="AU379" s="218" t="s">
        <v>82</v>
      </c>
      <c r="AV379" s="13" t="s">
        <v>80</v>
      </c>
      <c r="AW379" s="13" t="s">
        <v>34</v>
      </c>
      <c r="AX379" s="13" t="s">
        <v>73</v>
      </c>
      <c r="AY379" s="218" t="s">
        <v>211</v>
      </c>
    </row>
    <row r="380" spans="1:65" s="13" customFormat="1" ht="11.25">
      <c r="B380" s="208"/>
      <c r="C380" s="209"/>
      <c r="D380" s="210" t="s">
        <v>219</v>
      </c>
      <c r="E380" s="211" t="s">
        <v>21</v>
      </c>
      <c r="F380" s="212" t="s">
        <v>601</v>
      </c>
      <c r="G380" s="209"/>
      <c r="H380" s="211" t="s">
        <v>21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219</v>
      </c>
      <c r="AU380" s="218" t="s">
        <v>82</v>
      </c>
      <c r="AV380" s="13" t="s">
        <v>80</v>
      </c>
      <c r="AW380" s="13" t="s">
        <v>34</v>
      </c>
      <c r="AX380" s="13" t="s">
        <v>73</v>
      </c>
      <c r="AY380" s="218" t="s">
        <v>211</v>
      </c>
    </row>
    <row r="381" spans="1:65" s="14" customFormat="1" ht="11.25">
      <c r="B381" s="219"/>
      <c r="C381" s="220"/>
      <c r="D381" s="210" t="s">
        <v>219</v>
      </c>
      <c r="E381" s="221" t="s">
        <v>21</v>
      </c>
      <c r="F381" s="222" t="s">
        <v>602</v>
      </c>
      <c r="G381" s="220"/>
      <c r="H381" s="223">
        <v>2.3420000000000001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219</v>
      </c>
      <c r="AU381" s="229" t="s">
        <v>82</v>
      </c>
      <c r="AV381" s="14" t="s">
        <v>82</v>
      </c>
      <c r="AW381" s="14" t="s">
        <v>34</v>
      </c>
      <c r="AX381" s="14" t="s">
        <v>73</v>
      </c>
      <c r="AY381" s="229" t="s">
        <v>211</v>
      </c>
    </row>
    <row r="382" spans="1:65" s="13" customFormat="1" ht="11.25">
      <c r="B382" s="208"/>
      <c r="C382" s="209"/>
      <c r="D382" s="210" t="s">
        <v>219</v>
      </c>
      <c r="E382" s="211" t="s">
        <v>21</v>
      </c>
      <c r="F382" s="212" t="s">
        <v>603</v>
      </c>
      <c r="G382" s="209"/>
      <c r="H382" s="211" t="s">
        <v>21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219</v>
      </c>
      <c r="AU382" s="218" t="s">
        <v>82</v>
      </c>
      <c r="AV382" s="13" t="s">
        <v>80</v>
      </c>
      <c r="AW382" s="13" t="s">
        <v>34</v>
      </c>
      <c r="AX382" s="13" t="s">
        <v>73</v>
      </c>
      <c r="AY382" s="218" t="s">
        <v>211</v>
      </c>
    </row>
    <row r="383" spans="1:65" s="14" customFormat="1" ht="11.25">
      <c r="B383" s="219"/>
      <c r="C383" s="220"/>
      <c r="D383" s="210" t="s">
        <v>219</v>
      </c>
      <c r="E383" s="221" t="s">
        <v>21</v>
      </c>
      <c r="F383" s="222" t="s">
        <v>604</v>
      </c>
      <c r="G383" s="220"/>
      <c r="H383" s="223">
        <v>0.88400000000000001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219</v>
      </c>
      <c r="AU383" s="229" t="s">
        <v>82</v>
      </c>
      <c r="AV383" s="14" t="s">
        <v>82</v>
      </c>
      <c r="AW383" s="14" t="s">
        <v>34</v>
      </c>
      <c r="AX383" s="14" t="s">
        <v>73</v>
      </c>
      <c r="AY383" s="229" t="s">
        <v>211</v>
      </c>
    </row>
    <row r="384" spans="1:65" s="15" customFormat="1" ht="11.25">
      <c r="B384" s="230"/>
      <c r="C384" s="231"/>
      <c r="D384" s="210" t="s">
        <v>219</v>
      </c>
      <c r="E384" s="232" t="s">
        <v>21</v>
      </c>
      <c r="F384" s="233" t="s">
        <v>225</v>
      </c>
      <c r="G384" s="231"/>
      <c r="H384" s="234">
        <v>3.3889999999999998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219</v>
      </c>
      <c r="AU384" s="240" t="s">
        <v>82</v>
      </c>
      <c r="AV384" s="15" t="s">
        <v>100</v>
      </c>
      <c r="AW384" s="15" t="s">
        <v>34</v>
      </c>
      <c r="AX384" s="15" t="s">
        <v>80</v>
      </c>
      <c r="AY384" s="240" t="s">
        <v>211</v>
      </c>
    </row>
    <row r="385" spans="1:65" s="2" customFormat="1" ht="16.5" customHeight="1">
      <c r="A385" s="36"/>
      <c r="B385" s="37"/>
      <c r="C385" s="195" t="s">
        <v>605</v>
      </c>
      <c r="D385" s="195" t="s">
        <v>213</v>
      </c>
      <c r="E385" s="196" t="s">
        <v>606</v>
      </c>
      <c r="F385" s="197" t="s">
        <v>607</v>
      </c>
      <c r="G385" s="198" t="s">
        <v>216</v>
      </c>
      <c r="H385" s="199">
        <v>70.5</v>
      </c>
      <c r="I385" s="200"/>
      <c r="J385" s="201">
        <f>ROUND(I385*H385,2)</f>
        <v>0</v>
      </c>
      <c r="K385" s="197" t="s">
        <v>217</v>
      </c>
      <c r="L385" s="41"/>
      <c r="M385" s="202" t="s">
        <v>21</v>
      </c>
      <c r="N385" s="203" t="s">
        <v>44</v>
      </c>
      <c r="O385" s="66"/>
      <c r="P385" s="204">
        <f>O385*H385</f>
        <v>0</v>
      </c>
      <c r="Q385" s="204">
        <v>2.0400000000000001E-2</v>
      </c>
      <c r="R385" s="204">
        <f>Q385*H385</f>
        <v>1.4382000000000001</v>
      </c>
      <c r="S385" s="204">
        <v>0</v>
      </c>
      <c r="T385" s="20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6" t="s">
        <v>100</v>
      </c>
      <c r="AT385" s="206" t="s">
        <v>213</v>
      </c>
      <c r="AU385" s="206" t="s">
        <v>82</v>
      </c>
      <c r="AY385" s="19" t="s">
        <v>211</v>
      </c>
      <c r="BE385" s="207">
        <f>IF(N385="základní",J385,0)</f>
        <v>0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19" t="s">
        <v>80</v>
      </c>
      <c r="BK385" s="207">
        <f>ROUND(I385*H385,2)</f>
        <v>0</v>
      </c>
      <c r="BL385" s="19" t="s">
        <v>100</v>
      </c>
      <c r="BM385" s="206" t="s">
        <v>608</v>
      </c>
    </row>
    <row r="386" spans="1:65" s="13" customFormat="1" ht="11.25">
      <c r="B386" s="208"/>
      <c r="C386" s="209"/>
      <c r="D386" s="210" t="s">
        <v>219</v>
      </c>
      <c r="E386" s="211" t="s">
        <v>21</v>
      </c>
      <c r="F386" s="212" t="s">
        <v>609</v>
      </c>
      <c r="G386" s="209"/>
      <c r="H386" s="211" t="s">
        <v>21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219</v>
      </c>
      <c r="AU386" s="218" t="s">
        <v>82</v>
      </c>
      <c r="AV386" s="13" t="s">
        <v>80</v>
      </c>
      <c r="AW386" s="13" t="s">
        <v>34</v>
      </c>
      <c r="AX386" s="13" t="s">
        <v>73</v>
      </c>
      <c r="AY386" s="218" t="s">
        <v>211</v>
      </c>
    </row>
    <row r="387" spans="1:65" s="14" customFormat="1" ht="11.25">
      <c r="B387" s="219"/>
      <c r="C387" s="220"/>
      <c r="D387" s="210" t="s">
        <v>219</v>
      </c>
      <c r="E387" s="221" t="s">
        <v>21</v>
      </c>
      <c r="F387" s="222" t="s">
        <v>610</v>
      </c>
      <c r="G387" s="220"/>
      <c r="H387" s="223">
        <v>70.5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219</v>
      </c>
      <c r="AU387" s="229" t="s">
        <v>82</v>
      </c>
      <c r="AV387" s="14" t="s">
        <v>82</v>
      </c>
      <c r="AW387" s="14" t="s">
        <v>34</v>
      </c>
      <c r="AX387" s="14" t="s">
        <v>80</v>
      </c>
      <c r="AY387" s="229" t="s">
        <v>211</v>
      </c>
    </row>
    <row r="388" spans="1:65" s="2" customFormat="1" ht="16.5" customHeight="1">
      <c r="A388" s="36"/>
      <c r="B388" s="37"/>
      <c r="C388" s="195" t="s">
        <v>611</v>
      </c>
      <c r="D388" s="195" t="s">
        <v>213</v>
      </c>
      <c r="E388" s="196" t="s">
        <v>612</v>
      </c>
      <c r="F388" s="197" t="s">
        <v>613</v>
      </c>
      <c r="G388" s="198" t="s">
        <v>216</v>
      </c>
      <c r="H388" s="199">
        <v>21.6</v>
      </c>
      <c r="I388" s="200"/>
      <c r="J388" s="201">
        <f>ROUND(I388*H388,2)</f>
        <v>0</v>
      </c>
      <c r="K388" s="197" t="s">
        <v>21</v>
      </c>
      <c r="L388" s="41"/>
      <c r="M388" s="202" t="s">
        <v>21</v>
      </c>
      <c r="N388" s="203" t="s">
        <v>44</v>
      </c>
      <c r="O388" s="66"/>
      <c r="P388" s="204">
        <f>O388*H388</f>
        <v>0</v>
      </c>
      <c r="Q388" s="204">
        <v>0.13</v>
      </c>
      <c r="R388" s="204">
        <f>Q388*H388</f>
        <v>2.8080000000000003</v>
      </c>
      <c r="S388" s="204">
        <v>0</v>
      </c>
      <c r="T388" s="20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6" t="s">
        <v>100</v>
      </c>
      <c r="AT388" s="206" t="s">
        <v>213</v>
      </c>
      <c r="AU388" s="206" t="s">
        <v>82</v>
      </c>
      <c r="AY388" s="19" t="s">
        <v>211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9" t="s">
        <v>80</v>
      </c>
      <c r="BK388" s="207">
        <f>ROUND(I388*H388,2)</f>
        <v>0</v>
      </c>
      <c r="BL388" s="19" t="s">
        <v>100</v>
      </c>
      <c r="BM388" s="206" t="s">
        <v>614</v>
      </c>
    </row>
    <row r="389" spans="1:65" s="13" customFormat="1" ht="11.25">
      <c r="B389" s="208"/>
      <c r="C389" s="209"/>
      <c r="D389" s="210" t="s">
        <v>219</v>
      </c>
      <c r="E389" s="211" t="s">
        <v>21</v>
      </c>
      <c r="F389" s="212" t="s">
        <v>615</v>
      </c>
      <c r="G389" s="209"/>
      <c r="H389" s="211" t="s">
        <v>21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219</v>
      </c>
      <c r="AU389" s="218" t="s">
        <v>82</v>
      </c>
      <c r="AV389" s="13" t="s">
        <v>80</v>
      </c>
      <c r="AW389" s="13" t="s">
        <v>34</v>
      </c>
      <c r="AX389" s="13" t="s">
        <v>73</v>
      </c>
      <c r="AY389" s="218" t="s">
        <v>211</v>
      </c>
    </row>
    <row r="390" spans="1:65" s="14" customFormat="1" ht="11.25">
      <c r="B390" s="219"/>
      <c r="C390" s="220"/>
      <c r="D390" s="210" t="s">
        <v>219</v>
      </c>
      <c r="E390" s="221" t="s">
        <v>21</v>
      </c>
      <c r="F390" s="222" t="s">
        <v>164</v>
      </c>
      <c r="G390" s="220"/>
      <c r="H390" s="223">
        <v>21.6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219</v>
      </c>
      <c r="AU390" s="229" t="s">
        <v>82</v>
      </c>
      <c r="AV390" s="14" t="s">
        <v>82</v>
      </c>
      <c r="AW390" s="14" t="s">
        <v>34</v>
      </c>
      <c r="AX390" s="14" t="s">
        <v>80</v>
      </c>
      <c r="AY390" s="229" t="s">
        <v>211</v>
      </c>
    </row>
    <row r="391" spans="1:65" s="2" customFormat="1" ht="16.5" customHeight="1">
      <c r="A391" s="36"/>
      <c r="B391" s="37"/>
      <c r="C391" s="195" t="s">
        <v>127</v>
      </c>
      <c r="D391" s="195" t="s">
        <v>213</v>
      </c>
      <c r="E391" s="196" t="s">
        <v>616</v>
      </c>
      <c r="F391" s="197" t="s">
        <v>617</v>
      </c>
      <c r="G391" s="198" t="s">
        <v>216</v>
      </c>
      <c r="H391" s="199">
        <v>57.2</v>
      </c>
      <c r="I391" s="200"/>
      <c r="J391" s="201">
        <f>ROUND(I391*H391,2)</f>
        <v>0</v>
      </c>
      <c r="K391" s="197" t="s">
        <v>21</v>
      </c>
      <c r="L391" s="41"/>
      <c r="M391" s="202" t="s">
        <v>21</v>
      </c>
      <c r="N391" s="203" t="s">
        <v>44</v>
      </c>
      <c r="O391" s="66"/>
      <c r="P391" s="204">
        <f>O391*H391</f>
        <v>0</v>
      </c>
      <c r="Q391" s="204">
        <v>0.14000000000000001</v>
      </c>
      <c r="R391" s="204">
        <f>Q391*H391</f>
        <v>8.0080000000000009</v>
      </c>
      <c r="S391" s="204">
        <v>0</v>
      </c>
      <c r="T391" s="20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06" t="s">
        <v>100</v>
      </c>
      <c r="AT391" s="206" t="s">
        <v>213</v>
      </c>
      <c r="AU391" s="206" t="s">
        <v>82</v>
      </c>
      <c r="AY391" s="19" t="s">
        <v>211</v>
      </c>
      <c r="BE391" s="207">
        <f>IF(N391="základní",J391,0)</f>
        <v>0</v>
      </c>
      <c r="BF391" s="207">
        <f>IF(N391="snížená",J391,0)</f>
        <v>0</v>
      </c>
      <c r="BG391" s="207">
        <f>IF(N391="zákl. přenesená",J391,0)</f>
        <v>0</v>
      </c>
      <c r="BH391" s="207">
        <f>IF(N391="sníž. přenesená",J391,0)</f>
        <v>0</v>
      </c>
      <c r="BI391" s="207">
        <f>IF(N391="nulová",J391,0)</f>
        <v>0</v>
      </c>
      <c r="BJ391" s="19" t="s">
        <v>80</v>
      </c>
      <c r="BK391" s="207">
        <f>ROUND(I391*H391,2)</f>
        <v>0</v>
      </c>
      <c r="BL391" s="19" t="s">
        <v>100</v>
      </c>
      <c r="BM391" s="206" t="s">
        <v>618</v>
      </c>
    </row>
    <row r="392" spans="1:65" s="14" customFormat="1" ht="11.25">
      <c r="B392" s="219"/>
      <c r="C392" s="220"/>
      <c r="D392" s="210" t="s">
        <v>219</v>
      </c>
      <c r="E392" s="221" t="s">
        <v>21</v>
      </c>
      <c r="F392" s="222" t="s">
        <v>162</v>
      </c>
      <c r="G392" s="220"/>
      <c r="H392" s="223">
        <v>57.2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219</v>
      </c>
      <c r="AU392" s="229" t="s">
        <v>82</v>
      </c>
      <c r="AV392" s="14" t="s">
        <v>82</v>
      </c>
      <c r="AW392" s="14" t="s">
        <v>34</v>
      </c>
      <c r="AX392" s="14" t="s">
        <v>80</v>
      </c>
      <c r="AY392" s="229" t="s">
        <v>211</v>
      </c>
    </row>
    <row r="393" spans="1:65" s="2" customFormat="1" ht="16.5" customHeight="1">
      <c r="A393" s="36"/>
      <c r="B393" s="37"/>
      <c r="C393" s="195" t="s">
        <v>619</v>
      </c>
      <c r="D393" s="195" t="s">
        <v>213</v>
      </c>
      <c r="E393" s="196" t="s">
        <v>620</v>
      </c>
      <c r="F393" s="197" t="s">
        <v>621</v>
      </c>
      <c r="G393" s="198" t="s">
        <v>216</v>
      </c>
      <c r="H393" s="199">
        <v>149.30000000000001</v>
      </c>
      <c r="I393" s="200"/>
      <c r="J393" s="201">
        <f>ROUND(I393*H393,2)</f>
        <v>0</v>
      </c>
      <c r="K393" s="197" t="s">
        <v>21</v>
      </c>
      <c r="L393" s="41"/>
      <c r="M393" s="202" t="s">
        <v>21</v>
      </c>
      <c r="N393" s="203" t="s">
        <v>44</v>
      </c>
      <c r="O393" s="66"/>
      <c r="P393" s="204">
        <f>O393*H393</f>
        <v>0</v>
      </c>
      <c r="Q393" s="204">
        <v>0</v>
      </c>
      <c r="R393" s="204">
        <f>Q393*H393</f>
        <v>0</v>
      </c>
      <c r="S393" s="204">
        <v>0</v>
      </c>
      <c r="T393" s="20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100</v>
      </c>
      <c r="AT393" s="206" t="s">
        <v>213</v>
      </c>
      <c r="AU393" s="206" t="s">
        <v>82</v>
      </c>
      <c r="AY393" s="19" t="s">
        <v>211</v>
      </c>
      <c r="BE393" s="207">
        <f>IF(N393="základní",J393,0)</f>
        <v>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9" t="s">
        <v>80</v>
      </c>
      <c r="BK393" s="207">
        <f>ROUND(I393*H393,2)</f>
        <v>0</v>
      </c>
      <c r="BL393" s="19" t="s">
        <v>100</v>
      </c>
      <c r="BM393" s="206" t="s">
        <v>622</v>
      </c>
    </row>
    <row r="394" spans="1:65" s="14" customFormat="1" ht="11.25">
      <c r="B394" s="219"/>
      <c r="C394" s="220"/>
      <c r="D394" s="210" t="s">
        <v>219</v>
      </c>
      <c r="E394" s="221" t="s">
        <v>21</v>
      </c>
      <c r="F394" s="222" t="s">
        <v>162</v>
      </c>
      <c r="G394" s="220"/>
      <c r="H394" s="223">
        <v>57.2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219</v>
      </c>
      <c r="AU394" s="229" t="s">
        <v>82</v>
      </c>
      <c r="AV394" s="14" t="s">
        <v>82</v>
      </c>
      <c r="AW394" s="14" t="s">
        <v>34</v>
      </c>
      <c r="AX394" s="14" t="s">
        <v>73</v>
      </c>
      <c r="AY394" s="229" t="s">
        <v>211</v>
      </c>
    </row>
    <row r="395" spans="1:65" s="13" customFormat="1" ht="11.25">
      <c r="B395" s="208"/>
      <c r="C395" s="209"/>
      <c r="D395" s="210" t="s">
        <v>219</v>
      </c>
      <c r="E395" s="211" t="s">
        <v>21</v>
      </c>
      <c r="F395" s="212" t="s">
        <v>609</v>
      </c>
      <c r="G395" s="209"/>
      <c r="H395" s="211" t="s">
        <v>21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219</v>
      </c>
      <c r="AU395" s="218" t="s">
        <v>82</v>
      </c>
      <c r="AV395" s="13" t="s">
        <v>80</v>
      </c>
      <c r="AW395" s="13" t="s">
        <v>34</v>
      </c>
      <c r="AX395" s="13" t="s">
        <v>73</v>
      </c>
      <c r="AY395" s="218" t="s">
        <v>211</v>
      </c>
    </row>
    <row r="396" spans="1:65" s="14" customFormat="1" ht="11.25">
      <c r="B396" s="219"/>
      <c r="C396" s="220"/>
      <c r="D396" s="210" t="s">
        <v>219</v>
      </c>
      <c r="E396" s="221" t="s">
        <v>21</v>
      </c>
      <c r="F396" s="222" t="s">
        <v>610</v>
      </c>
      <c r="G396" s="220"/>
      <c r="H396" s="223">
        <v>70.5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219</v>
      </c>
      <c r="AU396" s="229" t="s">
        <v>82</v>
      </c>
      <c r="AV396" s="14" t="s">
        <v>82</v>
      </c>
      <c r="AW396" s="14" t="s">
        <v>34</v>
      </c>
      <c r="AX396" s="14" t="s">
        <v>73</v>
      </c>
      <c r="AY396" s="229" t="s">
        <v>211</v>
      </c>
    </row>
    <row r="397" spans="1:65" s="13" customFormat="1" ht="11.25">
      <c r="B397" s="208"/>
      <c r="C397" s="209"/>
      <c r="D397" s="210" t="s">
        <v>219</v>
      </c>
      <c r="E397" s="211" t="s">
        <v>21</v>
      </c>
      <c r="F397" s="212" t="s">
        <v>615</v>
      </c>
      <c r="G397" s="209"/>
      <c r="H397" s="211" t="s">
        <v>21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219</v>
      </c>
      <c r="AU397" s="218" t="s">
        <v>82</v>
      </c>
      <c r="AV397" s="13" t="s">
        <v>80</v>
      </c>
      <c r="AW397" s="13" t="s">
        <v>34</v>
      </c>
      <c r="AX397" s="13" t="s">
        <v>73</v>
      </c>
      <c r="AY397" s="218" t="s">
        <v>211</v>
      </c>
    </row>
    <row r="398" spans="1:65" s="14" customFormat="1" ht="11.25">
      <c r="B398" s="219"/>
      <c r="C398" s="220"/>
      <c r="D398" s="210" t="s">
        <v>219</v>
      </c>
      <c r="E398" s="221" t="s">
        <v>21</v>
      </c>
      <c r="F398" s="222" t="s">
        <v>164</v>
      </c>
      <c r="G398" s="220"/>
      <c r="H398" s="223">
        <v>21.6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219</v>
      </c>
      <c r="AU398" s="229" t="s">
        <v>82</v>
      </c>
      <c r="AV398" s="14" t="s">
        <v>82</v>
      </c>
      <c r="AW398" s="14" t="s">
        <v>34</v>
      </c>
      <c r="AX398" s="14" t="s">
        <v>73</v>
      </c>
      <c r="AY398" s="229" t="s">
        <v>211</v>
      </c>
    </row>
    <row r="399" spans="1:65" s="15" customFormat="1" ht="11.25">
      <c r="B399" s="230"/>
      <c r="C399" s="231"/>
      <c r="D399" s="210" t="s">
        <v>219</v>
      </c>
      <c r="E399" s="232" t="s">
        <v>21</v>
      </c>
      <c r="F399" s="233" t="s">
        <v>225</v>
      </c>
      <c r="G399" s="231"/>
      <c r="H399" s="234">
        <v>149.30000000000001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219</v>
      </c>
      <c r="AU399" s="240" t="s">
        <v>82</v>
      </c>
      <c r="AV399" s="15" t="s">
        <v>100</v>
      </c>
      <c r="AW399" s="15" t="s">
        <v>34</v>
      </c>
      <c r="AX399" s="15" t="s">
        <v>80</v>
      </c>
      <c r="AY399" s="240" t="s">
        <v>211</v>
      </c>
    </row>
    <row r="400" spans="1:65" s="2" customFormat="1" ht="16.5" customHeight="1">
      <c r="A400" s="36"/>
      <c r="B400" s="37"/>
      <c r="C400" s="195" t="s">
        <v>623</v>
      </c>
      <c r="D400" s="195" t="s">
        <v>213</v>
      </c>
      <c r="E400" s="196" t="s">
        <v>624</v>
      </c>
      <c r="F400" s="197" t="s">
        <v>625</v>
      </c>
      <c r="G400" s="198" t="s">
        <v>216</v>
      </c>
      <c r="H400" s="199">
        <v>57.2</v>
      </c>
      <c r="I400" s="200"/>
      <c r="J400" s="201">
        <f>ROUND(I400*H400,2)</f>
        <v>0</v>
      </c>
      <c r="K400" s="197" t="s">
        <v>217</v>
      </c>
      <c r="L400" s="41"/>
      <c r="M400" s="202" t="s">
        <v>21</v>
      </c>
      <c r="N400" s="203" t="s">
        <v>44</v>
      </c>
      <c r="O400" s="66"/>
      <c r="P400" s="204">
        <f>O400*H400</f>
        <v>0</v>
      </c>
      <c r="Q400" s="204">
        <v>1.2999999999999999E-4</v>
      </c>
      <c r="R400" s="204">
        <f>Q400*H400</f>
        <v>7.4359999999999999E-3</v>
      </c>
      <c r="S400" s="204">
        <v>0</v>
      </c>
      <c r="T400" s="20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6" t="s">
        <v>100</v>
      </c>
      <c r="AT400" s="206" t="s">
        <v>213</v>
      </c>
      <c r="AU400" s="206" t="s">
        <v>82</v>
      </c>
      <c r="AY400" s="19" t="s">
        <v>211</v>
      </c>
      <c r="BE400" s="207">
        <f>IF(N400="základní",J400,0)</f>
        <v>0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19" t="s">
        <v>80</v>
      </c>
      <c r="BK400" s="207">
        <f>ROUND(I400*H400,2)</f>
        <v>0</v>
      </c>
      <c r="BL400" s="19" t="s">
        <v>100</v>
      </c>
      <c r="BM400" s="206" t="s">
        <v>626</v>
      </c>
    </row>
    <row r="401" spans="1:65" s="14" customFormat="1" ht="11.25">
      <c r="B401" s="219"/>
      <c r="C401" s="220"/>
      <c r="D401" s="210" t="s">
        <v>219</v>
      </c>
      <c r="E401" s="221" t="s">
        <v>21</v>
      </c>
      <c r="F401" s="222" t="s">
        <v>162</v>
      </c>
      <c r="G401" s="220"/>
      <c r="H401" s="223">
        <v>57.2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219</v>
      </c>
      <c r="AU401" s="229" t="s">
        <v>82</v>
      </c>
      <c r="AV401" s="14" t="s">
        <v>82</v>
      </c>
      <c r="AW401" s="14" t="s">
        <v>34</v>
      </c>
      <c r="AX401" s="14" t="s">
        <v>80</v>
      </c>
      <c r="AY401" s="229" t="s">
        <v>211</v>
      </c>
    </row>
    <row r="402" spans="1:65" s="2" customFormat="1" ht="16.5" customHeight="1">
      <c r="A402" s="36"/>
      <c r="B402" s="37"/>
      <c r="C402" s="195" t="s">
        <v>627</v>
      </c>
      <c r="D402" s="195" t="s">
        <v>213</v>
      </c>
      <c r="E402" s="196" t="s">
        <v>628</v>
      </c>
      <c r="F402" s="197" t="s">
        <v>629</v>
      </c>
      <c r="G402" s="198" t="s">
        <v>216</v>
      </c>
      <c r="H402" s="199">
        <v>22.25</v>
      </c>
      <c r="I402" s="200"/>
      <c r="J402" s="201">
        <f>ROUND(I402*H402,2)</f>
        <v>0</v>
      </c>
      <c r="K402" s="197" t="s">
        <v>21</v>
      </c>
      <c r="L402" s="41"/>
      <c r="M402" s="202" t="s">
        <v>21</v>
      </c>
      <c r="N402" s="203" t="s">
        <v>44</v>
      </c>
      <c r="O402" s="66"/>
      <c r="P402" s="204">
        <f>O402*H402</f>
        <v>0</v>
      </c>
      <c r="Q402" s="204">
        <v>0.2109888</v>
      </c>
      <c r="R402" s="204">
        <f>Q402*H402</f>
        <v>4.6945008000000001</v>
      </c>
      <c r="S402" s="204">
        <v>0</v>
      </c>
      <c r="T402" s="20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100</v>
      </c>
      <c r="AT402" s="206" t="s">
        <v>213</v>
      </c>
      <c r="AU402" s="206" t="s">
        <v>82</v>
      </c>
      <c r="AY402" s="19" t="s">
        <v>211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9" t="s">
        <v>80</v>
      </c>
      <c r="BK402" s="207">
        <f>ROUND(I402*H402,2)</f>
        <v>0</v>
      </c>
      <c r="BL402" s="19" t="s">
        <v>100</v>
      </c>
      <c r="BM402" s="206" t="s">
        <v>630</v>
      </c>
    </row>
    <row r="403" spans="1:65" s="13" customFormat="1" ht="11.25">
      <c r="B403" s="208"/>
      <c r="C403" s="209"/>
      <c r="D403" s="210" t="s">
        <v>219</v>
      </c>
      <c r="E403" s="211" t="s">
        <v>21</v>
      </c>
      <c r="F403" s="212" t="s">
        <v>631</v>
      </c>
      <c r="G403" s="209"/>
      <c r="H403" s="211" t="s">
        <v>21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219</v>
      </c>
      <c r="AU403" s="218" t="s">
        <v>82</v>
      </c>
      <c r="AV403" s="13" t="s">
        <v>80</v>
      </c>
      <c r="AW403" s="13" t="s">
        <v>34</v>
      </c>
      <c r="AX403" s="13" t="s">
        <v>73</v>
      </c>
      <c r="AY403" s="218" t="s">
        <v>211</v>
      </c>
    </row>
    <row r="404" spans="1:65" s="14" customFormat="1" ht="11.25">
      <c r="B404" s="219"/>
      <c r="C404" s="220"/>
      <c r="D404" s="210" t="s">
        <v>219</v>
      </c>
      <c r="E404" s="221" t="s">
        <v>21</v>
      </c>
      <c r="F404" s="222" t="s">
        <v>221</v>
      </c>
      <c r="G404" s="220"/>
      <c r="H404" s="223">
        <v>30.25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219</v>
      </c>
      <c r="AU404" s="229" t="s">
        <v>82</v>
      </c>
      <c r="AV404" s="14" t="s">
        <v>82</v>
      </c>
      <c r="AW404" s="14" t="s">
        <v>34</v>
      </c>
      <c r="AX404" s="14" t="s">
        <v>73</v>
      </c>
      <c r="AY404" s="229" t="s">
        <v>211</v>
      </c>
    </row>
    <row r="405" spans="1:65" s="13" customFormat="1" ht="11.25">
      <c r="B405" s="208"/>
      <c r="C405" s="209"/>
      <c r="D405" s="210" t="s">
        <v>219</v>
      </c>
      <c r="E405" s="211" t="s">
        <v>21</v>
      </c>
      <c r="F405" s="212" t="s">
        <v>222</v>
      </c>
      <c r="G405" s="209"/>
      <c r="H405" s="211" t="s">
        <v>21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219</v>
      </c>
      <c r="AU405" s="218" t="s">
        <v>82</v>
      </c>
      <c r="AV405" s="13" t="s">
        <v>80</v>
      </c>
      <c r="AW405" s="13" t="s">
        <v>34</v>
      </c>
      <c r="AX405" s="13" t="s">
        <v>73</v>
      </c>
      <c r="AY405" s="218" t="s">
        <v>211</v>
      </c>
    </row>
    <row r="406" spans="1:65" s="14" customFormat="1" ht="11.25">
      <c r="B406" s="219"/>
      <c r="C406" s="220"/>
      <c r="D406" s="210" t="s">
        <v>219</v>
      </c>
      <c r="E406" s="221" t="s">
        <v>21</v>
      </c>
      <c r="F406" s="222" t="s">
        <v>223</v>
      </c>
      <c r="G406" s="220"/>
      <c r="H406" s="223">
        <v>-7.5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219</v>
      </c>
      <c r="AU406" s="229" t="s">
        <v>82</v>
      </c>
      <c r="AV406" s="14" t="s">
        <v>82</v>
      </c>
      <c r="AW406" s="14" t="s">
        <v>34</v>
      </c>
      <c r="AX406" s="14" t="s">
        <v>73</v>
      </c>
      <c r="AY406" s="229" t="s">
        <v>211</v>
      </c>
    </row>
    <row r="407" spans="1:65" s="14" customFormat="1" ht="11.25">
      <c r="B407" s="219"/>
      <c r="C407" s="220"/>
      <c r="D407" s="210" t="s">
        <v>219</v>
      </c>
      <c r="E407" s="221" t="s">
        <v>21</v>
      </c>
      <c r="F407" s="222" t="s">
        <v>224</v>
      </c>
      <c r="G407" s="220"/>
      <c r="H407" s="223">
        <v>-0.5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219</v>
      </c>
      <c r="AU407" s="229" t="s">
        <v>82</v>
      </c>
      <c r="AV407" s="14" t="s">
        <v>82</v>
      </c>
      <c r="AW407" s="14" t="s">
        <v>34</v>
      </c>
      <c r="AX407" s="14" t="s">
        <v>73</v>
      </c>
      <c r="AY407" s="229" t="s">
        <v>211</v>
      </c>
    </row>
    <row r="408" spans="1:65" s="15" customFormat="1" ht="11.25">
      <c r="B408" s="230"/>
      <c r="C408" s="231"/>
      <c r="D408" s="210" t="s">
        <v>219</v>
      </c>
      <c r="E408" s="232" t="s">
        <v>21</v>
      </c>
      <c r="F408" s="233" t="s">
        <v>225</v>
      </c>
      <c r="G408" s="231"/>
      <c r="H408" s="234">
        <v>22.25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219</v>
      </c>
      <c r="AU408" s="240" t="s">
        <v>82</v>
      </c>
      <c r="AV408" s="15" t="s">
        <v>100</v>
      </c>
      <c r="AW408" s="15" t="s">
        <v>34</v>
      </c>
      <c r="AX408" s="15" t="s">
        <v>80</v>
      </c>
      <c r="AY408" s="240" t="s">
        <v>211</v>
      </c>
    </row>
    <row r="409" spans="1:65" s="2" customFormat="1" ht="16.5" customHeight="1">
      <c r="A409" s="36"/>
      <c r="B409" s="37"/>
      <c r="C409" s="252" t="s">
        <v>632</v>
      </c>
      <c r="D409" s="252" t="s">
        <v>399</v>
      </c>
      <c r="E409" s="253" t="s">
        <v>633</v>
      </c>
      <c r="F409" s="254" t="s">
        <v>634</v>
      </c>
      <c r="G409" s="255" t="s">
        <v>510</v>
      </c>
      <c r="H409" s="256">
        <v>20</v>
      </c>
      <c r="I409" s="257"/>
      <c r="J409" s="258">
        <f>ROUND(I409*H409,2)</f>
        <v>0</v>
      </c>
      <c r="K409" s="254" t="s">
        <v>21</v>
      </c>
      <c r="L409" s="259"/>
      <c r="M409" s="260" t="s">
        <v>21</v>
      </c>
      <c r="N409" s="261" t="s">
        <v>44</v>
      </c>
      <c r="O409" s="66"/>
      <c r="P409" s="204">
        <f>O409*H409</f>
        <v>0</v>
      </c>
      <c r="Q409" s="204">
        <v>2.5999999999999999E-2</v>
      </c>
      <c r="R409" s="204">
        <f>Q409*H409</f>
        <v>0.52</v>
      </c>
      <c r="S409" s="204">
        <v>0</v>
      </c>
      <c r="T409" s="20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06" t="s">
        <v>276</v>
      </c>
      <c r="AT409" s="206" t="s">
        <v>399</v>
      </c>
      <c r="AU409" s="206" t="s">
        <v>82</v>
      </c>
      <c r="AY409" s="19" t="s">
        <v>211</v>
      </c>
      <c r="BE409" s="207">
        <f>IF(N409="základní",J409,0)</f>
        <v>0</v>
      </c>
      <c r="BF409" s="207">
        <f>IF(N409="snížená",J409,0)</f>
        <v>0</v>
      </c>
      <c r="BG409" s="207">
        <f>IF(N409="zákl. přenesená",J409,0)</f>
        <v>0</v>
      </c>
      <c r="BH409" s="207">
        <f>IF(N409="sníž. přenesená",J409,0)</f>
        <v>0</v>
      </c>
      <c r="BI409" s="207">
        <f>IF(N409="nulová",J409,0)</f>
        <v>0</v>
      </c>
      <c r="BJ409" s="19" t="s">
        <v>80</v>
      </c>
      <c r="BK409" s="207">
        <f>ROUND(I409*H409,2)</f>
        <v>0</v>
      </c>
      <c r="BL409" s="19" t="s">
        <v>100</v>
      </c>
      <c r="BM409" s="206" t="s">
        <v>635</v>
      </c>
    </row>
    <row r="410" spans="1:65" s="13" customFormat="1" ht="11.25">
      <c r="B410" s="208"/>
      <c r="C410" s="209"/>
      <c r="D410" s="210" t="s">
        <v>219</v>
      </c>
      <c r="E410" s="211" t="s">
        <v>21</v>
      </c>
      <c r="F410" s="212" t="s">
        <v>636</v>
      </c>
      <c r="G410" s="209"/>
      <c r="H410" s="211" t="s">
        <v>21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219</v>
      </c>
      <c r="AU410" s="218" t="s">
        <v>82</v>
      </c>
      <c r="AV410" s="13" t="s">
        <v>80</v>
      </c>
      <c r="AW410" s="13" t="s">
        <v>34</v>
      </c>
      <c r="AX410" s="13" t="s">
        <v>73</v>
      </c>
      <c r="AY410" s="218" t="s">
        <v>211</v>
      </c>
    </row>
    <row r="411" spans="1:65" s="14" customFormat="1" ht="11.25">
      <c r="B411" s="219"/>
      <c r="C411" s="220"/>
      <c r="D411" s="210" t="s">
        <v>219</v>
      </c>
      <c r="E411" s="221" t="s">
        <v>21</v>
      </c>
      <c r="F411" s="222" t="s">
        <v>360</v>
      </c>
      <c r="G411" s="220"/>
      <c r="H411" s="223">
        <v>20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219</v>
      </c>
      <c r="AU411" s="229" t="s">
        <v>82</v>
      </c>
      <c r="AV411" s="14" t="s">
        <v>82</v>
      </c>
      <c r="AW411" s="14" t="s">
        <v>34</v>
      </c>
      <c r="AX411" s="14" t="s">
        <v>80</v>
      </c>
      <c r="AY411" s="229" t="s">
        <v>211</v>
      </c>
    </row>
    <row r="412" spans="1:65" s="12" customFormat="1" ht="22.9" customHeight="1">
      <c r="B412" s="179"/>
      <c r="C412" s="180"/>
      <c r="D412" s="181" t="s">
        <v>72</v>
      </c>
      <c r="E412" s="193" t="s">
        <v>276</v>
      </c>
      <c r="F412" s="193" t="s">
        <v>637</v>
      </c>
      <c r="G412" s="180"/>
      <c r="H412" s="180"/>
      <c r="I412" s="183"/>
      <c r="J412" s="194">
        <f>BK412</f>
        <v>0</v>
      </c>
      <c r="K412" s="180"/>
      <c r="L412" s="185"/>
      <c r="M412" s="186"/>
      <c r="N412" s="187"/>
      <c r="O412" s="187"/>
      <c r="P412" s="188">
        <f>SUM(P413:P421)</f>
        <v>0</v>
      </c>
      <c r="Q412" s="187"/>
      <c r="R412" s="188">
        <f>SUM(R413:R421)</f>
        <v>1.1497999999999999</v>
      </c>
      <c r="S412" s="187"/>
      <c r="T412" s="189">
        <f>SUM(T413:T421)</f>
        <v>0</v>
      </c>
      <c r="AR412" s="190" t="s">
        <v>80</v>
      </c>
      <c r="AT412" s="191" t="s">
        <v>72</v>
      </c>
      <c r="AU412" s="191" t="s">
        <v>80</v>
      </c>
      <c r="AY412" s="190" t="s">
        <v>211</v>
      </c>
      <c r="BK412" s="192">
        <f>SUM(BK413:BK421)</f>
        <v>0</v>
      </c>
    </row>
    <row r="413" spans="1:65" s="2" customFormat="1" ht="16.5" customHeight="1">
      <c r="A413" s="36"/>
      <c r="B413" s="37"/>
      <c r="C413" s="195" t="s">
        <v>638</v>
      </c>
      <c r="D413" s="195" t="s">
        <v>213</v>
      </c>
      <c r="E413" s="196" t="s">
        <v>639</v>
      </c>
      <c r="F413" s="197" t="s">
        <v>640</v>
      </c>
      <c r="G413" s="198" t="s">
        <v>438</v>
      </c>
      <c r="H413" s="199">
        <v>26</v>
      </c>
      <c r="I413" s="200"/>
      <c r="J413" s="201">
        <f>ROUND(I413*H413,2)</f>
        <v>0</v>
      </c>
      <c r="K413" s="197" t="s">
        <v>21</v>
      </c>
      <c r="L413" s="41"/>
      <c r="M413" s="202" t="s">
        <v>21</v>
      </c>
      <c r="N413" s="203" t="s">
        <v>44</v>
      </c>
      <c r="O413" s="66"/>
      <c r="P413" s="204">
        <f>O413*H413</f>
        <v>0</v>
      </c>
      <c r="Q413" s="204">
        <v>1E-3</v>
      </c>
      <c r="R413" s="204">
        <f>Q413*H413</f>
        <v>2.6000000000000002E-2</v>
      </c>
      <c r="S413" s="204">
        <v>0</v>
      </c>
      <c r="T413" s="20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06" t="s">
        <v>100</v>
      </c>
      <c r="AT413" s="206" t="s">
        <v>213</v>
      </c>
      <c r="AU413" s="206" t="s">
        <v>82</v>
      </c>
      <c r="AY413" s="19" t="s">
        <v>211</v>
      </c>
      <c r="BE413" s="207">
        <f>IF(N413="základní",J413,0)</f>
        <v>0</v>
      </c>
      <c r="BF413" s="207">
        <f>IF(N413="snížená",J413,0)</f>
        <v>0</v>
      </c>
      <c r="BG413" s="207">
        <f>IF(N413="zákl. přenesená",J413,0)</f>
        <v>0</v>
      </c>
      <c r="BH413" s="207">
        <f>IF(N413="sníž. přenesená",J413,0)</f>
        <v>0</v>
      </c>
      <c r="BI413" s="207">
        <f>IF(N413="nulová",J413,0)</f>
        <v>0</v>
      </c>
      <c r="BJ413" s="19" t="s">
        <v>80</v>
      </c>
      <c r="BK413" s="207">
        <f>ROUND(I413*H413,2)</f>
        <v>0</v>
      </c>
      <c r="BL413" s="19" t="s">
        <v>100</v>
      </c>
      <c r="BM413" s="206" t="s">
        <v>641</v>
      </c>
    </row>
    <row r="414" spans="1:65" s="13" customFormat="1" ht="11.25">
      <c r="B414" s="208"/>
      <c r="C414" s="209"/>
      <c r="D414" s="210" t="s">
        <v>219</v>
      </c>
      <c r="E414" s="211" t="s">
        <v>21</v>
      </c>
      <c r="F414" s="212" t="s">
        <v>642</v>
      </c>
      <c r="G414" s="209"/>
      <c r="H414" s="211" t="s">
        <v>21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219</v>
      </c>
      <c r="AU414" s="218" t="s">
        <v>82</v>
      </c>
      <c r="AV414" s="13" t="s">
        <v>80</v>
      </c>
      <c r="AW414" s="13" t="s">
        <v>34</v>
      </c>
      <c r="AX414" s="13" t="s">
        <v>73</v>
      </c>
      <c r="AY414" s="218" t="s">
        <v>211</v>
      </c>
    </row>
    <row r="415" spans="1:65" s="14" customFormat="1" ht="11.25">
      <c r="B415" s="219"/>
      <c r="C415" s="220"/>
      <c r="D415" s="210" t="s">
        <v>219</v>
      </c>
      <c r="E415" s="221" t="s">
        <v>21</v>
      </c>
      <c r="F415" s="222" t="s">
        <v>643</v>
      </c>
      <c r="G415" s="220"/>
      <c r="H415" s="223">
        <v>26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219</v>
      </c>
      <c r="AU415" s="229" t="s">
        <v>82</v>
      </c>
      <c r="AV415" s="14" t="s">
        <v>82</v>
      </c>
      <c r="AW415" s="14" t="s">
        <v>34</v>
      </c>
      <c r="AX415" s="14" t="s">
        <v>73</v>
      </c>
      <c r="AY415" s="229" t="s">
        <v>211</v>
      </c>
    </row>
    <row r="416" spans="1:65" s="16" customFormat="1" ht="11.25">
      <c r="B416" s="241"/>
      <c r="C416" s="242"/>
      <c r="D416" s="210" t="s">
        <v>219</v>
      </c>
      <c r="E416" s="243" t="s">
        <v>644</v>
      </c>
      <c r="F416" s="244" t="s">
        <v>240</v>
      </c>
      <c r="G416" s="242"/>
      <c r="H416" s="245">
        <v>26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AT416" s="251" t="s">
        <v>219</v>
      </c>
      <c r="AU416" s="251" t="s">
        <v>82</v>
      </c>
      <c r="AV416" s="16" t="s">
        <v>88</v>
      </c>
      <c r="AW416" s="16" t="s">
        <v>34</v>
      </c>
      <c r="AX416" s="16" t="s">
        <v>80</v>
      </c>
      <c r="AY416" s="251" t="s">
        <v>211</v>
      </c>
    </row>
    <row r="417" spans="1:65" s="2" customFormat="1" ht="16.5" customHeight="1">
      <c r="A417" s="36"/>
      <c r="B417" s="37"/>
      <c r="C417" s="195" t="s">
        <v>645</v>
      </c>
      <c r="D417" s="195" t="s">
        <v>213</v>
      </c>
      <c r="E417" s="196" t="s">
        <v>646</v>
      </c>
      <c r="F417" s="197" t="s">
        <v>647</v>
      </c>
      <c r="G417" s="198" t="s">
        <v>510</v>
      </c>
      <c r="H417" s="199">
        <v>8</v>
      </c>
      <c r="I417" s="200"/>
      <c r="J417" s="201">
        <f>ROUND(I417*H417,2)</f>
        <v>0</v>
      </c>
      <c r="K417" s="197" t="s">
        <v>21</v>
      </c>
      <c r="L417" s="41"/>
      <c r="M417" s="202" t="s">
        <v>21</v>
      </c>
      <c r="N417" s="203" t="s">
        <v>44</v>
      </c>
      <c r="O417" s="66"/>
      <c r="P417" s="204">
        <f>O417*H417</f>
        <v>0</v>
      </c>
      <c r="Q417" s="204">
        <v>4.9070000000000003E-2</v>
      </c>
      <c r="R417" s="204">
        <f>Q417*H417</f>
        <v>0.39256000000000002</v>
      </c>
      <c r="S417" s="204">
        <v>0</v>
      </c>
      <c r="T417" s="20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06" t="s">
        <v>100</v>
      </c>
      <c r="AT417" s="206" t="s">
        <v>213</v>
      </c>
      <c r="AU417" s="206" t="s">
        <v>82</v>
      </c>
      <c r="AY417" s="19" t="s">
        <v>211</v>
      </c>
      <c r="BE417" s="207">
        <f>IF(N417="základní",J417,0)</f>
        <v>0</v>
      </c>
      <c r="BF417" s="207">
        <f>IF(N417="snížená",J417,0)</f>
        <v>0</v>
      </c>
      <c r="BG417" s="207">
        <f>IF(N417="zákl. přenesená",J417,0)</f>
        <v>0</v>
      </c>
      <c r="BH417" s="207">
        <f>IF(N417="sníž. přenesená",J417,0)</f>
        <v>0</v>
      </c>
      <c r="BI417" s="207">
        <f>IF(N417="nulová",J417,0)</f>
        <v>0</v>
      </c>
      <c r="BJ417" s="19" t="s">
        <v>80</v>
      </c>
      <c r="BK417" s="207">
        <f>ROUND(I417*H417,2)</f>
        <v>0</v>
      </c>
      <c r="BL417" s="19" t="s">
        <v>100</v>
      </c>
      <c r="BM417" s="206" t="s">
        <v>648</v>
      </c>
    </row>
    <row r="418" spans="1:65" s="13" customFormat="1" ht="11.25">
      <c r="B418" s="208"/>
      <c r="C418" s="209"/>
      <c r="D418" s="210" t="s">
        <v>219</v>
      </c>
      <c r="E418" s="211" t="s">
        <v>21</v>
      </c>
      <c r="F418" s="212" t="s">
        <v>649</v>
      </c>
      <c r="G418" s="209"/>
      <c r="H418" s="211" t="s">
        <v>21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219</v>
      </c>
      <c r="AU418" s="218" t="s">
        <v>82</v>
      </c>
      <c r="AV418" s="13" t="s">
        <v>80</v>
      </c>
      <c r="AW418" s="13" t="s">
        <v>34</v>
      </c>
      <c r="AX418" s="13" t="s">
        <v>73</v>
      </c>
      <c r="AY418" s="218" t="s">
        <v>211</v>
      </c>
    </row>
    <row r="419" spans="1:65" s="14" customFormat="1" ht="11.25">
      <c r="B419" s="219"/>
      <c r="C419" s="220"/>
      <c r="D419" s="210" t="s">
        <v>219</v>
      </c>
      <c r="E419" s="221" t="s">
        <v>21</v>
      </c>
      <c r="F419" s="222" t="s">
        <v>276</v>
      </c>
      <c r="G419" s="220"/>
      <c r="H419" s="223">
        <v>8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219</v>
      </c>
      <c r="AU419" s="229" t="s">
        <v>82</v>
      </c>
      <c r="AV419" s="14" t="s">
        <v>82</v>
      </c>
      <c r="AW419" s="14" t="s">
        <v>34</v>
      </c>
      <c r="AX419" s="14" t="s">
        <v>80</v>
      </c>
      <c r="AY419" s="229" t="s">
        <v>211</v>
      </c>
    </row>
    <row r="420" spans="1:65" s="2" customFormat="1" ht="16.5" customHeight="1">
      <c r="A420" s="36"/>
      <c r="B420" s="37"/>
      <c r="C420" s="195" t="s">
        <v>650</v>
      </c>
      <c r="D420" s="195" t="s">
        <v>213</v>
      </c>
      <c r="E420" s="196" t="s">
        <v>651</v>
      </c>
      <c r="F420" s="197" t="s">
        <v>652</v>
      </c>
      <c r="G420" s="198" t="s">
        <v>510</v>
      </c>
      <c r="H420" s="199">
        <v>8</v>
      </c>
      <c r="I420" s="200"/>
      <c r="J420" s="201">
        <f>ROUND(I420*H420,2)</f>
        <v>0</v>
      </c>
      <c r="K420" s="197" t="s">
        <v>21</v>
      </c>
      <c r="L420" s="41"/>
      <c r="M420" s="202" t="s">
        <v>21</v>
      </c>
      <c r="N420" s="203" t="s">
        <v>44</v>
      </c>
      <c r="O420" s="66"/>
      <c r="P420" s="204">
        <f>O420*H420</f>
        <v>0</v>
      </c>
      <c r="Q420" s="204">
        <v>3.5349999999999999E-2</v>
      </c>
      <c r="R420" s="204">
        <f>Q420*H420</f>
        <v>0.2828</v>
      </c>
      <c r="S420" s="204">
        <v>0</v>
      </c>
      <c r="T420" s="20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06" t="s">
        <v>100</v>
      </c>
      <c r="AT420" s="206" t="s">
        <v>213</v>
      </c>
      <c r="AU420" s="206" t="s">
        <v>82</v>
      </c>
      <c r="AY420" s="19" t="s">
        <v>211</v>
      </c>
      <c r="BE420" s="207">
        <f>IF(N420="základní",J420,0)</f>
        <v>0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9" t="s">
        <v>80</v>
      </c>
      <c r="BK420" s="207">
        <f>ROUND(I420*H420,2)</f>
        <v>0</v>
      </c>
      <c r="BL420" s="19" t="s">
        <v>100</v>
      </c>
      <c r="BM420" s="206" t="s">
        <v>653</v>
      </c>
    </row>
    <row r="421" spans="1:65" s="2" customFormat="1" ht="16.5" customHeight="1">
      <c r="A421" s="36"/>
      <c r="B421" s="37"/>
      <c r="C421" s="195" t="s">
        <v>654</v>
      </c>
      <c r="D421" s="195" t="s">
        <v>213</v>
      </c>
      <c r="E421" s="196" t="s">
        <v>655</v>
      </c>
      <c r="F421" s="197" t="s">
        <v>656</v>
      </c>
      <c r="G421" s="198" t="s">
        <v>510</v>
      </c>
      <c r="H421" s="199">
        <v>2</v>
      </c>
      <c r="I421" s="200"/>
      <c r="J421" s="201">
        <f>ROUND(I421*H421,2)</f>
        <v>0</v>
      </c>
      <c r="K421" s="197" t="s">
        <v>217</v>
      </c>
      <c r="L421" s="41"/>
      <c r="M421" s="202" t="s">
        <v>21</v>
      </c>
      <c r="N421" s="203" t="s">
        <v>44</v>
      </c>
      <c r="O421" s="66"/>
      <c r="P421" s="204">
        <f>O421*H421</f>
        <v>0</v>
      </c>
      <c r="Q421" s="204">
        <v>0.22422</v>
      </c>
      <c r="R421" s="204">
        <f>Q421*H421</f>
        <v>0.44844000000000001</v>
      </c>
      <c r="S421" s="204">
        <v>0</v>
      </c>
      <c r="T421" s="20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06" t="s">
        <v>100</v>
      </c>
      <c r="AT421" s="206" t="s">
        <v>213</v>
      </c>
      <c r="AU421" s="206" t="s">
        <v>82</v>
      </c>
      <c r="AY421" s="19" t="s">
        <v>211</v>
      </c>
      <c r="BE421" s="207">
        <f>IF(N421="základní",J421,0)</f>
        <v>0</v>
      </c>
      <c r="BF421" s="207">
        <f>IF(N421="snížená",J421,0)</f>
        <v>0</v>
      </c>
      <c r="BG421" s="207">
        <f>IF(N421="zákl. přenesená",J421,0)</f>
        <v>0</v>
      </c>
      <c r="BH421" s="207">
        <f>IF(N421="sníž. přenesená",J421,0)</f>
        <v>0</v>
      </c>
      <c r="BI421" s="207">
        <f>IF(N421="nulová",J421,0)</f>
        <v>0</v>
      </c>
      <c r="BJ421" s="19" t="s">
        <v>80</v>
      </c>
      <c r="BK421" s="207">
        <f>ROUND(I421*H421,2)</f>
        <v>0</v>
      </c>
      <c r="BL421" s="19" t="s">
        <v>100</v>
      </c>
      <c r="BM421" s="206" t="s">
        <v>657</v>
      </c>
    </row>
    <row r="422" spans="1:65" s="12" customFormat="1" ht="22.9" customHeight="1">
      <c r="B422" s="179"/>
      <c r="C422" s="180"/>
      <c r="D422" s="181" t="s">
        <v>72</v>
      </c>
      <c r="E422" s="193" t="s">
        <v>282</v>
      </c>
      <c r="F422" s="193" t="s">
        <v>658</v>
      </c>
      <c r="G422" s="180"/>
      <c r="H422" s="180"/>
      <c r="I422" s="183"/>
      <c r="J422" s="194">
        <f>BK422</f>
        <v>0</v>
      </c>
      <c r="K422" s="180"/>
      <c r="L422" s="185"/>
      <c r="M422" s="186"/>
      <c r="N422" s="187"/>
      <c r="O422" s="187"/>
      <c r="P422" s="188">
        <f>SUM(P423:P488)</f>
        <v>0</v>
      </c>
      <c r="Q422" s="187"/>
      <c r="R422" s="188">
        <f>SUM(R423:R488)</f>
        <v>7.5603552400000007</v>
      </c>
      <c r="S422" s="187"/>
      <c r="T422" s="189">
        <f>SUM(T423:T488)</f>
        <v>46.44156000000001</v>
      </c>
      <c r="AR422" s="190" t="s">
        <v>80</v>
      </c>
      <c r="AT422" s="191" t="s">
        <v>72</v>
      </c>
      <c r="AU422" s="191" t="s">
        <v>80</v>
      </c>
      <c r="AY422" s="190" t="s">
        <v>211</v>
      </c>
      <c r="BK422" s="192">
        <f>SUM(BK423:BK488)</f>
        <v>0</v>
      </c>
    </row>
    <row r="423" spans="1:65" s="2" customFormat="1" ht="21.75" customHeight="1">
      <c r="A423" s="36"/>
      <c r="B423" s="37"/>
      <c r="C423" s="195" t="s">
        <v>659</v>
      </c>
      <c r="D423" s="195" t="s">
        <v>213</v>
      </c>
      <c r="E423" s="196" t="s">
        <v>660</v>
      </c>
      <c r="F423" s="197" t="s">
        <v>661</v>
      </c>
      <c r="G423" s="198" t="s">
        <v>216</v>
      </c>
      <c r="H423" s="199">
        <v>192.44800000000001</v>
      </c>
      <c r="I423" s="200"/>
      <c r="J423" s="201">
        <f>ROUND(I423*H423,2)</f>
        <v>0</v>
      </c>
      <c r="K423" s="197" t="s">
        <v>217</v>
      </c>
      <c r="L423" s="41"/>
      <c r="M423" s="202" t="s">
        <v>21</v>
      </c>
      <c r="N423" s="203" t="s">
        <v>44</v>
      </c>
      <c r="O423" s="66"/>
      <c r="P423" s="204">
        <f>O423*H423</f>
        <v>0</v>
      </c>
      <c r="Q423" s="204">
        <v>1.2999999999999999E-4</v>
      </c>
      <c r="R423" s="204">
        <f>Q423*H423</f>
        <v>2.5018239999999997E-2</v>
      </c>
      <c r="S423" s="204">
        <v>0</v>
      </c>
      <c r="T423" s="20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6" t="s">
        <v>100</v>
      </c>
      <c r="AT423" s="206" t="s">
        <v>213</v>
      </c>
      <c r="AU423" s="206" t="s">
        <v>82</v>
      </c>
      <c r="AY423" s="19" t="s">
        <v>211</v>
      </c>
      <c r="BE423" s="207">
        <f>IF(N423="základní",J423,0)</f>
        <v>0</v>
      </c>
      <c r="BF423" s="207">
        <f>IF(N423="snížená",J423,0)</f>
        <v>0</v>
      </c>
      <c r="BG423" s="207">
        <f>IF(N423="zákl. přenesená",J423,0)</f>
        <v>0</v>
      </c>
      <c r="BH423" s="207">
        <f>IF(N423="sníž. přenesená",J423,0)</f>
        <v>0</v>
      </c>
      <c r="BI423" s="207">
        <f>IF(N423="nulová",J423,0)</f>
        <v>0</v>
      </c>
      <c r="BJ423" s="19" t="s">
        <v>80</v>
      </c>
      <c r="BK423" s="207">
        <f>ROUND(I423*H423,2)</f>
        <v>0</v>
      </c>
      <c r="BL423" s="19" t="s">
        <v>100</v>
      </c>
      <c r="BM423" s="206" t="s">
        <v>662</v>
      </c>
    </row>
    <row r="424" spans="1:65" s="13" customFormat="1" ht="11.25">
      <c r="B424" s="208"/>
      <c r="C424" s="209"/>
      <c r="D424" s="210" t="s">
        <v>219</v>
      </c>
      <c r="E424" s="211" t="s">
        <v>21</v>
      </c>
      <c r="F424" s="212" t="s">
        <v>538</v>
      </c>
      <c r="G424" s="209"/>
      <c r="H424" s="211" t="s">
        <v>21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219</v>
      </c>
      <c r="AU424" s="218" t="s">
        <v>82</v>
      </c>
      <c r="AV424" s="13" t="s">
        <v>80</v>
      </c>
      <c r="AW424" s="13" t="s">
        <v>34</v>
      </c>
      <c r="AX424" s="13" t="s">
        <v>73</v>
      </c>
      <c r="AY424" s="218" t="s">
        <v>211</v>
      </c>
    </row>
    <row r="425" spans="1:65" s="13" customFormat="1" ht="11.25">
      <c r="B425" s="208"/>
      <c r="C425" s="209"/>
      <c r="D425" s="210" t="s">
        <v>219</v>
      </c>
      <c r="E425" s="211" t="s">
        <v>21</v>
      </c>
      <c r="F425" s="212" t="s">
        <v>663</v>
      </c>
      <c r="G425" s="209"/>
      <c r="H425" s="211" t="s">
        <v>21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219</v>
      </c>
      <c r="AU425" s="218" t="s">
        <v>82</v>
      </c>
      <c r="AV425" s="13" t="s">
        <v>80</v>
      </c>
      <c r="AW425" s="13" t="s">
        <v>34</v>
      </c>
      <c r="AX425" s="13" t="s">
        <v>73</v>
      </c>
      <c r="AY425" s="218" t="s">
        <v>211</v>
      </c>
    </row>
    <row r="426" spans="1:65" s="14" customFormat="1" ht="11.25">
      <c r="B426" s="219"/>
      <c r="C426" s="220"/>
      <c r="D426" s="210" t="s">
        <v>219</v>
      </c>
      <c r="E426" s="221" t="s">
        <v>21</v>
      </c>
      <c r="F426" s="222" t="s">
        <v>546</v>
      </c>
      <c r="G426" s="220"/>
      <c r="H426" s="223">
        <v>69.548000000000002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219</v>
      </c>
      <c r="AU426" s="229" t="s">
        <v>82</v>
      </c>
      <c r="AV426" s="14" t="s">
        <v>82</v>
      </c>
      <c r="AW426" s="14" t="s">
        <v>34</v>
      </c>
      <c r="AX426" s="14" t="s">
        <v>73</v>
      </c>
      <c r="AY426" s="229" t="s">
        <v>211</v>
      </c>
    </row>
    <row r="427" spans="1:65" s="13" customFormat="1" ht="11.25">
      <c r="B427" s="208"/>
      <c r="C427" s="209"/>
      <c r="D427" s="210" t="s">
        <v>219</v>
      </c>
      <c r="E427" s="211" t="s">
        <v>21</v>
      </c>
      <c r="F427" s="212" t="s">
        <v>664</v>
      </c>
      <c r="G427" s="209"/>
      <c r="H427" s="211" t="s">
        <v>21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219</v>
      </c>
      <c r="AU427" s="218" t="s">
        <v>82</v>
      </c>
      <c r="AV427" s="13" t="s">
        <v>80</v>
      </c>
      <c r="AW427" s="13" t="s">
        <v>34</v>
      </c>
      <c r="AX427" s="13" t="s">
        <v>73</v>
      </c>
      <c r="AY427" s="218" t="s">
        <v>211</v>
      </c>
    </row>
    <row r="428" spans="1:65" s="13" customFormat="1" ht="11.25">
      <c r="B428" s="208"/>
      <c r="C428" s="209"/>
      <c r="D428" s="210" t="s">
        <v>219</v>
      </c>
      <c r="E428" s="211" t="s">
        <v>21</v>
      </c>
      <c r="F428" s="212" t="s">
        <v>665</v>
      </c>
      <c r="G428" s="209"/>
      <c r="H428" s="211" t="s">
        <v>21</v>
      </c>
      <c r="I428" s="213"/>
      <c r="J428" s="209"/>
      <c r="K428" s="209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219</v>
      </c>
      <c r="AU428" s="218" t="s">
        <v>82</v>
      </c>
      <c r="AV428" s="13" t="s">
        <v>80</v>
      </c>
      <c r="AW428" s="13" t="s">
        <v>34</v>
      </c>
      <c r="AX428" s="13" t="s">
        <v>73</v>
      </c>
      <c r="AY428" s="218" t="s">
        <v>211</v>
      </c>
    </row>
    <row r="429" spans="1:65" s="14" customFormat="1" ht="11.25">
      <c r="B429" s="219"/>
      <c r="C429" s="220"/>
      <c r="D429" s="210" t="s">
        <v>219</v>
      </c>
      <c r="E429" s="221" t="s">
        <v>21</v>
      </c>
      <c r="F429" s="222" t="s">
        <v>666</v>
      </c>
      <c r="G429" s="220"/>
      <c r="H429" s="223">
        <v>8.5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219</v>
      </c>
      <c r="AU429" s="229" t="s">
        <v>82</v>
      </c>
      <c r="AV429" s="14" t="s">
        <v>82</v>
      </c>
      <c r="AW429" s="14" t="s">
        <v>34</v>
      </c>
      <c r="AX429" s="14" t="s">
        <v>73</v>
      </c>
      <c r="AY429" s="229" t="s">
        <v>211</v>
      </c>
    </row>
    <row r="430" spans="1:65" s="14" customFormat="1" ht="11.25">
      <c r="B430" s="219"/>
      <c r="C430" s="220"/>
      <c r="D430" s="210" t="s">
        <v>219</v>
      </c>
      <c r="E430" s="221" t="s">
        <v>21</v>
      </c>
      <c r="F430" s="222" t="s">
        <v>667</v>
      </c>
      <c r="G430" s="220"/>
      <c r="H430" s="223">
        <v>3.4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219</v>
      </c>
      <c r="AU430" s="229" t="s">
        <v>82</v>
      </c>
      <c r="AV430" s="14" t="s">
        <v>82</v>
      </c>
      <c r="AW430" s="14" t="s">
        <v>34</v>
      </c>
      <c r="AX430" s="14" t="s">
        <v>73</v>
      </c>
      <c r="AY430" s="229" t="s">
        <v>211</v>
      </c>
    </row>
    <row r="431" spans="1:65" s="14" customFormat="1" ht="11.25">
      <c r="B431" s="219"/>
      <c r="C431" s="220"/>
      <c r="D431" s="210" t="s">
        <v>219</v>
      </c>
      <c r="E431" s="221" t="s">
        <v>21</v>
      </c>
      <c r="F431" s="222" t="s">
        <v>668</v>
      </c>
      <c r="G431" s="220"/>
      <c r="H431" s="223">
        <v>11.7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219</v>
      </c>
      <c r="AU431" s="229" t="s">
        <v>82</v>
      </c>
      <c r="AV431" s="14" t="s">
        <v>82</v>
      </c>
      <c r="AW431" s="14" t="s">
        <v>34</v>
      </c>
      <c r="AX431" s="14" t="s">
        <v>73</v>
      </c>
      <c r="AY431" s="229" t="s">
        <v>211</v>
      </c>
    </row>
    <row r="432" spans="1:65" s="14" customFormat="1" ht="11.25">
      <c r="B432" s="219"/>
      <c r="C432" s="220"/>
      <c r="D432" s="210" t="s">
        <v>219</v>
      </c>
      <c r="E432" s="221" t="s">
        <v>21</v>
      </c>
      <c r="F432" s="222" t="s">
        <v>669</v>
      </c>
      <c r="G432" s="220"/>
      <c r="H432" s="223">
        <v>2.25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219</v>
      </c>
      <c r="AU432" s="229" t="s">
        <v>82</v>
      </c>
      <c r="AV432" s="14" t="s">
        <v>82</v>
      </c>
      <c r="AW432" s="14" t="s">
        <v>34</v>
      </c>
      <c r="AX432" s="14" t="s">
        <v>73</v>
      </c>
      <c r="AY432" s="229" t="s">
        <v>211</v>
      </c>
    </row>
    <row r="433" spans="1:65" s="14" customFormat="1" ht="11.25">
      <c r="B433" s="219"/>
      <c r="C433" s="220"/>
      <c r="D433" s="210" t="s">
        <v>219</v>
      </c>
      <c r="E433" s="221" t="s">
        <v>21</v>
      </c>
      <c r="F433" s="222" t="s">
        <v>670</v>
      </c>
      <c r="G433" s="220"/>
      <c r="H433" s="223">
        <v>14.05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219</v>
      </c>
      <c r="AU433" s="229" t="s">
        <v>82</v>
      </c>
      <c r="AV433" s="14" t="s">
        <v>82</v>
      </c>
      <c r="AW433" s="14" t="s">
        <v>34</v>
      </c>
      <c r="AX433" s="14" t="s">
        <v>73</v>
      </c>
      <c r="AY433" s="229" t="s">
        <v>211</v>
      </c>
    </row>
    <row r="434" spans="1:65" s="14" customFormat="1" ht="11.25">
      <c r="B434" s="219"/>
      <c r="C434" s="220"/>
      <c r="D434" s="210" t="s">
        <v>219</v>
      </c>
      <c r="E434" s="221" t="s">
        <v>21</v>
      </c>
      <c r="F434" s="222" t="s">
        <v>671</v>
      </c>
      <c r="G434" s="220"/>
      <c r="H434" s="223">
        <v>24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219</v>
      </c>
      <c r="AU434" s="229" t="s">
        <v>82</v>
      </c>
      <c r="AV434" s="14" t="s">
        <v>82</v>
      </c>
      <c r="AW434" s="14" t="s">
        <v>34</v>
      </c>
      <c r="AX434" s="14" t="s">
        <v>73</v>
      </c>
      <c r="AY434" s="229" t="s">
        <v>211</v>
      </c>
    </row>
    <row r="435" spans="1:65" s="13" customFormat="1" ht="11.25">
      <c r="B435" s="208"/>
      <c r="C435" s="209"/>
      <c r="D435" s="210" t="s">
        <v>219</v>
      </c>
      <c r="E435" s="211" t="s">
        <v>21</v>
      </c>
      <c r="F435" s="212" t="s">
        <v>672</v>
      </c>
      <c r="G435" s="209"/>
      <c r="H435" s="211" t="s">
        <v>21</v>
      </c>
      <c r="I435" s="213"/>
      <c r="J435" s="209"/>
      <c r="K435" s="209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219</v>
      </c>
      <c r="AU435" s="218" t="s">
        <v>82</v>
      </c>
      <c r="AV435" s="13" t="s">
        <v>80</v>
      </c>
      <c r="AW435" s="13" t="s">
        <v>34</v>
      </c>
      <c r="AX435" s="13" t="s">
        <v>73</v>
      </c>
      <c r="AY435" s="218" t="s">
        <v>211</v>
      </c>
    </row>
    <row r="436" spans="1:65" s="14" customFormat="1" ht="11.25">
      <c r="B436" s="219"/>
      <c r="C436" s="220"/>
      <c r="D436" s="210" t="s">
        <v>219</v>
      </c>
      <c r="E436" s="221" t="s">
        <v>21</v>
      </c>
      <c r="F436" s="222" t="s">
        <v>426</v>
      </c>
      <c r="G436" s="220"/>
      <c r="H436" s="223">
        <v>59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219</v>
      </c>
      <c r="AU436" s="229" t="s">
        <v>82</v>
      </c>
      <c r="AV436" s="14" t="s">
        <v>82</v>
      </c>
      <c r="AW436" s="14" t="s">
        <v>34</v>
      </c>
      <c r="AX436" s="14" t="s">
        <v>73</v>
      </c>
      <c r="AY436" s="229" t="s">
        <v>211</v>
      </c>
    </row>
    <row r="437" spans="1:65" s="15" customFormat="1" ht="11.25">
      <c r="B437" s="230"/>
      <c r="C437" s="231"/>
      <c r="D437" s="210" t="s">
        <v>219</v>
      </c>
      <c r="E437" s="232" t="s">
        <v>21</v>
      </c>
      <c r="F437" s="233" t="s">
        <v>225</v>
      </c>
      <c r="G437" s="231"/>
      <c r="H437" s="234">
        <v>192.44800000000001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219</v>
      </c>
      <c r="AU437" s="240" t="s">
        <v>82</v>
      </c>
      <c r="AV437" s="15" t="s">
        <v>100</v>
      </c>
      <c r="AW437" s="15" t="s">
        <v>34</v>
      </c>
      <c r="AX437" s="15" t="s">
        <v>80</v>
      </c>
      <c r="AY437" s="240" t="s">
        <v>211</v>
      </c>
    </row>
    <row r="438" spans="1:65" s="2" customFormat="1" ht="21.75" customHeight="1">
      <c r="A438" s="36"/>
      <c r="B438" s="37"/>
      <c r="C438" s="195" t="s">
        <v>673</v>
      </c>
      <c r="D438" s="195" t="s">
        <v>213</v>
      </c>
      <c r="E438" s="196" t="s">
        <v>674</v>
      </c>
      <c r="F438" s="197" t="s">
        <v>675</v>
      </c>
      <c r="G438" s="198" t="s">
        <v>216</v>
      </c>
      <c r="H438" s="199">
        <v>536.4</v>
      </c>
      <c r="I438" s="200"/>
      <c r="J438" s="201">
        <f>ROUND(I438*H438,2)</f>
        <v>0</v>
      </c>
      <c r="K438" s="197" t="s">
        <v>217</v>
      </c>
      <c r="L438" s="41"/>
      <c r="M438" s="202" t="s">
        <v>21</v>
      </c>
      <c r="N438" s="203" t="s">
        <v>44</v>
      </c>
      <c r="O438" s="66"/>
      <c r="P438" s="204">
        <f>O438*H438</f>
        <v>0</v>
      </c>
      <c r="Q438" s="204">
        <v>4.0000000000000003E-5</v>
      </c>
      <c r="R438" s="204">
        <f>Q438*H438</f>
        <v>2.1455999999999999E-2</v>
      </c>
      <c r="S438" s="204">
        <v>0</v>
      </c>
      <c r="T438" s="20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06" t="s">
        <v>100</v>
      </c>
      <c r="AT438" s="206" t="s">
        <v>213</v>
      </c>
      <c r="AU438" s="206" t="s">
        <v>82</v>
      </c>
      <c r="AY438" s="19" t="s">
        <v>211</v>
      </c>
      <c r="BE438" s="207">
        <f>IF(N438="základní",J438,0)</f>
        <v>0</v>
      </c>
      <c r="BF438" s="207">
        <f>IF(N438="snížená",J438,0)</f>
        <v>0</v>
      </c>
      <c r="BG438" s="207">
        <f>IF(N438="zákl. přenesená",J438,0)</f>
        <v>0</v>
      </c>
      <c r="BH438" s="207">
        <f>IF(N438="sníž. přenesená",J438,0)</f>
        <v>0</v>
      </c>
      <c r="BI438" s="207">
        <f>IF(N438="nulová",J438,0)</f>
        <v>0</v>
      </c>
      <c r="BJ438" s="19" t="s">
        <v>80</v>
      </c>
      <c r="BK438" s="207">
        <f>ROUND(I438*H438,2)</f>
        <v>0</v>
      </c>
      <c r="BL438" s="19" t="s">
        <v>100</v>
      </c>
      <c r="BM438" s="206" t="s">
        <v>676</v>
      </c>
    </row>
    <row r="439" spans="1:65" s="13" customFormat="1" ht="11.25">
      <c r="B439" s="208"/>
      <c r="C439" s="209"/>
      <c r="D439" s="210" t="s">
        <v>219</v>
      </c>
      <c r="E439" s="211" t="s">
        <v>21</v>
      </c>
      <c r="F439" s="212" t="s">
        <v>677</v>
      </c>
      <c r="G439" s="209"/>
      <c r="H439" s="211" t="s">
        <v>21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219</v>
      </c>
      <c r="AU439" s="218" t="s">
        <v>82</v>
      </c>
      <c r="AV439" s="13" t="s">
        <v>80</v>
      </c>
      <c r="AW439" s="13" t="s">
        <v>34</v>
      </c>
      <c r="AX439" s="13" t="s">
        <v>73</v>
      </c>
      <c r="AY439" s="218" t="s">
        <v>211</v>
      </c>
    </row>
    <row r="440" spans="1:65" s="13" customFormat="1" ht="11.25">
      <c r="B440" s="208"/>
      <c r="C440" s="209"/>
      <c r="D440" s="210" t="s">
        <v>219</v>
      </c>
      <c r="E440" s="211" t="s">
        <v>21</v>
      </c>
      <c r="F440" s="212" t="s">
        <v>538</v>
      </c>
      <c r="G440" s="209"/>
      <c r="H440" s="211" t="s">
        <v>21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219</v>
      </c>
      <c r="AU440" s="218" t="s">
        <v>82</v>
      </c>
      <c r="AV440" s="13" t="s">
        <v>80</v>
      </c>
      <c r="AW440" s="13" t="s">
        <v>34</v>
      </c>
      <c r="AX440" s="13" t="s">
        <v>73</v>
      </c>
      <c r="AY440" s="218" t="s">
        <v>211</v>
      </c>
    </row>
    <row r="441" spans="1:65" s="14" customFormat="1" ht="11.25">
      <c r="B441" s="219"/>
      <c r="C441" s="220"/>
      <c r="D441" s="210" t="s">
        <v>219</v>
      </c>
      <c r="E441" s="221" t="s">
        <v>21</v>
      </c>
      <c r="F441" s="222" t="s">
        <v>678</v>
      </c>
      <c r="G441" s="220"/>
      <c r="H441" s="223">
        <v>536.4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219</v>
      </c>
      <c r="AU441" s="229" t="s">
        <v>82</v>
      </c>
      <c r="AV441" s="14" t="s">
        <v>82</v>
      </c>
      <c r="AW441" s="14" t="s">
        <v>34</v>
      </c>
      <c r="AX441" s="14" t="s">
        <v>80</v>
      </c>
      <c r="AY441" s="229" t="s">
        <v>211</v>
      </c>
    </row>
    <row r="442" spans="1:65" s="2" customFormat="1" ht="16.5" customHeight="1">
      <c r="A442" s="36"/>
      <c r="B442" s="37"/>
      <c r="C442" s="195" t="s">
        <v>679</v>
      </c>
      <c r="D442" s="195" t="s">
        <v>213</v>
      </c>
      <c r="E442" s="196" t="s">
        <v>680</v>
      </c>
      <c r="F442" s="197" t="s">
        <v>681</v>
      </c>
      <c r="G442" s="198" t="s">
        <v>216</v>
      </c>
      <c r="H442" s="199">
        <v>92.1</v>
      </c>
      <c r="I442" s="200"/>
      <c r="J442" s="201">
        <f>ROUND(I442*H442,2)</f>
        <v>0</v>
      </c>
      <c r="K442" s="197" t="s">
        <v>217</v>
      </c>
      <c r="L442" s="41"/>
      <c r="M442" s="202" t="s">
        <v>21</v>
      </c>
      <c r="N442" s="203" t="s">
        <v>44</v>
      </c>
      <c r="O442" s="66"/>
      <c r="P442" s="204">
        <f>O442*H442</f>
        <v>0</v>
      </c>
      <c r="Q442" s="204">
        <v>1.0000000000000001E-5</v>
      </c>
      <c r="R442" s="204">
        <f>Q442*H442</f>
        <v>9.2100000000000005E-4</v>
      </c>
      <c r="S442" s="204">
        <v>0</v>
      </c>
      <c r="T442" s="20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06" t="s">
        <v>100</v>
      </c>
      <c r="AT442" s="206" t="s">
        <v>213</v>
      </c>
      <c r="AU442" s="206" t="s">
        <v>82</v>
      </c>
      <c r="AY442" s="19" t="s">
        <v>211</v>
      </c>
      <c r="BE442" s="207">
        <f>IF(N442="základní",J442,0)</f>
        <v>0</v>
      </c>
      <c r="BF442" s="207">
        <f>IF(N442="snížená",J442,0)</f>
        <v>0</v>
      </c>
      <c r="BG442" s="207">
        <f>IF(N442="zákl. přenesená",J442,0)</f>
        <v>0</v>
      </c>
      <c r="BH442" s="207">
        <f>IF(N442="sníž. přenesená",J442,0)</f>
        <v>0</v>
      </c>
      <c r="BI442" s="207">
        <f>IF(N442="nulová",J442,0)</f>
        <v>0</v>
      </c>
      <c r="BJ442" s="19" t="s">
        <v>80</v>
      </c>
      <c r="BK442" s="207">
        <f>ROUND(I442*H442,2)</f>
        <v>0</v>
      </c>
      <c r="BL442" s="19" t="s">
        <v>100</v>
      </c>
      <c r="BM442" s="206" t="s">
        <v>682</v>
      </c>
    </row>
    <row r="443" spans="1:65" s="13" customFormat="1" ht="11.25">
      <c r="B443" s="208"/>
      <c r="C443" s="209"/>
      <c r="D443" s="210" t="s">
        <v>219</v>
      </c>
      <c r="E443" s="211" t="s">
        <v>21</v>
      </c>
      <c r="F443" s="212" t="s">
        <v>683</v>
      </c>
      <c r="G443" s="209"/>
      <c r="H443" s="211" t="s">
        <v>21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219</v>
      </c>
      <c r="AU443" s="218" t="s">
        <v>82</v>
      </c>
      <c r="AV443" s="13" t="s">
        <v>80</v>
      </c>
      <c r="AW443" s="13" t="s">
        <v>34</v>
      </c>
      <c r="AX443" s="13" t="s">
        <v>73</v>
      </c>
      <c r="AY443" s="218" t="s">
        <v>211</v>
      </c>
    </row>
    <row r="444" spans="1:65" s="14" customFormat="1" ht="11.25">
      <c r="B444" s="219"/>
      <c r="C444" s="220"/>
      <c r="D444" s="210" t="s">
        <v>219</v>
      </c>
      <c r="E444" s="221" t="s">
        <v>21</v>
      </c>
      <c r="F444" s="222" t="s">
        <v>610</v>
      </c>
      <c r="G444" s="220"/>
      <c r="H444" s="223">
        <v>70.5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219</v>
      </c>
      <c r="AU444" s="229" t="s">
        <v>82</v>
      </c>
      <c r="AV444" s="14" t="s">
        <v>82</v>
      </c>
      <c r="AW444" s="14" t="s">
        <v>34</v>
      </c>
      <c r="AX444" s="14" t="s">
        <v>73</v>
      </c>
      <c r="AY444" s="229" t="s">
        <v>211</v>
      </c>
    </row>
    <row r="445" spans="1:65" s="13" customFormat="1" ht="11.25">
      <c r="B445" s="208"/>
      <c r="C445" s="209"/>
      <c r="D445" s="210" t="s">
        <v>219</v>
      </c>
      <c r="E445" s="211" t="s">
        <v>21</v>
      </c>
      <c r="F445" s="212" t="s">
        <v>684</v>
      </c>
      <c r="G445" s="209"/>
      <c r="H445" s="211" t="s">
        <v>21</v>
      </c>
      <c r="I445" s="213"/>
      <c r="J445" s="209"/>
      <c r="K445" s="209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219</v>
      </c>
      <c r="AU445" s="218" t="s">
        <v>82</v>
      </c>
      <c r="AV445" s="13" t="s">
        <v>80</v>
      </c>
      <c r="AW445" s="13" t="s">
        <v>34</v>
      </c>
      <c r="AX445" s="13" t="s">
        <v>73</v>
      </c>
      <c r="AY445" s="218" t="s">
        <v>211</v>
      </c>
    </row>
    <row r="446" spans="1:65" s="14" customFormat="1" ht="11.25">
      <c r="B446" s="219"/>
      <c r="C446" s="220"/>
      <c r="D446" s="210" t="s">
        <v>219</v>
      </c>
      <c r="E446" s="221" t="s">
        <v>21</v>
      </c>
      <c r="F446" s="222" t="s">
        <v>685</v>
      </c>
      <c r="G446" s="220"/>
      <c r="H446" s="223">
        <v>21.6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219</v>
      </c>
      <c r="AU446" s="229" t="s">
        <v>82</v>
      </c>
      <c r="AV446" s="14" t="s">
        <v>82</v>
      </c>
      <c r="AW446" s="14" t="s">
        <v>34</v>
      </c>
      <c r="AX446" s="14" t="s">
        <v>73</v>
      </c>
      <c r="AY446" s="229" t="s">
        <v>211</v>
      </c>
    </row>
    <row r="447" spans="1:65" s="15" customFormat="1" ht="11.25">
      <c r="B447" s="230"/>
      <c r="C447" s="231"/>
      <c r="D447" s="210" t="s">
        <v>219</v>
      </c>
      <c r="E447" s="232" t="s">
        <v>21</v>
      </c>
      <c r="F447" s="233" t="s">
        <v>225</v>
      </c>
      <c r="G447" s="231"/>
      <c r="H447" s="234">
        <v>92.1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219</v>
      </c>
      <c r="AU447" s="240" t="s">
        <v>82</v>
      </c>
      <c r="AV447" s="15" t="s">
        <v>100</v>
      </c>
      <c r="AW447" s="15" t="s">
        <v>34</v>
      </c>
      <c r="AX447" s="15" t="s">
        <v>80</v>
      </c>
      <c r="AY447" s="240" t="s">
        <v>211</v>
      </c>
    </row>
    <row r="448" spans="1:65" s="2" customFormat="1" ht="16.5" customHeight="1">
      <c r="A448" s="36"/>
      <c r="B448" s="37"/>
      <c r="C448" s="195" t="s">
        <v>686</v>
      </c>
      <c r="D448" s="195" t="s">
        <v>213</v>
      </c>
      <c r="E448" s="196" t="s">
        <v>687</v>
      </c>
      <c r="F448" s="197" t="s">
        <v>688</v>
      </c>
      <c r="G448" s="198" t="s">
        <v>438</v>
      </c>
      <c r="H448" s="199">
        <v>15</v>
      </c>
      <c r="I448" s="200"/>
      <c r="J448" s="201">
        <f>ROUND(I448*H448,2)</f>
        <v>0</v>
      </c>
      <c r="K448" s="197" t="s">
        <v>21</v>
      </c>
      <c r="L448" s="41"/>
      <c r="M448" s="202" t="s">
        <v>21</v>
      </c>
      <c r="N448" s="203" t="s">
        <v>44</v>
      </c>
      <c r="O448" s="66"/>
      <c r="P448" s="204">
        <f>O448*H448</f>
        <v>0</v>
      </c>
      <c r="Q448" s="204">
        <v>0</v>
      </c>
      <c r="R448" s="204">
        <f>Q448*H448</f>
        <v>0</v>
      </c>
      <c r="S448" s="204">
        <v>0.37</v>
      </c>
      <c r="T448" s="205">
        <f>S448*H448</f>
        <v>5.55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06" t="s">
        <v>100</v>
      </c>
      <c r="AT448" s="206" t="s">
        <v>213</v>
      </c>
      <c r="AU448" s="206" t="s">
        <v>82</v>
      </c>
      <c r="AY448" s="19" t="s">
        <v>211</v>
      </c>
      <c r="BE448" s="207">
        <f>IF(N448="základní",J448,0)</f>
        <v>0</v>
      </c>
      <c r="BF448" s="207">
        <f>IF(N448="snížená",J448,0)</f>
        <v>0</v>
      </c>
      <c r="BG448" s="207">
        <f>IF(N448="zákl. přenesená",J448,0)</f>
        <v>0</v>
      </c>
      <c r="BH448" s="207">
        <f>IF(N448="sníž. přenesená",J448,0)</f>
        <v>0</v>
      </c>
      <c r="BI448" s="207">
        <f>IF(N448="nulová",J448,0)</f>
        <v>0</v>
      </c>
      <c r="BJ448" s="19" t="s">
        <v>80</v>
      </c>
      <c r="BK448" s="207">
        <f>ROUND(I448*H448,2)</f>
        <v>0</v>
      </c>
      <c r="BL448" s="19" t="s">
        <v>100</v>
      </c>
      <c r="BM448" s="206" t="s">
        <v>689</v>
      </c>
    </row>
    <row r="449" spans="1:65" s="14" customFormat="1" ht="11.25">
      <c r="B449" s="219"/>
      <c r="C449" s="220"/>
      <c r="D449" s="210" t="s">
        <v>219</v>
      </c>
      <c r="E449" s="221" t="s">
        <v>21</v>
      </c>
      <c r="F449" s="222" t="s">
        <v>690</v>
      </c>
      <c r="G449" s="220"/>
      <c r="H449" s="223">
        <v>15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219</v>
      </c>
      <c r="AU449" s="229" t="s">
        <v>82</v>
      </c>
      <c r="AV449" s="14" t="s">
        <v>82</v>
      </c>
      <c r="AW449" s="14" t="s">
        <v>34</v>
      </c>
      <c r="AX449" s="14" t="s">
        <v>80</v>
      </c>
      <c r="AY449" s="229" t="s">
        <v>211</v>
      </c>
    </row>
    <row r="450" spans="1:65" s="2" customFormat="1" ht="16.5" customHeight="1">
      <c r="A450" s="36"/>
      <c r="B450" s="37"/>
      <c r="C450" s="195" t="s">
        <v>691</v>
      </c>
      <c r="D450" s="195" t="s">
        <v>213</v>
      </c>
      <c r="E450" s="196" t="s">
        <v>692</v>
      </c>
      <c r="F450" s="197" t="s">
        <v>693</v>
      </c>
      <c r="G450" s="198" t="s">
        <v>248</v>
      </c>
      <c r="H450" s="199">
        <v>11.8</v>
      </c>
      <c r="I450" s="200"/>
      <c r="J450" s="201">
        <f>ROUND(I450*H450,2)</f>
        <v>0</v>
      </c>
      <c r="K450" s="197" t="s">
        <v>217</v>
      </c>
      <c r="L450" s="41"/>
      <c r="M450" s="202" t="s">
        <v>21</v>
      </c>
      <c r="N450" s="203" t="s">
        <v>44</v>
      </c>
      <c r="O450" s="66"/>
      <c r="P450" s="204">
        <f>O450*H450</f>
        <v>0</v>
      </c>
      <c r="Q450" s="204">
        <v>0</v>
      </c>
      <c r="R450" s="204">
        <f>Q450*H450</f>
        <v>0</v>
      </c>
      <c r="S450" s="204">
        <v>2.2000000000000002</v>
      </c>
      <c r="T450" s="205">
        <f>S450*H450</f>
        <v>25.960000000000004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06" t="s">
        <v>100</v>
      </c>
      <c r="AT450" s="206" t="s">
        <v>213</v>
      </c>
      <c r="AU450" s="206" t="s">
        <v>82</v>
      </c>
      <c r="AY450" s="19" t="s">
        <v>211</v>
      </c>
      <c r="BE450" s="207">
        <f>IF(N450="základní",J450,0)</f>
        <v>0</v>
      </c>
      <c r="BF450" s="207">
        <f>IF(N450="snížená",J450,0)</f>
        <v>0</v>
      </c>
      <c r="BG450" s="207">
        <f>IF(N450="zákl. přenesená",J450,0)</f>
        <v>0</v>
      </c>
      <c r="BH450" s="207">
        <f>IF(N450="sníž. přenesená",J450,0)</f>
        <v>0</v>
      </c>
      <c r="BI450" s="207">
        <f>IF(N450="nulová",J450,0)</f>
        <v>0</v>
      </c>
      <c r="BJ450" s="19" t="s">
        <v>80</v>
      </c>
      <c r="BK450" s="207">
        <f>ROUND(I450*H450,2)</f>
        <v>0</v>
      </c>
      <c r="BL450" s="19" t="s">
        <v>100</v>
      </c>
      <c r="BM450" s="206" t="s">
        <v>694</v>
      </c>
    </row>
    <row r="451" spans="1:65" s="13" customFormat="1" ht="11.25">
      <c r="B451" s="208"/>
      <c r="C451" s="209"/>
      <c r="D451" s="210" t="s">
        <v>219</v>
      </c>
      <c r="E451" s="211" t="s">
        <v>21</v>
      </c>
      <c r="F451" s="212" t="s">
        <v>695</v>
      </c>
      <c r="G451" s="209"/>
      <c r="H451" s="211" t="s">
        <v>21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219</v>
      </c>
      <c r="AU451" s="218" t="s">
        <v>82</v>
      </c>
      <c r="AV451" s="13" t="s">
        <v>80</v>
      </c>
      <c r="AW451" s="13" t="s">
        <v>34</v>
      </c>
      <c r="AX451" s="13" t="s">
        <v>73</v>
      </c>
      <c r="AY451" s="218" t="s">
        <v>211</v>
      </c>
    </row>
    <row r="452" spans="1:65" s="14" customFormat="1" ht="11.25">
      <c r="B452" s="219"/>
      <c r="C452" s="220"/>
      <c r="D452" s="210" t="s">
        <v>219</v>
      </c>
      <c r="E452" s="221" t="s">
        <v>21</v>
      </c>
      <c r="F452" s="222" t="s">
        <v>696</v>
      </c>
      <c r="G452" s="220"/>
      <c r="H452" s="223">
        <v>5.72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219</v>
      </c>
      <c r="AU452" s="229" t="s">
        <v>82</v>
      </c>
      <c r="AV452" s="14" t="s">
        <v>82</v>
      </c>
      <c r="AW452" s="14" t="s">
        <v>34</v>
      </c>
      <c r="AX452" s="14" t="s">
        <v>73</v>
      </c>
      <c r="AY452" s="229" t="s">
        <v>211</v>
      </c>
    </row>
    <row r="453" spans="1:65" s="13" customFormat="1" ht="11.25">
      <c r="B453" s="208"/>
      <c r="C453" s="209"/>
      <c r="D453" s="210" t="s">
        <v>219</v>
      </c>
      <c r="E453" s="211" t="s">
        <v>21</v>
      </c>
      <c r="F453" s="212" t="s">
        <v>697</v>
      </c>
      <c r="G453" s="209"/>
      <c r="H453" s="211" t="s">
        <v>21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219</v>
      </c>
      <c r="AU453" s="218" t="s">
        <v>82</v>
      </c>
      <c r="AV453" s="13" t="s">
        <v>80</v>
      </c>
      <c r="AW453" s="13" t="s">
        <v>34</v>
      </c>
      <c r="AX453" s="13" t="s">
        <v>73</v>
      </c>
      <c r="AY453" s="218" t="s">
        <v>211</v>
      </c>
    </row>
    <row r="454" spans="1:65" s="14" customFormat="1" ht="11.25">
      <c r="B454" s="219"/>
      <c r="C454" s="220"/>
      <c r="D454" s="210" t="s">
        <v>219</v>
      </c>
      <c r="E454" s="221" t="s">
        <v>21</v>
      </c>
      <c r="F454" s="222" t="s">
        <v>698</v>
      </c>
      <c r="G454" s="220"/>
      <c r="H454" s="223">
        <v>1.08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219</v>
      </c>
      <c r="AU454" s="229" t="s">
        <v>82</v>
      </c>
      <c r="AV454" s="14" t="s">
        <v>82</v>
      </c>
      <c r="AW454" s="14" t="s">
        <v>34</v>
      </c>
      <c r="AX454" s="14" t="s">
        <v>73</v>
      </c>
      <c r="AY454" s="229" t="s">
        <v>211</v>
      </c>
    </row>
    <row r="455" spans="1:65" s="13" customFormat="1" ht="11.25">
      <c r="B455" s="208"/>
      <c r="C455" s="209"/>
      <c r="D455" s="210" t="s">
        <v>219</v>
      </c>
      <c r="E455" s="211" t="s">
        <v>21</v>
      </c>
      <c r="F455" s="212" t="s">
        <v>699</v>
      </c>
      <c r="G455" s="209"/>
      <c r="H455" s="211" t="s">
        <v>21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219</v>
      </c>
      <c r="AU455" s="218" t="s">
        <v>82</v>
      </c>
      <c r="AV455" s="13" t="s">
        <v>80</v>
      </c>
      <c r="AW455" s="13" t="s">
        <v>34</v>
      </c>
      <c r="AX455" s="13" t="s">
        <v>73</v>
      </c>
      <c r="AY455" s="218" t="s">
        <v>211</v>
      </c>
    </row>
    <row r="456" spans="1:65" s="14" customFormat="1" ht="11.25">
      <c r="B456" s="219"/>
      <c r="C456" s="220"/>
      <c r="D456" s="210" t="s">
        <v>219</v>
      </c>
      <c r="E456" s="221" t="s">
        <v>21</v>
      </c>
      <c r="F456" s="222" t="s">
        <v>700</v>
      </c>
      <c r="G456" s="220"/>
      <c r="H456" s="223">
        <v>5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219</v>
      </c>
      <c r="AU456" s="229" t="s">
        <v>82</v>
      </c>
      <c r="AV456" s="14" t="s">
        <v>82</v>
      </c>
      <c r="AW456" s="14" t="s">
        <v>34</v>
      </c>
      <c r="AX456" s="14" t="s">
        <v>73</v>
      </c>
      <c r="AY456" s="229" t="s">
        <v>211</v>
      </c>
    </row>
    <row r="457" spans="1:65" s="15" customFormat="1" ht="11.25">
      <c r="B457" s="230"/>
      <c r="C457" s="231"/>
      <c r="D457" s="210" t="s">
        <v>219</v>
      </c>
      <c r="E457" s="232" t="s">
        <v>21</v>
      </c>
      <c r="F457" s="233" t="s">
        <v>225</v>
      </c>
      <c r="G457" s="231"/>
      <c r="H457" s="234">
        <v>11.8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219</v>
      </c>
      <c r="AU457" s="240" t="s">
        <v>82</v>
      </c>
      <c r="AV457" s="15" t="s">
        <v>100</v>
      </c>
      <c r="AW457" s="15" t="s">
        <v>34</v>
      </c>
      <c r="AX457" s="15" t="s">
        <v>80</v>
      </c>
      <c r="AY457" s="240" t="s">
        <v>211</v>
      </c>
    </row>
    <row r="458" spans="1:65" s="2" customFormat="1" ht="16.5" customHeight="1">
      <c r="A458" s="36"/>
      <c r="B458" s="37"/>
      <c r="C458" s="195" t="s">
        <v>701</v>
      </c>
      <c r="D458" s="195" t="s">
        <v>213</v>
      </c>
      <c r="E458" s="196" t="s">
        <v>702</v>
      </c>
      <c r="F458" s="197" t="s">
        <v>703</v>
      </c>
      <c r="G458" s="198" t="s">
        <v>216</v>
      </c>
      <c r="H458" s="199">
        <v>92.1</v>
      </c>
      <c r="I458" s="200"/>
      <c r="J458" s="201">
        <f>ROUND(I458*H458,2)</f>
        <v>0</v>
      </c>
      <c r="K458" s="197" t="s">
        <v>21</v>
      </c>
      <c r="L458" s="41"/>
      <c r="M458" s="202" t="s">
        <v>21</v>
      </c>
      <c r="N458" s="203" t="s">
        <v>44</v>
      </c>
      <c r="O458" s="66"/>
      <c r="P458" s="204">
        <f>O458*H458</f>
        <v>0</v>
      </c>
      <c r="Q458" s="204">
        <v>0</v>
      </c>
      <c r="R458" s="204">
        <f>Q458*H458</f>
        <v>0</v>
      </c>
      <c r="S458" s="204">
        <v>0</v>
      </c>
      <c r="T458" s="20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06" t="s">
        <v>100</v>
      </c>
      <c r="AT458" s="206" t="s">
        <v>213</v>
      </c>
      <c r="AU458" s="206" t="s">
        <v>82</v>
      </c>
      <c r="AY458" s="19" t="s">
        <v>211</v>
      </c>
      <c r="BE458" s="207">
        <f>IF(N458="základní",J458,0)</f>
        <v>0</v>
      </c>
      <c r="BF458" s="207">
        <f>IF(N458="snížená",J458,0)</f>
        <v>0</v>
      </c>
      <c r="BG458" s="207">
        <f>IF(N458="zákl. přenesená",J458,0)</f>
        <v>0</v>
      </c>
      <c r="BH458" s="207">
        <f>IF(N458="sníž. přenesená",J458,0)</f>
        <v>0</v>
      </c>
      <c r="BI458" s="207">
        <f>IF(N458="nulová",J458,0)</f>
        <v>0</v>
      </c>
      <c r="BJ458" s="19" t="s">
        <v>80</v>
      </c>
      <c r="BK458" s="207">
        <f>ROUND(I458*H458,2)</f>
        <v>0</v>
      </c>
      <c r="BL458" s="19" t="s">
        <v>100</v>
      </c>
      <c r="BM458" s="206" t="s">
        <v>704</v>
      </c>
    </row>
    <row r="459" spans="1:65" s="13" customFormat="1" ht="11.25">
      <c r="B459" s="208"/>
      <c r="C459" s="209"/>
      <c r="D459" s="210" t="s">
        <v>219</v>
      </c>
      <c r="E459" s="211" t="s">
        <v>21</v>
      </c>
      <c r="F459" s="212" t="s">
        <v>683</v>
      </c>
      <c r="G459" s="209"/>
      <c r="H459" s="211" t="s">
        <v>21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219</v>
      </c>
      <c r="AU459" s="218" t="s">
        <v>82</v>
      </c>
      <c r="AV459" s="13" t="s">
        <v>80</v>
      </c>
      <c r="AW459" s="13" t="s">
        <v>34</v>
      </c>
      <c r="AX459" s="13" t="s">
        <v>73</v>
      </c>
      <c r="AY459" s="218" t="s">
        <v>211</v>
      </c>
    </row>
    <row r="460" spans="1:65" s="14" customFormat="1" ht="11.25">
      <c r="B460" s="219"/>
      <c r="C460" s="220"/>
      <c r="D460" s="210" t="s">
        <v>219</v>
      </c>
      <c r="E460" s="221" t="s">
        <v>21</v>
      </c>
      <c r="F460" s="222" t="s">
        <v>610</v>
      </c>
      <c r="G460" s="220"/>
      <c r="H460" s="223">
        <v>70.5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219</v>
      </c>
      <c r="AU460" s="229" t="s">
        <v>82</v>
      </c>
      <c r="AV460" s="14" t="s">
        <v>82</v>
      </c>
      <c r="AW460" s="14" t="s">
        <v>34</v>
      </c>
      <c r="AX460" s="14" t="s">
        <v>73</v>
      </c>
      <c r="AY460" s="229" t="s">
        <v>211</v>
      </c>
    </row>
    <row r="461" spans="1:65" s="13" customFormat="1" ht="11.25">
      <c r="B461" s="208"/>
      <c r="C461" s="209"/>
      <c r="D461" s="210" t="s">
        <v>219</v>
      </c>
      <c r="E461" s="211" t="s">
        <v>21</v>
      </c>
      <c r="F461" s="212" t="s">
        <v>705</v>
      </c>
      <c r="G461" s="209"/>
      <c r="H461" s="211" t="s">
        <v>21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219</v>
      </c>
      <c r="AU461" s="218" t="s">
        <v>82</v>
      </c>
      <c r="AV461" s="13" t="s">
        <v>80</v>
      </c>
      <c r="AW461" s="13" t="s">
        <v>34</v>
      </c>
      <c r="AX461" s="13" t="s">
        <v>73</v>
      </c>
      <c r="AY461" s="218" t="s">
        <v>211</v>
      </c>
    </row>
    <row r="462" spans="1:65" s="14" customFormat="1" ht="11.25">
      <c r="B462" s="219"/>
      <c r="C462" s="220"/>
      <c r="D462" s="210" t="s">
        <v>219</v>
      </c>
      <c r="E462" s="221" t="s">
        <v>21</v>
      </c>
      <c r="F462" s="222" t="s">
        <v>685</v>
      </c>
      <c r="G462" s="220"/>
      <c r="H462" s="223">
        <v>21.6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219</v>
      </c>
      <c r="AU462" s="229" t="s">
        <v>82</v>
      </c>
      <c r="AV462" s="14" t="s">
        <v>82</v>
      </c>
      <c r="AW462" s="14" t="s">
        <v>34</v>
      </c>
      <c r="AX462" s="14" t="s">
        <v>73</v>
      </c>
      <c r="AY462" s="229" t="s">
        <v>211</v>
      </c>
    </row>
    <row r="463" spans="1:65" s="15" customFormat="1" ht="11.25">
      <c r="B463" s="230"/>
      <c r="C463" s="231"/>
      <c r="D463" s="210" t="s">
        <v>219</v>
      </c>
      <c r="E463" s="232" t="s">
        <v>21</v>
      </c>
      <c r="F463" s="233" t="s">
        <v>225</v>
      </c>
      <c r="G463" s="231"/>
      <c r="H463" s="234">
        <v>92.1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219</v>
      </c>
      <c r="AU463" s="240" t="s">
        <v>82</v>
      </c>
      <c r="AV463" s="15" t="s">
        <v>100</v>
      </c>
      <c r="AW463" s="15" t="s">
        <v>34</v>
      </c>
      <c r="AX463" s="15" t="s">
        <v>80</v>
      </c>
      <c r="AY463" s="240" t="s">
        <v>211</v>
      </c>
    </row>
    <row r="464" spans="1:65" s="2" customFormat="1" ht="21.75" customHeight="1">
      <c r="A464" s="36"/>
      <c r="B464" s="37"/>
      <c r="C464" s="195" t="s">
        <v>706</v>
      </c>
      <c r="D464" s="195" t="s">
        <v>213</v>
      </c>
      <c r="E464" s="196" t="s">
        <v>707</v>
      </c>
      <c r="F464" s="197" t="s">
        <v>708</v>
      </c>
      <c r="G464" s="198" t="s">
        <v>216</v>
      </c>
      <c r="H464" s="199">
        <v>57.2</v>
      </c>
      <c r="I464" s="200"/>
      <c r="J464" s="201">
        <f>ROUND(I464*H464,2)</f>
        <v>0</v>
      </c>
      <c r="K464" s="197" t="s">
        <v>217</v>
      </c>
      <c r="L464" s="41"/>
      <c r="M464" s="202" t="s">
        <v>21</v>
      </c>
      <c r="N464" s="203" t="s">
        <v>44</v>
      </c>
      <c r="O464" s="66"/>
      <c r="P464" s="204">
        <f>O464*H464</f>
        <v>0</v>
      </c>
      <c r="Q464" s="204">
        <v>0</v>
      </c>
      <c r="R464" s="204">
        <f>Q464*H464</f>
        <v>0</v>
      </c>
      <c r="S464" s="204">
        <v>5.7000000000000002E-2</v>
      </c>
      <c r="T464" s="205">
        <f>S464*H464</f>
        <v>3.2604000000000002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06" t="s">
        <v>100</v>
      </c>
      <c r="AT464" s="206" t="s">
        <v>213</v>
      </c>
      <c r="AU464" s="206" t="s">
        <v>82</v>
      </c>
      <c r="AY464" s="19" t="s">
        <v>211</v>
      </c>
      <c r="BE464" s="207">
        <f>IF(N464="základní",J464,0)</f>
        <v>0</v>
      </c>
      <c r="BF464" s="207">
        <f>IF(N464="snížená",J464,0)</f>
        <v>0</v>
      </c>
      <c r="BG464" s="207">
        <f>IF(N464="zákl. přenesená",J464,0)</f>
        <v>0</v>
      </c>
      <c r="BH464" s="207">
        <f>IF(N464="sníž. přenesená",J464,0)</f>
        <v>0</v>
      </c>
      <c r="BI464" s="207">
        <f>IF(N464="nulová",J464,0)</f>
        <v>0</v>
      </c>
      <c r="BJ464" s="19" t="s">
        <v>80</v>
      </c>
      <c r="BK464" s="207">
        <f>ROUND(I464*H464,2)</f>
        <v>0</v>
      </c>
      <c r="BL464" s="19" t="s">
        <v>100</v>
      </c>
      <c r="BM464" s="206" t="s">
        <v>709</v>
      </c>
    </row>
    <row r="465" spans="1:65" s="13" customFormat="1" ht="11.25">
      <c r="B465" s="208"/>
      <c r="C465" s="209"/>
      <c r="D465" s="210" t="s">
        <v>219</v>
      </c>
      <c r="E465" s="211" t="s">
        <v>21</v>
      </c>
      <c r="F465" s="212" t="s">
        <v>710</v>
      </c>
      <c r="G465" s="209"/>
      <c r="H465" s="211" t="s">
        <v>21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219</v>
      </c>
      <c r="AU465" s="218" t="s">
        <v>82</v>
      </c>
      <c r="AV465" s="13" t="s">
        <v>80</v>
      </c>
      <c r="AW465" s="13" t="s">
        <v>34</v>
      </c>
      <c r="AX465" s="13" t="s">
        <v>73</v>
      </c>
      <c r="AY465" s="218" t="s">
        <v>211</v>
      </c>
    </row>
    <row r="466" spans="1:65" s="14" customFormat="1" ht="11.25">
      <c r="B466" s="219"/>
      <c r="C466" s="220"/>
      <c r="D466" s="210" t="s">
        <v>219</v>
      </c>
      <c r="E466" s="221" t="s">
        <v>21</v>
      </c>
      <c r="F466" s="222" t="s">
        <v>162</v>
      </c>
      <c r="G466" s="220"/>
      <c r="H466" s="223">
        <v>57.2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219</v>
      </c>
      <c r="AU466" s="229" t="s">
        <v>82</v>
      </c>
      <c r="AV466" s="14" t="s">
        <v>82</v>
      </c>
      <c r="AW466" s="14" t="s">
        <v>34</v>
      </c>
      <c r="AX466" s="14" t="s">
        <v>80</v>
      </c>
      <c r="AY466" s="229" t="s">
        <v>211</v>
      </c>
    </row>
    <row r="467" spans="1:65" s="2" customFormat="1" ht="16.5" customHeight="1">
      <c r="A467" s="36"/>
      <c r="B467" s="37"/>
      <c r="C467" s="195" t="s">
        <v>711</v>
      </c>
      <c r="D467" s="195" t="s">
        <v>213</v>
      </c>
      <c r="E467" s="196" t="s">
        <v>712</v>
      </c>
      <c r="F467" s="197" t="s">
        <v>713</v>
      </c>
      <c r="G467" s="198" t="s">
        <v>438</v>
      </c>
      <c r="H467" s="199">
        <v>20.2</v>
      </c>
      <c r="I467" s="200"/>
      <c r="J467" s="201">
        <f>ROUND(I467*H467,2)</f>
        <v>0</v>
      </c>
      <c r="K467" s="197" t="s">
        <v>217</v>
      </c>
      <c r="L467" s="41"/>
      <c r="M467" s="202" t="s">
        <v>21</v>
      </c>
      <c r="N467" s="203" t="s">
        <v>44</v>
      </c>
      <c r="O467" s="66"/>
      <c r="P467" s="204">
        <f>O467*H467</f>
        <v>0</v>
      </c>
      <c r="Q467" s="204">
        <v>0</v>
      </c>
      <c r="R467" s="204">
        <f>Q467*H467</f>
        <v>0</v>
      </c>
      <c r="S467" s="204">
        <v>8.9999999999999993E-3</v>
      </c>
      <c r="T467" s="205">
        <f>S467*H467</f>
        <v>0.18179999999999999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06" t="s">
        <v>100</v>
      </c>
      <c r="AT467" s="206" t="s">
        <v>213</v>
      </c>
      <c r="AU467" s="206" t="s">
        <v>82</v>
      </c>
      <c r="AY467" s="19" t="s">
        <v>211</v>
      </c>
      <c r="BE467" s="207">
        <f>IF(N467="základní",J467,0)</f>
        <v>0</v>
      </c>
      <c r="BF467" s="207">
        <f>IF(N467="snížená",J467,0)</f>
        <v>0</v>
      </c>
      <c r="BG467" s="207">
        <f>IF(N467="zákl. přenesená",J467,0)</f>
        <v>0</v>
      </c>
      <c r="BH467" s="207">
        <f>IF(N467="sníž. přenesená",J467,0)</f>
        <v>0</v>
      </c>
      <c r="BI467" s="207">
        <f>IF(N467="nulová",J467,0)</f>
        <v>0</v>
      </c>
      <c r="BJ467" s="19" t="s">
        <v>80</v>
      </c>
      <c r="BK467" s="207">
        <f>ROUND(I467*H467,2)</f>
        <v>0</v>
      </c>
      <c r="BL467" s="19" t="s">
        <v>100</v>
      </c>
      <c r="BM467" s="206" t="s">
        <v>714</v>
      </c>
    </row>
    <row r="468" spans="1:65" s="13" customFormat="1" ht="11.25">
      <c r="B468" s="208"/>
      <c r="C468" s="209"/>
      <c r="D468" s="210" t="s">
        <v>219</v>
      </c>
      <c r="E468" s="211" t="s">
        <v>21</v>
      </c>
      <c r="F468" s="212" t="s">
        <v>715</v>
      </c>
      <c r="G468" s="209"/>
      <c r="H468" s="211" t="s">
        <v>21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219</v>
      </c>
      <c r="AU468" s="218" t="s">
        <v>82</v>
      </c>
      <c r="AV468" s="13" t="s">
        <v>80</v>
      </c>
      <c r="AW468" s="13" t="s">
        <v>34</v>
      </c>
      <c r="AX468" s="13" t="s">
        <v>73</v>
      </c>
      <c r="AY468" s="218" t="s">
        <v>211</v>
      </c>
    </row>
    <row r="469" spans="1:65" s="14" customFormat="1" ht="11.25">
      <c r="B469" s="219"/>
      <c r="C469" s="220"/>
      <c r="D469" s="210" t="s">
        <v>219</v>
      </c>
      <c r="E469" s="221" t="s">
        <v>21</v>
      </c>
      <c r="F469" s="222" t="s">
        <v>170</v>
      </c>
      <c r="G469" s="220"/>
      <c r="H469" s="223">
        <v>20.2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219</v>
      </c>
      <c r="AU469" s="229" t="s">
        <v>82</v>
      </c>
      <c r="AV469" s="14" t="s">
        <v>82</v>
      </c>
      <c r="AW469" s="14" t="s">
        <v>34</v>
      </c>
      <c r="AX469" s="14" t="s">
        <v>80</v>
      </c>
      <c r="AY469" s="229" t="s">
        <v>211</v>
      </c>
    </row>
    <row r="470" spans="1:65" s="2" customFormat="1" ht="21.75" customHeight="1">
      <c r="A470" s="36"/>
      <c r="B470" s="37"/>
      <c r="C470" s="195" t="s">
        <v>716</v>
      </c>
      <c r="D470" s="195" t="s">
        <v>213</v>
      </c>
      <c r="E470" s="196" t="s">
        <v>717</v>
      </c>
      <c r="F470" s="197" t="s">
        <v>718</v>
      </c>
      <c r="G470" s="198" t="s">
        <v>510</v>
      </c>
      <c r="H470" s="199">
        <v>3</v>
      </c>
      <c r="I470" s="200"/>
      <c r="J470" s="201">
        <f>ROUND(I470*H470,2)</f>
        <v>0</v>
      </c>
      <c r="K470" s="197" t="s">
        <v>21</v>
      </c>
      <c r="L470" s="41"/>
      <c r="M470" s="202" t="s">
        <v>21</v>
      </c>
      <c r="N470" s="203" t="s">
        <v>44</v>
      </c>
      <c r="O470" s="66"/>
      <c r="P470" s="204">
        <f>O470*H470</f>
        <v>0</v>
      </c>
      <c r="Q470" s="204">
        <v>0</v>
      </c>
      <c r="R470" s="204">
        <f>Q470*H470</f>
        <v>0</v>
      </c>
      <c r="S470" s="204">
        <v>0.65</v>
      </c>
      <c r="T470" s="205">
        <f>S470*H470</f>
        <v>1.9500000000000002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206" t="s">
        <v>100</v>
      </c>
      <c r="AT470" s="206" t="s">
        <v>213</v>
      </c>
      <c r="AU470" s="206" t="s">
        <v>82</v>
      </c>
      <c r="AY470" s="19" t="s">
        <v>211</v>
      </c>
      <c r="BE470" s="207">
        <f>IF(N470="základní",J470,0)</f>
        <v>0</v>
      </c>
      <c r="BF470" s="207">
        <f>IF(N470="snížená",J470,0)</f>
        <v>0</v>
      </c>
      <c r="BG470" s="207">
        <f>IF(N470="zákl. přenesená",J470,0)</f>
        <v>0</v>
      </c>
      <c r="BH470" s="207">
        <f>IF(N470="sníž. přenesená",J470,0)</f>
        <v>0</v>
      </c>
      <c r="BI470" s="207">
        <f>IF(N470="nulová",J470,0)</f>
        <v>0</v>
      </c>
      <c r="BJ470" s="19" t="s">
        <v>80</v>
      </c>
      <c r="BK470" s="207">
        <f>ROUND(I470*H470,2)</f>
        <v>0</v>
      </c>
      <c r="BL470" s="19" t="s">
        <v>100</v>
      </c>
      <c r="BM470" s="206" t="s">
        <v>719</v>
      </c>
    </row>
    <row r="471" spans="1:65" s="2" customFormat="1" ht="19.5">
      <c r="A471" s="36"/>
      <c r="B471" s="37"/>
      <c r="C471" s="38"/>
      <c r="D471" s="210" t="s">
        <v>720</v>
      </c>
      <c r="E471" s="38"/>
      <c r="F471" s="262" t="s">
        <v>721</v>
      </c>
      <c r="G471" s="38"/>
      <c r="H471" s="38"/>
      <c r="I471" s="119"/>
      <c r="J471" s="38"/>
      <c r="K471" s="38"/>
      <c r="L471" s="41"/>
      <c r="M471" s="263"/>
      <c r="N471" s="264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720</v>
      </c>
      <c r="AU471" s="19" t="s">
        <v>82</v>
      </c>
    </row>
    <row r="472" spans="1:65" s="14" customFormat="1" ht="11.25">
      <c r="B472" s="219"/>
      <c r="C472" s="220"/>
      <c r="D472" s="210" t="s">
        <v>219</v>
      </c>
      <c r="E472" s="221" t="s">
        <v>21</v>
      </c>
      <c r="F472" s="222" t="s">
        <v>88</v>
      </c>
      <c r="G472" s="220"/>
      <c r="H472" s="223">
        <v>3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219</v>
      </c>
      <c r="AU472" s="229" t="s">
        <v>82</v>
      </c>
      <c r="AV472" s="14" t="s">
        <v>82</v>
      </c>
      <c r="AW472" s="14" t="s">
        <v>34</v>
      </c>
      <c r="AX472" s="14" t="s">
        <v>80</v>
      </c>
      <c r="AY472" s="229" t="s">
        <v>211</v>
      </c>
    </row>
    <row r="473" spans="1:65" s="2" customFormat="1" ht="16.5" customHeight="1">
      <c r="A473" s="36"/>
      <c r="B473" s="37"/>
      <c r="C473" s="195" t="s">
        <v>722</v>
      </c>
      <c r="D473" s="195" t="s">
        <v>213</v>
      </c>
      <c r="E473" s="196" t="s">
        <v>723</v>
      </c>
      <c r="F473" s="197" t="s">
        <v>724</v>
      </c>
      <c r="G473" s="198" t="s">
        <v>510</v>
      </c>
      <c r="H473" s="199">
        <v>3</v>
      </c>
      <c r="I473" s="200"/>
      <c r="J473" s="201">
        <f>ROUND(I473*H473,2)</f>
        <v>0</v>
      </c>
      <c r="K473" s="197" t="s">
        <v>21</v>
      </c>
      <c r="L473" s="41"/>
      <c r="M473" s="202" t="s">
        <v>21</v>
      </c>
      <c r="N473" s="203" t="s">
        <v>44</v>
      </c>
      <c r="O473" s="66"/>
      <c r="P473" s="204">
        <f>O473*H473</f>
        <v>0</v>
      </c>
      <c r="Q473" s="204">
        <v>0</v>
      </c>
      <c r="R473" s="204">
        <f>Q473*H473</f>
        <v>0</v>
      </c>
      <c r="S473" s="204">
        <v>0.02</v>
      </c>
      <c r="T473" s="205">
        <f>S473*H473</f>
        <v>0.06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6" t="s">
        <v>100</v>
      </c>
      <c r="AT473" s="206" t="s">
        <v>213</v>
      </c>
      <c r="AU473" s="206" t="s">
        <v>82</v>
      </c>
      <c r="AY473" s="19" t="s">
        <v>211</v>
      </c>
      <c r="BE473" s="207">
        <f>IF(N473="základní",J473,0)</f>
        <v>0</v>
      </c>
      <c r="BF473" s="207">
        <f>IF(N473="snížená",J473,0)</f>
        <v>0</v>
      </c>
      <c r="BG473" s="207">
        <f>IF(N473="zákl. přenesená",J473,0)</f>
        <v>0</v>
      </c>
      <c r="BH473" s="207">
        <f>IF(N473="sníž. přenesená",J473,0)</f>
        <v>0</v>
      </c>
      <c r="BI473" s="207">
        <f>IF(N473="nulová",J473,0)</f>
        <v>0</v>
      </c>
      <c r="BJ473" s="19" t="s">
        <v>80</v>
      </c>
      <c r="BK473" s="207">
        <f>ROUND(I473*H473,2)</f>
        <v>0</v>
      </c>
      <c r="BL473" s="19" t="s">
        <v>100</v>
      </c>
      <c r="BM473" s="206" t="s">
        <v>725</v>
      </c>
    </row>
    <row r="474" spans="1:65" s="2" customFormat="1" ht="19.5">
      <c r="A474" s="36"/>
      <c r="B474" s="37"/>
      <c r="C474" s="38"/>
      <c r="D474" s="210" t="s">
        <v>720</v>
      </c>
      <c r="E474" s="38"/>
      <c r="F474" s="262" t="s">
        <v>726</v>
      </c>
      <c r="G474" s="38"/>
      <c r="H474" s="38"/>
      <c r="I474" s="119"/>
      <c r="J474" s="38"/>
      <c r="K474" s="38"/>
      <c r="L474" s="41"/>
      <c r="M474" s="263"/>
      <c r="N474" s="264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720</v>
      </c>
      <c r="AU474" s="19" t="s">
        <v>82</v>
      </c>
    </row>
    <row r="475" spans="1:65" s="2" customFormat="1" ht="16.5" customHeight="1">
      <c r="A475" s="36"/>
      <c r="B475" s="37"/>
      <c r="C475" s="195" t="s">
        <v>727</v>
      </c>
      <c r="D475" s="195" t="s">
        <v>213</v>
      </c>
      <c r="E475" s="196" t="s">
        <v>728</v>
      </c>
      <c r="F475" s="197" t="s">
        <v>729</v>
      </c>
      <c r="G475" s="198" t="s">
        <v>510</v>
      </c>
      <c r="H475" s="199">
        <v>2</v>
      </c>
      <c r="I475" s="200"/>
      <c r="J475" s="201">
        <f>ROUND(I475*H475,2)</f>
        <v>0</v>
      </c>
      <c r="K475" s="197" t="s">
        <v>21</v>
      </c>
      <c r="L475" s="41"/>
      <c r="M475" s="202" t="s">
        <v>21</v>
      </c>
      <c r="N475" s="203" t="s">
        <v>44</v>
      </c>
      <c r="O475" s="66"/>
      <c r="P475" s="204">
        <f>O475*H475</f>
        <v>0</v>
      </c>
      <c r="Q475" s="204">
        <v>0</v>
      </c>
      <c r="R475" s="204">
        <f>Q475*H475</f>
        <v>0</v>
      </c>
      <c r="S475" s="204">
        <v>0.02</v>
      </c>
      <c r="T475" s="205">
        <f>S475*H475</f>
        <v>0.04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6" t="s">
        <v>100</v>
      </c>
      <c r="AT475" s="206" t="s">
        <v>213</v>
      </c>
      <c r="AU475" s="206" t="s">
        <v>82</v>
      </c>
      <c r="AY475" s="19" t="s">
        <v>211</v>
      </c>
      <c r="BE475" s="207">
        <f>IF(N475="základní",J475,0)</f>
        <v>0</v>
      </c>
      <c r="BF475" s="207">
        <f>IF(N475="snížená",J475,0)</f>
        <v>0</v>
      </c>
      <c r="BG475" s="207">
        <f>IF(N475="zákl. přenesená",J475,0)</f>
        <v>0</v>
      </c>
      <c r="BH475" s="207">
        <f>IF(N475="sníž. přenesená",J475,0)</f>
        <v>0</v>
      </c>
      <c r="BI475" s="207">
        <f>IF(N475="nulová",J475,0)</f>
        <v>0</v>
      </c>
      <c r="BJ475" s="19" t="s">
        <v>80</v>
      </c>
      <c r="BK475" s="207">
        <f>ROUND(I475*H475,2)</f>
        <v>0</v>
      </c>
      <c r="BL475" s="19" t="s">
        <v>100</v>
      </c>
      <c r="BM475" s="206" t="s">
        <v>730</v>
      </c>
    </row>
    <row r="476" spans="1:65" s="2" customFormat="1" ht="19.5">
      <c r="A476" s="36"/>
      <c r="B476" s="37"/>
      <c r="C476" s="38"/>
      <c r="D476" s="210" t="s">
        <v>720</v>
      </c>
      <c r="E476" s="38"/>
      <c r="F476" s="262" t="s">
        <v>726</v>
      </c>
      <c r="G476" s="38"/>
      <c r="H476" s="38"/>
      <c r="I476" s="119"/>
      <c r="J476" s="38"/>
      <c r="K476" s="38"/>
      <c r="L476" s="41"/>
      <c r="M476" s="263"/>
      <c r="N476" s="264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720</v>
      </c>
      <c r="AU476" s="19" t="s">
        <v>82</v>
      </c>
    </row>
    <row r="477" spans="1:65" s="13" customFormat="1" ht="11.25">
      <c r="B477" s="208"/>
      <c r="C477" s="209"/>
      <c r="D477" s="210" t="s">
        <v>219</v>
      </c>
      <c r="E477" s="211" t="s">
        <v>21</v>
      </c>
      <c r="F477" s="212" t="s">
        <v>731</v>
      </c>
      <c r="G477" s="209"/>
      <c r="H477" s="211" t="s">
        <v>21</v>
      </c>
      <c r="I477" s="213"/>
      <c r="J477" s="209"/>
      <c r="K477" s="209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219</v>
      </c>
      <c r="AU477" s="218" t="s">
        <v>82</v>
      </c>
      <c r="AV477" s="13" t="s">
        <v>80</v>
      </c>
      <c r="AW477" s="13" t="s">
        <v>34</v>
      </c>
      <c r="AX477" s="13" t="s">
        <v>73</v>
      </c>
      <c r="AY477" s="218" t="s">
        <v>211</v>
      </c>
    </row>
    <row r="478" spans="1:65" s="14" customFormat="1" ht="11.25">
      <c r="B478" s="219"/>
      <c r="C478" s="220"/>
      <c r="D478" s="210" t="s">
        <v>219</v>
      </c>
      <c r="E478" s="221" t="s">
        <v>21</v>
      </c>
      <c r="F478" s="222" t="s">
        <v>732</v>
      </c>
      <c r="G478" s="220"/>
      <c r="H478" s="223">
        <v>2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219</v>
      </c>
      <c r="AU478" s="229" t="s">
        <v>82</v>
      </c>
      <c r="AV478" s="14" t="s">
        <v>82</v>
      </c>
      <c r="AW478" s="14" t="s">
        <v>34</v>
      </c>
      <c r="AX478" s="14" t="s">
        <v>80</v>
      </c>
      <c r="AY478" s="229" t="s">
        <v>211</v>
      </c>
    </row>
    <row r="479" spans="1:65" s="2" customFormat="1" ht="16.5" customHeight="1">
      <c r="A479" s="36"/>
      <c r="B479" s="37"/>
      <c r="C479" s="195" t="s">
        <v>733</v>
      </c>
      <c r="D479" s="195" t="s">
        <v>213</v>
      </c>
      <c r="E479" s="196" t="s">
        <v>734</v>
      </c>
      <c r="F479" s="197" t="s">
        <v>735</v>
      </c>
      <c r="G479" s="198" t="s">
        <v>243</v>
      </c>
      <c r="H479" s="199">
        <v>1</v>
      </c>
      <c r="I479" s="200"/>
      <c r="J479" s="201">
        <f>ROUND(I479*H479,2)</f>
        <v>0</v>
      </c>
      <c r="K479" s="197" t="s">
        <v>21</v>
      </c>
      <c r="L479" s="41"/>
      <c r="M479" s="202" t="s">
        <v>21</v>
      </c>
      <c r="N479" s="203" t="s">
        <v>44</v>
      </c>
      <c r="O479" s="66"/>
      <c r="P479" s="204">
        <f>O479*H479</f>
        <v>0</v>
      </c>
      <c r="Q479" s="204">
        <v>0</v>
      </c>
      <c r="R479" s="204">
        <f>Q479*H479</f>
        <v>0</v>
      </c>
      <c r="S479" s="204">
        <v>1</v>
      </c>
      <c r="T479" s="205">
        <f>S479*H479</f>
        <v>1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6" t="s">
        <v>100</v>
      </c>
      <c r="AT479" s="206" t="s">
        <v>213</v>
      </c>
      <c r="AU479" s="206" t="s">
        <v>82</v>
      </c>
      <c r="AY479" s="19" t="s">
        <v>211</v>
      </c>
      <c r="BE479" s="207">
        <f>IF(N479="základní",J479,0)</f>
        <v>0</v>
      </c>
      <c r="BF479" s="207">
        <f>IF(N479="snížená",J479,0)</f>
        <v>0</v>
      </c>
      <c r="BG479" s="207">
        <f>IF(N479="zákl. přenesená",J479,0)</f>
        <v>0</v>
      </c>
      <c r="BH479" s="207">
        <f>IF(N479="sníž. přenesená",J479,0)</f>
        <v>0</v>
      </c>
      <c r="BI479" s="207">
        <f>IF(N479="nulová",J479,0)</f>
        <v>0</v>
      </c>
      <c r="BJ479" s="19" t="s">
        <v>80</v>
      </c>
      <c r="BK479" s="207">
        <f>ROUND(I479*H479,2)</f>
        <v>0</v>
      </c>
      <c r="BL479" s="19" t="s">
        <v>100</v>
      </c>
      <c r="BM479" s="206" t="s">
        <v>736</v>
      </c>
    </row>
    <row r="480" spans="1:65" s="2" customFormat="1" ht="19.5">
      <c r="A480" s="36"/>
      <c r="B480" s="37"/>
      <c r="C480" s="38"/>
      <c r="D480" s="210" t="s">
        <v>720</v>
      </c>
      <c r="E480" s="38"/>
      <c r="F480" s="262" t="s">
        <v>726</v>
      </c>
      <c r="G480" s="38"/>
      <c r="H480" s="38"/>
      <c r="I480" s="119"/>
      <c r="J480" s="38"/>
      <c r="K480" s="38"/>
      <c r="L480" s="41"/>
      <c r="M480" s="263"/>
      <c r="N480" s="264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720</v>
      </c>
      <c r="AU480" s="19" t="s">
        <v>82</v>
      </c>
    </row>
    <row r="481" spans="1:65" s="2" customFormat="1" ht="16.5" customHeight="1">
      <c r="A481" s="36"/>
      <c r="B481" s="37"/>
      <c r="C481" s="195" t="s">
        <v>737</v>
      </c>
      <c r="D481" s="195" t="s">
        <v>213</v>
      </c>
      <c r="E481" s="196" t="s">
        <v>738</v>
      </c>
      <c r="F481" s="197" t="s">
        <v>739</v>
      </c>
      <c r="G481" s="198" t="s">
        <v>216</v>
      </c>
      <c r="H481" s="199">
        <v>15.44</v>
      </c>
      <c r="I481" s="200"/>
      <c r="J481" s="201">
        <f>ROUND(I481*H481,2)</f>
        <v>0</v>
      </c>
      <c r="K481" s="197" t="s">
        <v>217</v>
      </c>
      <c r="L481" s="41"/>
      <c r="M481" s="202" t="s">
        <v>21</v>
      </c>
      <c r="N481" s="203" t="s">
        <v>44</v>
      </c>
      <c r="O481" s="66"/>
      <c r="P481" s="204">
        <f>O481*H481</f>
        <v>0</v>
      </c>
      <c r="Q481" s="204">
        <v>0</v>
      </c>
      <c r="R481" s="204">
        <f>Q481*H481</f>
        <v>0</v>
      </c>
      <c r="S481" s="204">
        <v>0.06</v>
      </c>
      <c r="T481" s="205">
        <f>S481*H481</f>
        <v>0.92639999999999989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6" t="s">
        <v>100</v>
      </c>
      <c r="AT481" s="206" t="s">
        <v>213</v>
      </c>
      <c r="AU481" s="206" t="s">
        <v>82</v>
      </c>
      <c r="AY481" s="19" t="s">
        <v>211</v>
      </c>
      <c r="BE481" s="207">
        <f>IF(N481="základní",J481,0)</f>
        <v>0</v>
      </c>
      <c r="BF481" s="207">
        <f>IF(N481="snížená",J481,0)</f>
        <v>0</v>
      </c>
      <c r="BG481" s="207">
        <f>IF(N481="zákl. přenesená",J481,0)</f>
        <v>0</v>
      </c>
      <c r="BH481" s="207">
        <f>IF(N481="sníž. přenesená",J481,0)</f>
        <v>0</v>
      </c>
      <c r="BI481" s="207">
        <f>IF(N481="nulová",J481,0)</f>
        <v>0</v>
      </c>
      <c r="BJ481" s="19" t="s">
        <v>80</v>
      </c>
      <c r="BK481" s="207">
        <f>ROUND(I481*H481,2)</f>
        <v>0</v>
      </c>
      <c r="BL481" s="19" t="s">
        <v>100</v>
      </c>
      <c r="BM481" s="206" t="s">
        <v>740</v>
      </c>
    </row>
    <row r="482" spans="1:65" s="13" customFormat="1" ht="11.25">
      <c r="B482" s="208"/>
      <c r="C482" s="209"/>
      <c r="D482" s="210" t="s">
        <v>219</v>
      </c>
      <c r="E482" s="211" t="s">
        <v>21</v>
      </c>
      <c r="F482" s="212" t="s">
        <v>741</v>
      </c>
      <c r="G482" s="209"/>
      <c r="H482" s="211" t="s">
        <v>21</v>
      </c>
      <c r="I482" s="213"/>
      <c r="J482" s="209"/>
      <c r="K482" s="209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219</v>
      </c>
      <c r="AU482" s="218" t="s">
        <v>82</v>
      </c>
      <c r="AV482" s="13" t="s">
        <v>80</v>
      </c>
      <c r="AW482" s="13" t="s">
        <v>34</v>
      </c>
      <c r="AX482" s="13" t="s">
        <v>73</v>
      </c>
      <c r="AY482" s="218" t="s">
        <v>211</v>
      </c>
    </row>
    <row r="483" spans="1:65" s="14" customFormat="1" ht="11.25">
      <c r="B483" s="219"/>
      <c r="C483" s="220"/>
      <c r="D483" s="210" t="s">
        <v>219</v>
      </c>
      <c r="E483" s="221" t="s">
        <v>21</v>
      </c>
      <c r="F483" s="222" t="s">
        <v>742</v>
      </c>
      <c r="G483" s="220"/>
      <c r="H483" s="223">
        <v>14.4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219</v>
      </c>
      <c r="AU483" s="229" t="s">
        <v>82</v>
      </c>
      <c r="AV483" s="14" t="s">
        <v>82</v>
      </c>
      <c r="AW483" s="14" t="s">
        <v>34</v>
      </c>
      <c r="AX483" s="14" t="s">
        <v>73</v>
      </c>
      <c r="AY483" s="229" t="s">
        <v>211</v>
      </c>
    </row>
    <row r="484" spans="1:65" s="14" customFormat="1" ht="11.25">
      <c r="B484" s="219"/>
      <c r="C484" s="220"/>
      <c r="D484" s="210" t="s">
        <v>219</v>
      </c>
      <c r="E484" s="221" t="s">
        <v>21</v>
      </c>
      <c r="F484" s="222" t="s">
        <v>743</v>
      </c>
      <c r="G484" s="220"/>
      <c r="H484" s="223">
        <v>1.04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219</v>
      </c>
      <c r="AU484" s="229" t="s">
        <v>82</v>
      </c>
      <c r="AV484" s="14" t="s">
        <v>82</v>
      </c>
      <c r="AW484" s="14" t="s">
        <v>34</v>
      </c>
      <c r="AX484" s="14" t="s">
        <v>73</v>
      </c>
      <c r="AY484" s="229" t="s">
        <v>211</v>
      </c>
    </row>
    <row r="485" spans="1:65" s="15" customFormat="1" ht="11.25">
      <c r="B485" s="230"/>
      <c r="C485" s="231"/>
      <c r="D485" s="210" t="s">
        <v>219</v>
      </c>
      <c r="E485" s="232" t="s">
        <v>21</v>
      </c>
      <c r="F485" s="233" t="s">
        <v>225</v>
      </c>
      <c r="G485" s="231"/>
      <c r="H485" s="234">
        <v>15.44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219</v>
      </c>
      <c r="AU485" s="240" t="s">
        <v>82</v>
      </c>
      <c r="AV485" s="15" t="s">
        <v>100</v>
      </c>
      <c r="AW485" s="15" t="s">
        <v>34</v>
      </c>
      <c r="AX485" s="15" t="s">
        <v>80</v>
      </c>
      <c r="AY485" s="240" t="s">
        <v>211</v>
      </c>
    </row>
    <row r="486" spans="1:65" s="2" customFormat="1" ht="16.5" customHeight="1">
      <c r="A486" s="36"/>
      <c r="B486" s="37"/>
      <c r="C486" s="195" t="s">
        <v>744</v>
      </c>
      <c r="D486" s="195" t="s">
        <v>213</v>
      </c>
      <c r="E486" s="196" t="s">
        <v>745</v>
      </c>
      <c r="F486" s="197" t="s">
        <v>746</v>
      </c>
      <c r="G486" s="198" t="s">
        <v>216</v>
      </c>
      <c r="H486" s="199">
        <v>156.52000000000001</v>
      </c>
      <c r="I486" s="200"/>
      <c r="J486" s="201">
        <f>ROUND(I486*H486,2)</f>
        <v>0</v>
      </c>
      <c r="K486" s="197" t="s">
        <v>217</v>
      </c>
      <c r="L486" s="41"/>
      <c r="M486" s="202" t="s">
        <v>21</v>
      </c>
      <c r="N486" s="203" t="s">
        <v>44</v>
      </c>
      <c r="O486" s="66"/>
      <c r="P486" s="204">
        <f>O486*H486</f>
        <v>0</v>
      </c>
      <c r="Q486" s="204">
        <v>4.8000000000000001E-2</v>
      </c>
      <c r="R486" s="204">
        <f>Q486*H486</f>
        <v>7.5129600000000005</v>
      </c>
      <c r="S486" s="204">
        <v>4.8000000000000001E-2</v>
      </c>
      <c r="T486" s="205">
        <f>S486*H486</f>
        <v>7.5129600000000005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6" t="s">
        <v>100</v>
      </c>
      <c r="AT486" s="206" t="s">
        <v>213</v>
      </c>
      <c r="AU486" s="206" t="s">
        <v>82</v>
      </c>
      <c r="AY486" s="19" t="s">
        <v>211</v>
      </c>
      <c r="BE486" s="207">
        <f>IF(N486="základní",J486,0)</f>
        <v>0</v>
      </c>
      <c r="BF486" s="207">
        <f>IF(N486="snížená",J486,0)</f>
        <v>0</v>
      </c>
      <c r="BG486" s="207">
        <f>IF(N486="zákl. přenesená",J486,0)</f>
        <v>0</v>
      </c>
      <c r="BH486" s="207">
        <f>IF(N486="sníž. přenesená",J486,0)</f>
        <v>0</v>
      </c>
      <c r="BI486" s="207">
        <f>IF(N486="nulová",J486,0)</f>
        <v>0</v>
      </c>
      <c r="BJ486" s="19" t="s">
        <v>80</v>
      </c>
      <c r="BK486" s="207">
        <f>ROUND(I486*H486,2)</f>
        <v>0</v>
      </c>
      <c r="BL486" s="19" t="s">
        <v>100</v>
      </c>
      <c r="BM486" s="206" t="s">
        <v>747</v>
      </c>
    </row>
    <row r="487" spans="1:65" s="14" customFormat="1" ht="11.25">
      <c r="B487" s="219"/>
      <c r="C487" s="220"/>
      <c r="D487" s="210" t="s">
        <v>219</v>
      </c>
      <c r="E487" s="221" t="s">
        <v>21</v>
      </c>
      <c r="F487" s="222" t="s">
        <v>748</v>
      </c>
      <c r="G487" s="220"/>
      <c r="H487" s="223">
        <v>156.52000000000001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219</v>
      </c>
      <c r="AU487" s="229" t="s">
        <v>82</v>
      </c>
      <c r="AV487" s="14" t="s">
        <v>82</v>
      </c>
      <c r="AW487" s="14" t="s">
        <v>34</v>
      </c>
      <c r="AX487" s="14" t="s">
        <v>80</v>
      </c>
      <c r="AY487" s="229" t="s">
        <v>211</v>
      </c>
    </row>
    <row r="488" spans="1:65" s="2" customFormat="1" ht="16.5" customHeight="1">
      <c r="A488" s="36"/>
      <c r="B488" s="37"/>
      <c r="C488" s="195" t="s">
        <v>749</v>
      </c>
      <c r="D488" s="195" t="s">
        <v>213</v>
      </c>
      <c r="E488" s="196" t="s">
        <v>750</v>
      </c>
      <c r="F488" s="197" t="s">
        <v>751</v>
      </c>
      <c r="G488" s="198" t="s">
        <v>752</v>
      </c>
      <c r="H488" s="199">
        <v>1</v>
      </c>
      <c r="I488" s="200"/>
      <c r="J488" s="201">
        <f>ROUND(I488*H488,2)</f>
        <v>0</v>
      </c>
      <c r="K488" s="197" t="s">
        <v>21</v>
      </c>
      <c r="L488" s="41"/>
      <c r="M488" s="202" t="s">
        <v>21</v>
      </c>
      <c r="N488" s="203" t="s">
        <v>44</v>
      </c>
      <c r="O488" s="66"/>
      <c r="P488" s="204">
        <f>O488*H488</f>
        <v>0</v>
      </c>
      <c r="Q488" s="204">
        <v>0</v>
      </c>
      <c r="R488" s="204">
        <f>Q488*H488</f>
        <v>0</v>
      </c>
      <c r="S488" s="204">
        <v>0</v>
      </c>
      <c r="T488" s="20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6" t="s">
        <v>100</v>
      </c>
      <c r="AT488" s="206" t="s">
        <v>213</v>
      </c>
      <c r="AU488" s="206" t="s">
        <v>82</v>
      </c>
      <c r="AY488" s="19" t="s">
        <v>211</v>
      </c>
      <c r="BE488" s="207">
        <f>IF(N488="základní",J488,0)</f>
        <v>0</v>
      </c>
      <c r="BF488" s="207">
        <f>IF(N488="snížená",J488,0)</f>
        <v>0</v>
      </c>
      <c r="BG488" s="207">
        <f>IF(N488="zákl. přenesená",J488,0)</f>
        <v>0</v>
      </c>
      <c r="BH488" s="207">
        <f>IF(N488="sníž. přenesená",J488,0)</f>
        <v>0</v>
      </c>
      <c r="BI488" s="207">
        <f>IF(N488="nulová",J488,0)</f>
        <v>0</v>
      </c>
      <c r="BJ488" s="19" t="s">
        <v>80</v>
      </c>
      <c r="BK488" s="207">
        <f>ROUND(I488*H488,2)</f>
        <v>0</v>
      </c>
      <c r="BL488" s="19" t="s">
        <v>100</v>
      </c>
      <c r="BM488" s="206" t="s">
        <v>753</v>
      </c>
    </row>
    <row r="489" spans="1:65" s="12" customFormat="1" ht="22.9" customHeight="1">
      <c r="B489" s="179"/>
      <c r="C489" s="180"/>
      <c r="D489" s="181" t="s">
        <v>72</v>
      </c>
      <c r="E489" s="193" t="s">
        <v>754</v>
      </c>
      <c r="F489" s="193" t="s">
        <v>755</v>
      </c>
      <c r="G489" s="180"/>
      <c r="H489" s="180"/>
      <c r="I489" s="183"/>
      <c r="J489" s="194">
        <f>BK489</f>
        <v>0</v>
      </c>
      <c r="K489" s="180"/>
      <c r="L489" s="185"/>
      <c r="M489" s="186"/>
      <c r="N489" s="187"/>
      <c r="O489" s="187"/>
      <c r="P489" s="188">
        <f>SUM(P490:P512)</f>
        <v>0</v>
      </c>
      <c r="Q489" s="187"/>
      <c r="R489" s="188">
        <f>SUM(R490:R512)</f>
        <v>0</v>
      </c>
      <c r="S489" s="187"/>
      <c r="T489" s="189">
        <f>SUM(T490:T512)</f>
        <v>19.734000000000002</v>
      </c>
      <c r="AR489" s="190" t="s">
        <v>80</v>
      </c>
      <c r="AT489" s="191" t="s">
        <v>72</v>
      </c>
      <c r="AU489" s="191" t="s">
        <v>80</v>
      </c>
      <c r="AY489" s="190" t="s">
        <v>211</v>
      </c>
      <c r="BK489" s="192">
        <f>SUM(BK490:BK512)</f>
        <v>0</v>
      </c>
    </row>
    <row r="490" spans="1:65" s="2" customFormat="1" ht="21.75" customHeight="1">
      <c r="A490" s="36"/>
      <c r="B490" s="37"/>
      <c r="C490" s="195" t="s">
        <v>756</v>
      </c>
      <c r="D490" s="195" t="s">
        <v>213</v>
      </c>
      <c r="E490" s="196" t="s">
        <v>757</v>
      </c>
      <c r="F490" s="197" t="s">
        <v>758</v>
      </c>
      <c r="G490" s="198" t="s">
        <v>248</v>
      </c>
      <c r="H490" s="199">
        <v>13.156000000000001</v>
      </c>
      <c r="I490" s="200"/>
      <c r="J490" s="201">
        <f>ROUND(I490*H490,2)</f>
        <v>0</v>
      </c>
      <c r="K490" s="197" t="s">
        <v>217</v>
      </c>
      <c r="L490" s="41"/>
      <c r="M490" s="202" t="s">
        <v>21</v>
      </c>
      <c r="N490" s="203" t="s">
        <v>44</v>
      </c>
      <c r="O490" s="66"/>
      <c r="P490" s="204">
        <f>O490*H490</f>
        <v>0</v>
      </c>
      <c r="Q490" s="204">
        <v>0</v>
      </c>
      <c r="R490" s="204">
        <f>Q490*H490</f>
        <v>0</v>
      </c>
      <c r="S490" s="204">
        <v>1.5</v>
      </c>
      <c r="T490" s="205">
        <f>S490*H490</f>
        <v>19.734000000000002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06" t="s">
        <v>100</v>
      </c>
      <c r="AT490" s="206" t="s">
        <v>213</v>
      </c>
      <c r="AU490" s="206" t="s">
        <v>82</v>
      </c>
      <c r="AY490" s="19" t="s">
        <v>211</v>
      </c>
      <c r="BE490" s="207">
        <f>IF(N490="základní",J490,0)</f>
        <v>0</v>
      </c>
      <c r="BF490" s="207">
        <f>IF(N490="snížená",J490,0)</f>
        <v>0</v>
      </c>
      <c r="BG490" s="207">
        <f>IF(N490="zákl. přenesená",J490,0)</f>
        <v>0</v>
      </c>
      <c r="BH490" s="207">
        <f>IF(N490="sníž. přenesená",J490,0)</f>
        <v>0</v>
      </c>
      <c r="BI490" s="207">
        <f>IF(N490="nulová",J490,0)</f>
        <v>0</v>
      </c>
      <c r="BJ490" s="19" t="s">
        <v>80</v>
      </c>
      <c r="BK490" s="207">
        <f>ROUND(I490*H490,2)</f>
        <v>0</v>
      </c>
      <c r="BL490" s="19" t="s">
        <v>100</v>
      </c>
      <c r="BM490" s="206" t="s">
        <v>759</v>
      </c>
    </row>
    <row r="491" spans="1:65" s="13" customFormat="1" ht="11.25">
      <c r="B491" s="208"/>
      <c r="C491" s="209"/>
      <c r="D491" s="210" t="s">
        <v>219</v>
      </c>
      <c r="E491" s="211" t="s">
        <v>21</v>
      </c>
      <c r="F491" s="212" t="s">
        <v>760</v>
      </c>
      <c r="G491" s="209"/>
      <c r="H491" s="211" t="s">
        <v>21</v>
      </c>
      <c r="I491" s="213"/>
      <c r="J491" s="209"/>
      <c r="K491" s="209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219</v>
      </c>
      <c r="AU491" s="218" t="s">
        <v>82</v>
      </c>
      <c r="AV491" s="13" t="s">
        <v>80</v>
      </c>
      <c r="AW491" s="13" t="s">
        <v>34</v>
      </c>
      <c r="AX491" s="13" t="s">
        <v>73</v>
      </c>
      <c r="AY491" s="218" t="s">
        <v>211</v>
      </c>
    </row>
    <row r="492" spans="1:65" s="14" customFormat="1" ht="11.25">
      <c r="B492" s="219"/>
      <c r="C492" s="220"/>
      <c r="D492" s="210" t="s">
        <v>219</v>
      </c>
      <c r="E492" s="221" t="s">
        <v>21</v>
      </c>
      <c r="F492" s="222" t="s">
        <v>761</v>
      </c>
      <c r="G492" s="220"/>
      <c r="H492" s="223">
        <v>13.156000000000001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219</v>
      </c>
      <c r="AU492" s="229" t="s">
        <v>82</v>
      </c>
      <c r="AV492" s="14" t="s">
        <v>82</v>
      </c>
      <c r="AW492" s="14" t="s">
        <v>34</v>
      </c>
      <c r="AX492" s="14" t="s">
        <v>80</v>
      </c>
      <c r="AY492" s="229" t="s">
        <v>211</v>
      </c>
    </row>
    <row r="493" spans="1:65" s="2" customFormat="1" ht="21.75" customHeight="1">
      <c r="A493" s="36"/>
      <c r="B493" s="37"/>
      <c r="C493" s="195" t="s">
        <v>762</v>
      </c>
      <c r="D493" s="195" t="s">
        <v>213</v>
      </c>
      <c r="E493" s="196" t="s">
        <v>763</v>
      </c>
      <c r="F493" s="197" t="s">
        <v>764</v>
      </c>
      <c r="G493" s="198" t="s">
        <v>370</v>
      </c>
      <c r="H493" s="199">
        <v>73.554000000000002</v>
      </c>
      <c r="I493" s="200"/>
      <c r="J493" s="201">
        <f>ROUND(I493*H493,2)</f>
        <v>0</v>
      </c>
      <c r="K493" s="197" t="s">
        <v>217</v>
      </c>
      <c r="L493" s="41"/>
      <c r="M493" s="202" t="s">
        <v>21</v>
      </c>
      <c r="N493" s="203" t="s">
        <v>44</v>
      </c>
      <c r="O493" s="66"/>
      <c r="P493" s="204">
        <f>O493*H493</f>
        <v>0</v>
      </c>
      <c r="Q493" s="204">
        <v>0</v>
      </c>
      <c r="R493" s="204">
        <f>Q493*H493</f>
        <v>0</v>
      </c>
      <c r="S493" s="204">
        <v>0</v>
      </c>
      <c r="T493" s="20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6" t="s">
        <v>100</v>
      </c>
      <c r="AT493" s="206" t="s">
        <v>213</v>
      </c>
      <c r="AU493" s="206" t="s">
        <v>82</v>
      </c>
      <c r="AY493" s="19" t="s">
        <v>211</v>
      </c>
      <c r="BE493" s="207">
        <f>IF(N493="základní",J493,0)</f>
        <v>0</v>
      </c>
      <c r="BF493" s="207">
        <f>IF(N493="snížená",J493,0)</f>
        <v>0</v>
      </c>
      <c r="BG493" s="207">
        <f>IF(N493="zákl. přenesená",J493,0)</f>
        <v>0</v>
      </c>
      <c r="BH493" s="207">
        <f>IF(N493="sníž. přenesená",J493,0)</f>
        <v>0</v>
      </c>
      <c r="BI493" s="207">
        <f>IF(N493="nulová",J493,0)</f>
        <v>0</v>
      </c>
      <c r="BJ493" s="19" t="s">
        <v>80</v>
      </c>
      <c r="BK493" s="207">
        <f>ROUND(I493*H493,2)</f>
        <v>0</v>
      </c>
      <c r="BL493" s="19" t="s">
        <v>100</v>
      </c>
      <c r="BM493" s="206" t="s">
        <v>765</v>
      </c>
    </row>
    <row r="494" spans="1:65" s="2" customFormat="1" ht="21.75" customHeight="1">
      <c r="A494" s="36"/>
      <c r="B494" s="37"/>
      <c r="C494" s="195" t="s">
        <v>766</v>
      </c>
      <c r="D494" s="195" t="s">
        <v>213</v>
      </c>
      <c r="E494" s="196" t="s">
        <v>767</v>
      </c>
      <c r="F494" s="197" t="s">
        <v>768</v>
      </c>
      <c r="G494" s="198" t="s">
        <v>370</v>
      </c>
      <c r="H494" s="199">
        <v>73.554000000000002</v>
      </c>
      <c r="I494" s="200"/>
      <c r="J494" s="201">
        <f>ROUND(I494*H494,2)</f>
        <v>0</v>
      </c>
      <c r="K494" s="197" t="s">
        <v>21</v>
      </c>
      <c r="L494" s="41"/>
      <c r="M494" s="202" t="s">
        <v>21</v>
      </c>
      <c r="N494" s="203" t="s">
        <v>44</v>
      </c>
      <c r="O494" s="66"/>
      <c r="P494" s="204">
        <f>O494*H494</f>
        <v>0</v>
      </c>
      <c r="Q494" s="204">
        <v>0</v>
      </c>
      <c r="R494" s="204">
        <f>Q494*H494</f>
        <v>0</v>
      </c>
      <c r="S494" s="204">
        <v>0</v>
      </c>
      <c r="T494" s="20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6" t="s">
        <v>100</v>
      </c>
      <c r="AT494" s="206" t="s">
        <v>213</v>
      </c>
      <c r="AU494" s="206" t="s">
        <v>82</v>
      </c>
      <c r="AY494" s="19" t="s">
        <v>211</v>
      </c>
      <c r="BE494" s="207">
        <f>IF(N494="základní",J494,0)</f>
        <v>0</v>
      </c>
      <c r="BF494" s="207">
        <f>IF(N494="snížená",J494,0)</f>
        <v>0</v>
      </c>
      <c r="BG494" s="207">
        <f>IF(N494="zákl. přenesená",J494,0)</f>
        <v>0</v>
      </c>
      <c r="BH494" s="207">
        <f>IF(N494="sníž. přenesená",J494,0)</f>
        <v>0</v>
      </c>
      <c r="BI494" s="207">
        <f>IF(N494="nulová",J494,0)</f>
        <v>0</v>
      </c>
      <c r="BJ494" s="19" t="s">
        <v>80</v>
      </c>
      <c r="BK494" s="207">
        <f>ROUND(I494*H494,2)</f>
        <v>0</v>
      </c>
      <c r="BL494" s="19" t="s">
        <v>100</v>
      </c>
      <c r="BM494" s="206" t="s">
        <v>769</v>
      </c>
    </row>
    <row r="495" spans="1:65" s="2" customFormat="1" ht="16.5" customHeight="1">
      <c r="A495" s="36"/>
      <c r="B495" s="37"/>
      <c r="C495" s="195" t="s">
        <v>770</v>
      </c>
      <c r="D495" s="195" t="s">
        <v>213</v>
      </c>
      <c r="E495" s="196" t="s">
        <v>771</v>
      </c>
      <c r="F495" s="197" t="s">
        <v>772</v>
      </c>
      <c r="G495" s="198" t="s">
        <v>370</v>
      </c>
      <c r="H495" s="199">
        <v>73.554000000000002</v>
      </c>
      <c r="I495" s="200"/>
      <c r="J495" s="201">
        <f>ROUND(I495*H495,2)</f>
        <v>0</v>
      </c>
      <c r="K495" s="197" t="s">
        <v>217</v>
      </c>
      <c r="L495" s="41"/>
      <c r="M495" s="202" t="s">
        <v>21</v>
      </c>
      <c r="N495" s="203" t="s">
        <v>44</v>
      </c>
      <c r="O495" s="66"/>
      <c r="P495" s="204">
        <f>O495*H495</f>
        <v>0</v>
      </c>
      <c r="Q495" s="204">
        <v>0</v>
      </c>
      <c r="R495" s="204">
        <f>Q495*H495</f>
        <v>0</v>
      </c>
      <c r="S495" s="204">
        <v>0</v>
      </c>
      <c r="T495" s="205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06" t="s">
        <v>100</v>
      </c>
      <c r="AT495" s="206" t="s">
        <v>213</v>
      </c>
      <c r="AU495" s="206" t="s">
        <v>82</v>
      </c>
      <c r="AY495" s="19" t="s">
        <v>211</v>
      </c>
      <c r="BE495" s="207">
        <f>IF(N495="základní",J495,0)</f>
        <v>0</v>
      </c>
      <c r="BF495" s="207">
        <f>IF(N495="snížená",J495,0)</f>
        <v>0</v>
      </c>
      <c r="BG495" s="207">
        <f>IF(N495="zákl. přenesená",J495,0)</f>
        <v>0</v>
      </c>
      <c r="BH495" s="207">
        <f>IF(N495="sníž. přenesená",J495,0)</f>
        <v>0</v>
      </c>
      <c r="BI495" s="207">
        <f>IF(N495="nulová",J495,0)</f>
        <v>0</v>
      </c>
      <c r="BJ495" s="19" t="s">
        <v>80</v>
      </c>
      <c r="BK495" s="207">
        <f>ROUND(I495*H495,2)</f>
        <v>0</v>
      </c>
      <c r="BL495" s="19" t="s">
        <v>100</v>
      </c>
      <c r="BM495" s="206" t="s">
        <v>773</v>
      </c>
    </row>
    <row r="496" spans="1:65" s="2" customFormat="1" ht="16.5" customHeight="1">
      <c r="A496" s="36"/>
      <c r="B496" s="37"/>
      <c r="C496" s="195" t="s">
        <v>774</v>
      </c>
      <c r="D496" s="195" t="s">
        <v>213</v>
      </c>
      <c r="E496" s="196" t="s">
        <v>775</v>
      </c>
      <c r="F496" s="197" t="s">
        <v>776</v>
      </c>
      <c r="G496" s="198" t="s">
        <v>370</v>
      </c>
      <c r="H496" s="199">
        <v>73.554000000000002</v>
      </c>
      <c r="I496" s="200"/>
      <c r="J496" s="201">
        <f>ROUND(I496*H496,2)</f>
        <v>0</v>
      </c>
      <c r="K496" s="197" t="s">
        <v>21</v>
      </c>
      <c r="L496" s="41"/>
      <c r="M496" s="202" t="s">
        <v>21</v>
      </c>
      <c r="N496" s="203" t="s">
        <v>44</v>
      </c>
      <c r="O496" s="66"/>
      <c r="P496" s="204">
        <f>O496*H496</f>
        <v>0</v>
      </c>
      <c r="Q496" s="204">
        <v>0</v>
      </c>
      <c r="R496" s="204">
        <f>Q496*H496</f>
        <v>0</v>
      </c>
      <c r="S496" s="204">
        <v>0</v>
      </c>
      <c r="T496" s="20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6" t="s">
        <v>100</v>
      </c>
      <c r="AT496" s="206" t="s">
        <v>213</v>
      </c>
      <c r="AU496" s="206" t="s">
        <v>82</v>
      </c>
      <c r="AY496" s="19" t="s">
        <v>211</v>
      </c>
      <c r="BE496" s="207">
        <f>IF(N496="základní",J496,0)</f>
        <v>0</v>
      </c>
      <c r="BF496" s="207">
        <f>IF(N496="snížená",J496,0)</f>
        <v>0</v>
      </c>
      <c r="BG496" s="207">
        <f>IF(N496="zákl. přenesená",J496,0)</f>
        <v>0</v>
      </c>
      <c r="BH496" s="207">
        <f>IF(N496="sníž. přenesená",J496,0)</f>
        <v>0</v>
      </c>
      <c r="BI496" s="207">
        <f>IF(N496="nulová",J496,0)</f>
        <v>0</v>
      </c>
      <c r="BJ496" s="19" t="s">
        <v>80</v>
      </c>
      <c r="BK496" s="207">
        <f>ROUND(I496*H496,2)</f>
        <v>0</v>
      </c>
      <c r="BL496" s="19" t="s">
        <v>100</v>
      </c>
      <c r="BM496" s="206" t="s">
        <v>777</v>
      </c>
    </row>
    <row r="497" spans="1:65" s="2" customFormat="1" ht="16.5" customHeight="1">
      <c r="A497" s="36"/>
      <c r="B497" s="37"/>
      <c r="C497" s="195" t="s">
        <v>778</v>
      </c>
      <c r="D497" s="195" t="s">
        <v>213</v>
      </c>
      <c r="E497" s="196" t="s">
        <v>779</v>
      </c>
      <c r="F497" s="197" t="s">
        <v>780</v>
      </c>
      <c r="G497" s="198" t="s">
        <v>370</v>
      </c>
      <c r="H497" s="199">
        <v>23.709</v>
      </c>
      <c r="I497" s="200"/>
      <c r="J497" s="201">
        <f>ROUND(I497*H497,2)</f>
        <v>0</v>
      </c>
      <c r="K497" s="197" t="s">
        <v>21</v>
      </c>
      <c r="L497" s="41"/>
      <c r="M497" s="202" t="s">
        <v>21</v>
      </c>
      <c r="N497" s="203" t="s">
        <v>44</v>
      </c>
      <c r="O497" s="66"/>
      <c r="P497" s="204">
        <f>O497*H497</f>
        <v>0</v>
      </c>
      <c r="Q497" s="204">
        <v>0</v>
      </c>
      <c r="R497" s="204">
        <f>Q497*H497</f>
        <v>0</v>
      </c>
      <c r="S497" s="204">
        <v>0</v>
      </c>
      <c r="T497" s="20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6" t="s">
        <v>100</v>
      </c>
      <c r="AT497" s="206" t="s">
        <v>213</v>
      </c>
      <c r="AU497" s="206" t="s">
        <v>82</v>
      </c>
      <c r="AY497" s="19" t="s">
        <v>211</v>
      </c>
      <c r="BE497" s="207">
        <f>IF(N497="základní",J497,0)</f>
        <v>0</v>
      </c>
      <c r="BF497" s="207">
        <f>IF(N497="snížená",J497,0)</f>
        <v>0</v>
      </c>
      <c r="BG497" s="207">
        <f>IF(N497="zákl. přenesená",J497,0)</f>
        <v>0</v>
      </c>
      <c r="BH497" s="207">
        <f>IF(N497="sníž. přenesená",J497,0)</f>
        <v>0</v>
      </c>
      <c r="BI497" s="207">
        <f>IF(N497="nulová",J497,0)</f>
        <v>0</v>
      </c>
      <c r="BJ497" s="19" t="s">
        <v>80</v>
      </c>
      <c r="BK497" s="207">
        <f>ROUND(I497*H497,2)</f>
        <v>0</v>
      </c>
      <c r="BL497" s="19" t="s">
        <v>100</v>
      </c>
      <c r="BM497" s="206" t="s">
        <v>781</v>
      </c>
    </row>
    <row r="498" spans="1:65" s="13" customFormat="1" ht="11.25">
      <c r="B498" s="208"/>
      <c r="C498" s="209"/>
      <c r="D498" s="210" t="s">
        <v>219</v>
      </c>
      <c r="E498" s="211" t="s">
        <v>21</v>
      </c>
      <c r="F498" s="212" t="s">
        <v>782</v>
      </c>
      <c r="G498" s="209"/>
      <c r="H498" s="211" t="s">
        <v>21</v>
      </c>
      <c r="I498" s="213"/>
      <c r="J498" s="209"/>
      <c r="K498" s="209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219</v>
      </c>
      <c r="AU498" s="218" t="s">
        <v>82</v>
      </c>
      <c r="AV498" s="13" t="s">
        <v>80</v>
      </c>
      <c r="AW498" s="13" t="s">
        <v>34</v>
      </c>
      <c r="AX498" s="13" t="s">
        <v>73</v>
      </c>
      <c r="AY498" s="218" t="s">
        <v>211</v>
      </c>
    </row>
    <row r="499" spans="1:65" s="14" customFormat="1" ht="11.25">
      <c r="B499" s="219"/>
      <c r="C499" s="220"/>
      <c r="D499" s="210" t="s">
        <v>219</v>
      </c>
      <c r="E499" s="221" t="s">
        <v>21</v>
      </c>
      <c r="F499" s="222" t="s">
        <v>783</v>
      </c>
      <c r="G499" s="220"/>
      <c r="H499" s="223">
        <v>2.21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219</v>
      </c>
      <c r="AU499" s="229" t="s">
        <v>82</v>
      </c>
      <c r="AV499" s="14" t="s">
        <v>82</v>
      </c>
      <c r="AW499" s="14" t="s">
        <v>34</v>
      </c>
      <c r="AX499" s="14" t="s">
        <v>73</v>
      </c>
      <c r="AY499" s="229" t="s">
        <v>211</v>
      </c>
    </row>
    <row r="500" spans="1:65" s="14" customFormat="1" ht="11.25">
      <c r="B500" s="219"/>
      <c r="C500" s="220"/>
      <c r="D500" s="210" t="s">
        <v>219</v>
      </c>
      <c r="E500" s="221" t="s">
        <v>21</v>
      </c>
      <c r="F500" s="222" t="s">
        <v>784</v>
      </c>
      <c r="G500" s="220"/>
      <c r="H500" s="223">
        <v>25.96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219</v>
      </c>
      <c r="AU500" s="229" t="s">
        <v>82</v>
      </c>
      <c r="AV500" s="14" t="s">
        <v>82</v>
      </c>
      <c r="AW500" s="14" t="s">
        <v>34</v>
      </c>
      <c r="AX500" s="14" t="s">
        <v>73</v>
      </c>
      <c r="AY500" s="229" t="s">
        <v>211</v>
      </c>
    </row>
    <row r="501" spans="1:65" s="14" customFormat="1" ht="11.25">
      <c r="B501" s="219"/>
      <c r="C501" s="220"/>
      <c r="D501" s="210" t="s">
        <v>219</v>
      </c>
      <c r="E501" s="221" t="s">
        <v>21</v>
      </c>
      <c r="F501" s="222" t="s">
        <v>785</v>
      </c>
      <c r="G501" s="220"/>
      <c r="H501" s="223">
        <v>3.26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219</v>
      </c>
      <c r="AU501" s="229" t="s">
        <v>82</v>
      </c>
      <c r="AV501" s="14" t="s">
        <v>82</v>
      </c>
      <c r="AW501" s="14" t="s">
        <v>34</v>
      </c>
      <c r="AX501" s="14" t="s">
        <v>73</v>
      </c>
      <c r="AY501" s="229" t="s">
        <v>211</v>
      </c>
    </row>
    <row r="502" spans="1:65" s="14" customFormat="1" ht="11.25">
      <c r="B502" s="219"/>
      <c r="C502" s="220"/>
      <c r="D502" s="210" t="s">
        <v>219</v>
      </c>
      <c r="E502" s="221" t="s">
        <v>21</v>
      </c>
      <c r="F502" s="222" t="s">
        <v>786</v>
      </c>
      <c r="G502" s="220"/>
      <c r="H502" s="223">
        <v>0.182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219</v>
      </c>
      <c r="AU502" s="229" t="s">
        <v>82</v>
      </c>
      <c r="AV502" s="14" t="s">
        <v>82</v>
      </c>
      <c r="AW502" s="14" t="s">
        <v>34</v>
      </c>
      <c r="AX502" s="14" t="s">
        <v>73</v>
      </c>
      <c r="AY502" s="229" t="s">
        <v>211</v>
      </c>
    </row>
    <row r="503" spans="1:65" s="16" customFormat="1" ht="11.25">
      <c r="B503" s="241"/>
      <c r="C503" s="242"/>
      <c r="D503" s="210" t="s">
        <v>219</v>
      </c>
      <c r="E503" s="243" t="s">
        <v>21</v>
      </c>
      <c r="F503" s="244" t="s">
        <v>240</v>
      </c>
      <c r="G503" s="242"/>
      <c r="H503" s="245">
        <v>31.611999999999998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AT503" s="251" t="s">
        <v>219</v>
      </c>
      <c r="AU503" s="251" t="s">
        <v>82</v>
      </c>
      <c r="AV503" s="16" t="s">
        <v>88</v>
      </c>
      <c r="AW503" s="16" t="s">
        <v>34</v>
      </c>
      <c r="AX503" s="16" t="s">
        <v>73</v>
      </c>
      <c r="AY503" s="251" t="s">
        <v>211</v>
      </c>
    </row>
    <row r="504" spans="1:65" s="13" customFormat="1" ht="11.25">
      <c r="B504" s="208"/>
      <c r="C504" s="209"/>
      <c r="D504" s="210" t="s">
        <v>219</v>
      </c>
      <c r="E504" s="211" t="s">
        <v>21</v>
      </c>
      <c r="F504" s="212" t="s">
        <v>787</v>
      </c>
      <c r="G504" s="209"/>
      <c r="H504" s="211" t="s">
        <v>21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219</v>
      </c>
      <c r="AU504" s="218" t="s">
        <v>82</v>
      </c>
      <c r="AV504" s="13" t="s">
        <v>80</v>
      </c>
      <c r="AW504" s="13" t="s">
        <v>34</v>
      </c>
      <c r="AX504" s="13" t="s">
        <v>73</v>
      </c>
      <c r="AY504" s="218" t="s">
        <v>211</v>
      </c>
    </row>
    <row r="505" spans="1:65" s="14" customFormat="1" ht="11.25">
      <c r="B505" s="219"/>
      <c r="C505" s="220"/>
      <c r="D505" s="210" t="s">
        <v>219</v>
      </c>
      <c r="E505" s="221" t="s">
        <v>21</v>
      </c>
      <c r="F505" s="222" t="s">
        <v>788</v>
      </c>
      <c r="G505" s="220"/>
      <c r="H505" s="223">
        <v>-7.9029999999999996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219</v>
      </c>
      <c r="AU505" s="229" t="s">
        <v>82</v>
      </c>
      <c r="AV505" s="14" t="s">
        <v>82</v>
      </c>
      <c r="AW505" s="14" t="s">
        <v>34</v>
      </c>
      <c r="AX505" s="14" t="s">
        <v>73</v>
      </c>
      <c r="AY505" s="229" t="s">
        <v>211</v>
      </c>
    </row>
    <row r="506" spans="1:65" s="15" customFormat="1" ht="11.25">
      <c r="B506" s="230"/>
      <c r="C506" s="231"/>
      <c r="D506" s="210" t="s">
        <v>219</v>
      </c>
      <c r="E506" s="232" t="s">
        <v>21</v>
      </c>
      <c r="F506" s="233" t="s">
        <v>225</v>
      </c>
      <c r="G506" s="231"/>
      <c r="H506" s="234">
        <v>23.709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219</v>
      </c>
      <c r="AU506" s="240" t="s">
        <v>82</v>
      </c>
      <c r="AV506" s="15" t="s">
        <v>100</v>
      </c>
      <c r="AW506" s="15" t="s">
        <v>34</v>
      </c>
      <c r="AX506" s="15" t="s">
        <v>80</v>
      </c>
      <c r="AY506" s="240" t="s">
        <v>211</v>
      </c>
    </row>
    <row r="507" spans="1:65" s="2" customFormat="1" ht="21.75" customHeight="1">
      <c r="A507" s="36"/>
      <c r="B507" s="37"/>
      <c r="C507" s="195" t="s">
        <v>789</v>
      </c>
      <c r="D507" s="195" t="s">
        <v>213</v>
      </c>
      <c r="E507" s="196" t="s">
        <v>790</v>
      </c>
      <c r="F507" s="197" t="s">
        <v>791</v>
      </c>
      <c r="G507" s="198" t="s">
        <v>370</v>
      </c>
      <c r="H507" s="199">
        <v>49.844999999999999</v>
      </c>
      <c r="I507" s="200"/>
      <c r="J507" s="201">
        <f>ROUND(I507*H507,2)</f>
        <v>0</v>
      </c>
      <c r="K507" s="197" t="s">
        <v>21</v>
      </c>
      <c r="L507" s="41"/>
      <c r="M507" s="202" t="s">
        <v>21</v>
      </c>
      <c r="N507" s="203" t="s">
        <v>44</v>
      </c>
      <c r="O507" s="66"/>
      <c r="P507" s="204">
        <f>O507*H507</f>
        <v>0</v>
      </c>
      <c r="Q507" s="204">
        <v>0</v>
      </c>
      <c r="R507" s="204">
        <f>Q507*H507</f>
        <v>0</v>
      </c>
      <c r="S507" s="204">
        <v>0</v>
      </c>
      <c r="T507" s="20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6" t="s">
        <v>100</v>
      </c>
      <c r="AT507" s="206" t="s">
        <v>213</v>
      </c>
      <c r="AU507" s="206" t="s">
        <v>82</v>
      </c>
      <c r="AY507" s="19" t="s">
        <v>211</v>
      </c>
      <c r="BE507" s="207">
        <f>IF(N507="základní",J507,0)</f>
        <v>0</v>
      </c>
      <c r="BF507" s="207">
        <f>IF(N507="snížená",J507,0)</f>
        <v>0</v>
      </c>
      <c r="BG507" s="207">
        <f>IF(N507="zákl. přenesená",J507,0)</f>
        <v>0</v>
      </c>
      <c r="BH507" s="207">
        <f>IF(N507="sníž. přenesená",J507,0)</f>
        <v>0</v>
      </c>
      <c r="BI507" s="207">
        <f>IF(N507="nulová",J507,0)</f>
        <v>0</v>
      </c>
      <c r="BJ507" s="19" t="s">
        <v>80</v>
      </c>
      <c r="BK507" s="207">
        <f>ROUND(I507*H507,2)</f>
        <v>0</v>
      </c>
      <c r="BL507" s="19" t="s">
        <v>100</v>
      </c>
      <c r="BM507" s="206" t="s">
        <v>792</v>
      </c>
    </row>
    <row r="508" spans="1:65" s="13" customFormat="1" ht="11.25">
      <c r="B508" s="208"/>
      <c r="C508" s="209"/>
      <c r="D508" s="210" t="s">
        <v>219</v>
      </c>
      <c r="E508" s="211" t="s">
        <v>21</v>
      </c>
      <c r="F508" s="212" t="s">
        <v>793</v>
      </c>
      <c r="G508" s="209"/>
      <c r="H508" s="211" t="s">
        <v>21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219</v>
      </c>
      <c r="AU508" s="218" t="s">
        <v>82</v>
      </c>
      <c r="AV508" s="13" t="s">
        <v>80</v>
      </c>
      <c r="AW508" s="13" t="s">
        <v>34</v>
      </c>
      <c r="AX508" s="13" t="s">
        <v>73</v>
      </c>
      <c r="AY508" s="218" t="s">
        <v>211</v>
      </c>
    </row>
    <row r="509" spans="1:65" s="14" customFormat="1" ht="11.25">
      <c r="B509" s="219"/>
      <c r="C509" s="220"/>
      <c r="D509" s="210" t="s">
        <v>219</v>
      </c>
      <c r="E509" s="221" t="s">
        <v>21</v>
      </c>
      <c r="F509" s="222" t="s">
        <v>794</v>
      </c>
      <c r="G509" s="220"/>
      <c r="H509" s="223">
        <v>73.554000000000002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219</v>
      </c>
      <c r="AU509" s="229" t="s">
        <v>82</v>
      </c>
      <c r="AV509" s="14" t="s">
        <v>82</v>
      </c>
      <c r="AW509" s="14" t="s">
        <v>34</v>
      </c>
      <c r="AX509" s="14" t="s">
        <v>73</v>
      </c>
      <c r="AY509" s="229" t="s">
        <v>211</v>
      </c>
    </row>
    <row r="510" spans="1:65" s="13" customFormat="1" ht="11.25">
      <c r="B510" s="208"/>
      <c r="C510" s="209"/>
      <c r="D510" s="210" t="s">
        <v>219</v>
      </c>
      <c r="E510" s="211" t="s">
        <v>21</v>
      </c>
      <c r="F510" s="212" t="s">
        <v>795</v>
      </c>
      <c r="G510" s="209"/>
      <c r="H510" s="211" t="s">
        <v>21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219</v>
      </c>
      <c r="AU510" s="218" t="s">
        <v>82</v>
      </c>
      <c r="AV510" s="13" t="s">
        <v>80</v>
      </c>
      <c r="AW510" s="13" t="s">
        <v>34</v>
      </c>
      <c r="AX510" s="13" t="s">
        <v>73</v>
      </c>
      <c r="AY510" s="218" t="s">
        <v>211</v>
      </c>
    </row>
    <row r="511" spans="1:65" s="14" customFormat="1" ht="11.25">
      <c r="B511" s="219"/>
      <c r="C511" s="220"/>
      <c r="D511" s="210" t="s">
        <v>219</v>
      </c>
      <c r="E511" s="221" t="s">
        <v>21</v>
      </c>
      <c r="F511" s="222" t="s">
        <v>796</v>
      </c>
      <c r="G511" s="220"/>
      <c r="H511" s="223">
        <v>-23.709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219</v>
      </c>
      <c r="AU511" s="229" t="s">
        <v>82</v>
      </c>
      <c r="AV511" s="14" t="s">
        <v>82</v>
      </c>
      <c r="AW511" s="14" t="s">
        <v>34</v>
      </c>
      <c r="AX511" s="14" t="s">
        <v>73</v>
      </c>
      <c r="AY511" s="229" t="s">
        <v>211</v>
      </c>
    </row>
    <row r="512" spans="1:65" s="15" customFormat="1" ht="11.25">
      <c r="B512" s="230"/>
      <c r="C512" s="231"/>
      <c r="D512" s="210" t="s">
        <v>219</v>
      </c>
      <c r="E512" s="232" t="s">
        <v>21</v>
      </c>
      <c r="F512" s="233" t="s">
        <v>225</v>
      </c>
      <c r="G512" s="231"/>
      <c r="H512" s="234">
        <v>49.844999999999999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219</v>
      </c>
      <c r="AU512" s="240" t="s">
        <v>82</v>
      </c>
      <c r="AV512" s="15" t="s">
        <v>100</v>
      </c>
      <c r="AW512" s="15" t="s">
        <v>34</v>
      </c>
      <c r="AX512" s="15" t="s">
        <v>80</v>
      </c>
      <c r="AY512" s="240" t="s">
        <v>211</v>
      </c>
    </row>
    <row r="513" spans="1:65" s="12" customFormat="1" ht="22.9" customHeight="1">
      <c r="B513" s="179"/>
      <c r="C513" s="180"/>
      <c r="D513" s="181" t="s">
        <v>72</v>
      </c>
      <c r="E513" s="193" t="s">
        <v>797</v>
      </c>
      <c r="F513" s="193" t="s">
        <v>798</v>
      </c>
      <c r="G513" s="180"/>
      <c r="H513" s="180"/>
      <c r="I513" s="183"/>
      <c r="J513" s="194">
        <f>BK513</f>
        <v>0</v>
      </c>
      <c r="K513" s="180"/>
      <c r="L513" s="185"/>
      <c r="M513" s="186"/>
      <c r="N513" s="187"/>
      <c r="O513" s="187"/>
      <c r="P513" s="188">
        <f>SUM(P514:P515)</f>
        <v>0</v>
      </c>
      <c r="Q513" s="187"/>
      <c r="R513" s="188">
        <f>SUM(R514:R515)</f>
        <v>0</v>
      </c>
      <c r="S513" s="187"/>
      <c r="T513" s="189">
        <f>SUM(T514:T515)</f>
        <v>0</v>
      </c>
      <c r="AR513" s="190" t="s">
        <v>80</v>
      </c>
      <c r="AT513" s="191" t="s">
        <v>72</v>
      </c>
      <c r="AU513" s="191" t="s">
        <v>80</v>
      </c>
      <c r="AY513" s="190" t="s">
        <v>211</v>
      </c>
      <c r="BK513" s="192">
        <f>SUM(BK514:BK515)</f>
        <v>0</v>
      </c>
    </row>
    <row r="514" spans="1:65" s="2" customFormat="1" ht="21.75" customHeight="1">
      <c r="A514" s="36"/>
      <c r="B514" s="37"/>
      <c r="C514" s="195" t="s">
        <v>799</v>
      </c>
      <c r="D514" s="195" t="s">
        <v>213</v>
      </c>
      <c r="E514" s="196" t="s">
        <v>800</v>
      </c>
      <c r="F514" s="197" t="s">
        <v>801</v>
      </c>
      <c r="G514" s="198" t="s">
        <v>370</v>
      </c>
      <c r="H514" s="199">
        <v>205.28299999999999</v>
      </c>
      <c r="I514" s="200"/>
      <c r="J514" s="201">
        <f>ROUND(I514*H514,2)</f>
        <v>0</v>
      </c>
      <c r="K514" s="197" t="s">
        <v>217</v>
      </c>
      <c r="L514" s="41"/>
      <c r="M514" s="202" t="s">
        <v>21</v>
      </c>
      <c r="N514" s="203" t="s">
        <v>44</v>
      </c>
      <c r="O514" s="66"/>
      <c r="P514" s="204">
        <f>O514*H514</f>
        <v>0</v>
      </c>
      <c r="Q514" s="204">
        <v>0</v>
      </c>
      <c r="R514" s="204">
        <f>Q514*H514</f>
        <v>0</v>
      </c>
      <c r="S514" s="204">
        <v>0</v>
      </c>
      <c r="T514" s="20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206" t="s">
        <v>100</v>
      </c>
      <c r="AT514" s="206" t="s">
        <v>213</v>
      </c>
      <c r="AU514" s="206" t="s">
        <v>82</v>
      </c>
      <c r="AY514" s="19" t="s">
        <v>211</v>
      </c>
      <c r="BE514" s="207">
        <f>IF(N514="základní",J514,0)</f>
        <v>0</v>
      </c>
      <c r="BF514" s="207">
        <f>IF(N514="snížená",J514,0)</f>
        <v>0</v>
      </c>
      <c r="BG514" s="207">
        <f>IF(N514="zákl. přenesená",J514,0)</f>
        <v>0</v>
      </c>
      <c r="BH514" s="207">
        <f>IF(N514="sníž. přenesená",J514,0)</f>
        <v>0</v>
      </c>
      <c r="BI514" s="207">
        <f>IF(N514="nulová",J514,0)</f>
        <v>0</v>
      </c>
      <c r="BJ514" s="19" t="s">
        <v>80</v>
      </c>
      <c r="BK514" s="207">
        <f>ROUND(I514*H514,2)</f>
        <v>0</v>
      </c>
      <c r="BL514" s="19" t="s">
        <v>100</v>
      </c>
      <c r="BM514" s="206" t="s">
        <v>802</v>
      </c>
    </row>
    <row r="515" spans="1:65" s="2" customFormat="1" ht="16.5" customHeight="1">
      <c r="A515" s="36"/>
      <c r="B515" s="37"/>
      <c r="C515" s="195" t="s">
        <v>803</v>
      </c>
      <c r="D515" s="195" t="s">
        <v>213</v>
      </c>
      <c r="E515" s="196" t="s">
        <v>804</v>
      </c>
      <c r="F515" s="197" t="s">
        <v>805</v>
      </c>
      <c r="G515" s="198" t="s">
        <v>370</v>
      </c>
      <c r="H515" s="199">
        <v>205.28299999999999</v>
      </c>
      <c r="I515" s="200"/>
      <c r="J515" s="201">
        <f>ROUND(I515*H515,2)</f>
        <v>0</v>
      </c>
      <c r="K515" s="197" t="s">
        <v>21</v>
      </c>
      <c r="L515" s="41"/>
      <c r="M515" s="202" t="s">
        <v>21</v>
      </c>
      <c r="N515" s="203" t="s">
        <v>44</v>
      </c>
      <c r="O515" s="66"/>
      <c r="P515" s="204">
        <f>O515*H515</f>
        <v>0</v>
      </c>
      <c r="Q515" s="204">
        <v>0</v>
      </c>
      <c r="R515" s="204">
        <f>Q515*H515</f>
        <v>0</v>
      </c>
      <c r="S515" s="204">
        <v>0</v>
      </c>
      <c r="T515" s="20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06" t="s">
        <v>100</v>
      </c>
      <c r="AT515" s="206" t="s">
        <v>213</v>
      </c>
      <c r="AU515" s="206" t="s">
        <v>82</v>
      </c>
      <c r="AY515" s="19" t="s">
        <v>211</v>
      </c>
      <c r="BE515" s="207">
        <f>IF(N515="základní",J515,0)</f>
        <v>0</v>
      </c>
      <c r="BF515" s="207">
        <f>IF(N515="snížená",J515,0)</f>
        <v>0</v>
      </c>
      <c r="BG515" s="207">
        <f>IF(N515="zákl. přenesená",J515,0)</f>
        <v>0</v>
      </c>
      <c r="BH515" s="207">
        <f>IF(N515="sníž. přenesená",J515,0)</f>
        <v>0</v>
      </c>
      <c r="BI515" s="207">
        <f>IF(N515="nulová",J515,0)</f>
        <v>0</v>
      </c>
      <c r="BJ515" s="19" t="s">
        <v>80</v>
      </c>
      <c r="BK515" s="207">
        <f>ROUND(I515*H515,2)</f>
        <v>0</v>
      </c>
      <c r="BL515" s="19" t="s">
        <v>100</v>
      </c>
      <c r="BM515" s="206" t="s">
        <v>806</v>
      </c>
    </row>
    <row r="516" spans="1:65" s="12" customFormat="1" ht="25.9" customHeight="1">
      <c r="B516" s="179"/>
      <c r="C516" s="180"/>
      <c r="D516" s="181" t="s">
        <v>72</v>
      </c>
      <c r="E516" s="182" t="s">
        <v>807</v>
      </c>
      <c r="F516" s="182" t="s">
        <v>808</v>
      </c>
      <c r="G516" s="180"/>
      <c r="H516" s="180"/>
      <c r="I516" s="183"/>
      <c r="J516" s="184">
        <f>BK516</f>
        <v>0</v>
      </c>
      <c r="K516" s="180"/>
      <c r="L516" s="185"/>
      <c r="M516" s="186"/>
      <c r="N516" s="187"/>
      <c r="O516" s="187"/>
      <c r="P516" s="188">
        <f>P517+P574+P587+P592+P600+P634+P651+P655</f>
        <v>0</v>
      </c>
      <c r="Q516" s="187"/>
      <c r="R516" s="188">
        <f>R517+R574+R587+R592+R600+R634+R651+R655</f>
        <v>8.7220580400000003</v>
      </c>
      <c r="S516" s="187"/>
      <c r="T516" s="189">
        <f>T517+T574+T587+T592+T600+T634+T651+T655</f>
        <v>5.1681600000000003</v>
      </c>
      <c r="AR516" s="190" t="s">
        <v>82</v>
      </c>
      <c r="AT516" s="191" t="s">
        <v>72</v>
      </c>
      <c r="AU516" s="191" t="s">
        <v>73</v>
      </c>
      <c r="AY516" s="190" t="s">
        <v>211</v>
      </c>
      <c r="BK516" s="192">
        <f>BK517+BK574+BK587+BK592+BK600+BK634+BK651+BK655</f>
        <v>0</v>
      </c>
    </row>
    <row r="517" spans="1:65" s="12" customFormat="1" ht="22.9" customHeight="1">
      <c r="B517" s="179"/>
      <c r="C517" s="180"/>
      <c r="D517" s="181" t="s">
        <v>72</v>
      </c>
      <c r="E517" s="193" t="s">
        <v>809</v>
      </c>
      <c r="F517" s="193" t="s">
        <v>810</v>
      </c>
      <c r="G517" s="180"/>
      <c r="H517" s="180"/>
      <c r="I517" s="183"/>
      <c r="J517" s="194">
        <f>BK517</f>
        <v>0</v>
      </c>
      <c r="K517" s="180"/>
      <c r="L517" s="185"/>
      <c r="M517" s="186"/>
      <c r="N517" s="187"/>
      <c r="O517" s="187"/>
      <c r="P517" s="188">
        <f>SUM(P518:P573)</f>
        <v>0</v>
      </c>
      <c r="Q517" s="187"/>
      <c r="R517" s="188">
        <f>SUM(R518:R573)</f>
        <v>1.8844711999999999</v>
      </c>
      <c r="S517" s="187"/>
      <c r="T517" s="189">
        <f>SUM(T518:T573)</f>
        <v>0.81269999999999987</v>
      </c>
      <c r="AR517" s="190" t="s">
        <v>82</v>
      </c>
      <c r="AT517" s="191" t="s">
        <v>72</v>
      </c>
      <c r="AU517" s="191" t="s">
        <v>80</v>
      </c>
      <c r="AY517" s="190" t="s">
        <v>211</v>
      </c>
      <c r="BK517" s="192">
        <f>SUM(BK518:BK573)</f>
        <v>0</v>
      </c>
    </row>
    <row r="518" spans="1:65" s="2" customFormat="1" ht="16.5" customHeight="1">
      <c r="A518" s="36"/>
      <c r="B518" s="37"/>
      <c r="C518" s="195" t="s">
        <v>811</v>
      </c>
      <c r="D518" s="195" t="s">
        <v>213</v>
      </c>
      <c r="E518" s="196" t="s">
        <v>812</v>
      </c>
      <c r="F518" s="197" t="s">
        <v>813</v>
      </c>
      <c r="G518" s="198" t="s">
        <v>216</v>
      </c>
      <c r="H518" s="199">
        <v>141.12</v>
      </c>
      <c r="I518" s="200"/>
      <c r="J518" s="201">
        <f>ROUND(I518*H518,2)</f>
        <v>0</v>
      </c>
      <c r="K518" s="197" t="s">
        <v>217</v>
      </c>
      <c r="L518" s="41"/>
      <c r="M518" s="202" t="s">
        <v>21</v>
      </c>
      <c r="N518" s="203" t="s">
        <v>44</v>
      </c>
      <c r="O518" s="66"/>
      <c r="P518" s="204">
        <f>O518*H518</f>
        <v>0</v>
      </c>
      <c r="Q518" s="204">
        <v>0</v>
      </c>
      <c r="R518" s="204">
        <f>Q518*H518</f>
        <v>0</v>
      </c>
      <c r="S518" s="204">
        <v>0</v>
      </c>
      <c r="T518" s="205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06" t="s">
        <v>330</v>
      </c>
      <c r="AT518" s="206" t="s">
        <v>213</v>
      </c>
      <c r="AU518" s="206" t="s">
        <v>82</v>
      </c>
      <c r="AY518" s="19" t="s">
        <v>211</v>
      </c>
      <c r="BE518" s="207">
        <f>IF(N518="základní",J518,0)</f>
        <v>0</v>
      </c>
      <c r="BF518" s="207">
        <f>IF(N518="snížená",J518,0)</f>
        <v>0</v>
      </c>
      <c r="BG518" s="207">
        <f>IF(N518="zákl. přenesená",J518,0)</f>
        <v>0</v>
      </c>
      <c r="BH518" s="207">
        <f>IF(N518="sníž. přenesená",J518,0)</f>
        <v>0</v>
      </c>
      <c r="BI518" s="207">
        <f>IF(N518="nulová",J518,0)</f>
        <v>0</v>
      </c>
      <c r="BJ518" s="19" t="s">
        <v>80</v>
      </c>
      <c r="BK518" s="207">
        <f>ROUND(I518*H518,2)</f>
        <v>0</v>
      </c>
      <c r="BL518" s="19" t="s">
        <v>330</v>
      </c>
      <c r="BM518" s="206" t="s">
        <v>814</v>
      </c>
    </row>
    <row r="519" spans="1:65" s="13" customFormat="1" ht="11.25">
      <c r="B519" s="208"/>
      <c r="C519" s="209"/>
      <c r="D519" s="210" t="s">
        <v>219</v>
      </c>
      <c r="E519" s="211" t="s">
        <v>21</v>
      </c>
      <c r="F519" s="212" t="s">
        <v>815</v>
      </c>
      <c r="G519" s="209"/>
      <c r="H519" s="211" t="s">
        <v>21</v>
      </c>
      <c r="I519" s="213"/>
      <c r="J519" s="209"/>
      <c r="K519" s="209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219</v>
      </c>
      <c r="AU519" s="218" t="s">
        <v>82</v>
      </c>
      <c r="AV519" s="13" t="s">
        <v>80</v>
      </c>
      <c r="AW519" s="13" t="s">
        <v>34</v>
      </c>
      <c r="AX519" s="13" t="s">
        <v>73</v>
      </c>
      <c r="AY519" s="218" t="s">
        <v>211</v>
      </c>
    </row>
    <row r="520" spans="1:65" s="14" customFormat="1" ht="11.25">
      <c r="B520" s="219"/>
      <c r="C520" s="220"/>
      <c r="D520" s="210" t="s">
        <v>219</v>
      </c>
      <c r="E520" s="221" t="s">
        <v>21</v>
      </c>
      <c r="F520" s="222" t="s">
        <v>816</v>
      </c>
      <c r="G520" s="220"/>
      <c r="H520" s="223">
        <v>114.4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219</v>
      </c>
      <c r="AU520" s="229" t="s">
        <v>82</v>
      </c>
      <c r="AV520" s="14" t="s">
        <v>82</v>
      </c>
      <c r="AW520" s="14" t="s">
        <v>34</v>
      </c>
      <c r="AX520" s="14" t="s">
        <v>73</v>
      </c>
      <c r="AY520" s="229" t="s">
        <v>211</v>
      </c>
    </row>
    <row r="521" spans="1:65" s="13" customFormat="1" ht="11.25">
      <c r="B521" s="208"/>
      <c r="C521" s="209"/>
      <c r="D521" s="210" t="s">
        <v>219</v>
      </c>
      <c r="E521" s="211" t="s">
        <v>21</v>
      </c>
      <c r="F521" s="212" t="s">
        <v>817</v>
      </c>
      <c r="G521" s="209"/>
      <c r="H521" s="211" t="s">
        <v>21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219</v>
      </c>
      <c r="AU521" s="218" t="s">
        <v>82</v>
      </c>
      <c r="AV521" s="13" t="s">
        <v>80</v>
      </c>
      <c r="AW521" s="13" t="s">
        <v>34</v>
      </c>
      <c r="AX521" s="13" t="s">
        <v>73</v>
      </c>
      <c r="AY521" s="218" t="s">
        <v>211</v>
      </c>
    </row>
    <row r="522" spans="1:65" s="14" customFormat="1" ht="11.25">
      <c r="B522" s="219"/>
      <c r="C522" s="220"/>
      <c r="D522" s="210" t="s">
        <v>219</v>
      </c>
      <c r="E522" s="221" t="s">
        <v>21</v>
      </c>
      <c r="F522" s="222" t="s">
        <v>818</v>
      </c>
      <c r="G522" s="220"/>
      <c r="H522" s="223">
        <v>26.72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219</v>
      </c>
      <c r="AU522" s="229" t="s">
        <v>82</v>
      </c>
      <c r="AV522" s="14" t="s">
        <v>82</v>
      </c>
      <c r="AW522" s="14" t="s">
        <v>34</v>
      </c>
      <c r="AX522" s="14" t="s">
        <v>73</v>
      </c>
      <c r="AY522" s="229" t="s">
        <v>211</v>
      </c>
    </row>
    <row r="523" spans="1:65" s="15" customFormat="1" ht="11.25">
      <c r="B523" s="230"/>
      <c r="C523" s="231"/>
      <c r="D523" s="210" t="s">
        <v>219</v>
      </c>
      <c r="E523" s="232" t="s">
        <v>21</v>
      </c>
      <c r="F523" s="233" t="s">
        <v>225</v>
      </c>
      <c r="G523" s="231"/>
      <c r="H523" s="234">
        <v>141.12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219</v>
      </c>
      <c r="AU523" s="240" t="s">
        <v>82</v>
      </c>
      <c r="AV523" s="15" t="s">
        <v>100</v>
      </c>
      <c r="AW523" s="15" t="s">
        <v>34</v>
      </c>
      <c r="AX523" s="15" t="s">
        <v>80</v>
      </c>
      <c r="AY523" s="240" t="s">
        <v>211</v>
      </c>
    </row>
    <row r="524" spans="1:65" s="2" customFormat="1" ht="16.5" customHeight="1">
      <c r="A524" s="36"/>
      <c r="B524" s="37"/>
      <c r="C524" s="252" t="s">
        <v>819</v>
      </c>
      <c r="D524" s="252" t="s">
        <v>399</v>
      </c>
      <c r="E524" s="253" t="s">
        <v>820</v>
      </c>
      <c r="F524" s="254" t="s">
        <v>821</v>
      </c>
      <c r="G524" s="255" t="s">
        <v>370</v>
      </c>
      <c r="H524" s="256">
        <v>4.2000000000000003E-2</v>
      </c>
      <c r="I524" s="257"/>
      <c r="J524" s="258">
        <f>ROUND(I524*H524,2)</f>
        <v>0</v>
      </c>
      <c r="K524" s="254" t="s">
        <v>217</v>
      </c>
      <c r="L524" s="259"/>
      <c r="M524" s="260" t="s">
        <v>21</v>
      </c>
      <c r="N524" s="261" t="s">
        <v>44</v>
      </c>
      <c r="O524" s="66"/>
      <c r="P524" s="204">
        <f>O524*H524</f>
        <v>0</v>
      </c>
      <c r="Q524" s="204">
        <v>1</v>
      </c>
      <c r="R524" s="204">
        <f>Q524*H524</f>
        <v>4.2000000000000003E-2</v>
      </c>
      <c r="S524" s="204">
        <v>0</v>
      </c>
      <c r="T524" s="205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6" t="s">
        <v>435</v>
      </c>
      <c r="AT524" s="206" t="s">
        <v>399</v>
      </c>
      <c r="AU524" s="206" t="s">
        <v>82</v>
      </c>
      <c r="AY524" s="19" t="s">
        <v>211</v>
      </c>
      <c r="BE524" s="207">
        <f>IF(N524="základní",J524,0)</f>
        <v>0</v>
      </c>
      <c r="BF524" s="207">
        <f>IF(N524="snížená",J524,0)</f>
        <v>0</v>
      </c>
      <c r="BG524" s="207">
        <f>IF(N524="zákl. přenesená",J524,0)</f>
        <v>0</v>
      </c>
      <c r="BH524" s="207">
        <f>IF(N524="sníž. přenesená",J524,0)</f>
        <v>0</v>
      </c>
      <c r="BI524" s="207">
        <f>IF(N524="nulová",J524,0)</f>
        <v>0</v>
      </c>
      <c r="BJ524" s="19" t="s">
        <v>80</v>
      </c>
      <c r="BK524" s="207">
        <f>ROUND(I524*H524,2)</f>
        <v>0</v>
      </c>
      <c r="BL524" s="19" t="s">
        <v>330</v>
      </c>
      <c r="BM524" s="206" t="s">
        <v>822</v>
      </c>
    </row>
    <row r="525" spans="1:65" s="14" customFormat="1" ht="11.25">
      <c r="B525" s="219"/>
      <c r="C525" s="220"/>
      <c r="D525" s="210" t="s">
        <v>219</v>
      </c>
      <c r="E525" s="220"/>
      <c r="F525" s="222" t="s">
        <v>823</v>
      </c>
      <c r="G525" s="220"/>
      <c r="H525" s="223">
        <v>4.2000000000000003E-2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219</v>
      </c>
      <c r="AU525" s="229" t="s">
        <v>82</v>
      </c>
      <c r="AV525" s="14" t="s">
        <v>82</v>
      </c>
      <c r="AW525" s="14" t="s">
        <v>4</v>
      </c>
      <c r="AX525" s="14" t="s">
        <v>80</v>
      </c>
      <c r="AY525" s="229" t="s">
        <v>211</v>
      </c>
    </row>
    <row r="526" spans="1:65" s="2" customFormat="1" ht="16.5" customHeight="1">
      <c r="A526" s="36"/>
      <c r="B526" s="37"/>
      <c r="C526" s="195" t="s">
        <v>824</v>
      </c>
      <c r="D526" s="195" t="s">
        <v>213</v>
      </c>
      <c r="E526" s="196" t="s">
        <v>825</v>
      </c>
      <c r="F526" s="197" t="s">
        <v>826</v>
      </c>
      <c r="G526" s="198" t="s">
        <v>216</v>
      </c>
      <c r="H526" s="199">
        <v>361.2</v>
      </c>
      <c r="I526" s="200"/>
      <c r="J526" s="201">
        <f>ROUND(I526*H526,2)</f>
        <v>0</v>
      </c>
      <c r="K526" s="197" t="s">
        <v>217</v>
      </c>
      <c r="L526" s="41"/>
      <c r="M526" s="202" t="s">
        <v>21</v>
      </c>
      <c r="N526" s="203" t="s">
        <v>44</v>
      </c>
      <c r="O526" s="66"/>
      <c r="P526" s="204">
        <f>O526*H526</f>
        <v>0</v>
      </c>
      <c r="Q526" s="204">
        <v>0</v>
      </c>
      <c r="R526" s="204">
        <f>Q526*H526</f>
        <v>0</v>
      </c>
      <c r="S526" s="204">
        <v>0</v>
      </c>
      <c r="T526" s="205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6" t="s">
        <v>330</v>
      </c>
      <c r="AT526" s="206" t="s">
        <v>213</v>
      </c>
      <c r="AU526" s="206" t="s">
        <v>82</v>
      </c>
      <c r="AY526" s="19" t="s">
        <v>211</v>
      </c>
      <c r="BE526" s="207">
        <f>IF(N526="základní",J526,0)</f>
        <v>0</v>
      </c>
      <c r="BF526" s="207">
        <f>IF(N526="snížená",J526,0)</f>
        <v>0</v>
      </c>
      <c r="BG526" s="207">
        <f>IF(N526="zákl. přenesená",J526,0)</f>
        <v>0</v>
      </c>
      <c r="BH526" s="207">
        <f>IF(N526="sníž. přenesená",J526,0)</f>
        <v>0</v>
      </c>
      <c r="BI526" s="207">
        <f>IF(N526="nulová",J526,0)</f>
        <v>0</v>
      </c>
      <c r="BJ526" s="19" t="s">
        <v>80</v>
      </c>
      <c r="BK526" s="207">
        <f>ROUND(I526*H526,2)</f>
        <v>0</v>
      </c>
      <c r="BL526" s="19" t="s">
        <v>330</v>
      </c>
      <c r="BM526" s="206" t="s">
        <v>827</v>
      </c>
    </row>
    <row r="527" spans="1:65" s="13" customFormat="1" ht="11.25">
      <c r="B527" s="208"/>
      <c r="C527" s="209"/>
      <c r="D527" s="210" t="s">
        <v>219</v>
      </c>
      <c r="E527" s="211" t="s">
        <v>21</v>
      </c>
      <c r="F527" s="212" t="s">
        <v>828</v>
      </c>
      <c r="G527" s="209"/>
      <c r="H527" s="211" t="s">
        <v>21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219</v>
      </c>
      <c r="AU527" s="218" t="s">
        <v>82</v>
      </c>
      <c r="AV527" s="13" t="s">
        <v>80</v>
      </c>
      <c r="AW527" s="13" t="s">
        <v>34</v>
      </c>
      <c r="AX527" s="13" t="s">
        <v>73</v>
      </c>
      <c r="AY527" s="218" t="s">
        <v>211</v>
      </c>
    </row>
    <row r="528" spans="1:65" s="14" customFormat="1" ht="11.25">
      <c r="B528" s="219"/>
      <c r="C528" s="220"/>
      <c r="D528" s="210" t="s">
        <v>219</v>
      </c>
      <c r="E528" s="221" t="s">
        <v>21</v>
      </c>
      <c r="F528" s="222" t="s">
        <v>829</v>
      </c>
      <c r="G528" s="220"/>
      <c r="H528" s="223">
        <v>361.2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219</v>
      </c>
      <c r="AU528" s="229" t="s">
        <v>82</v>
      </c>
      <c r="AV528" s="14" t="s">
        <v>82</v>
      </c>
      <c r="AW528" s="14" t="s">
        <v>34</v>
      </c>
      <c r="AX528" s="14" t="s">
        <v>80</v>
      </c>
      <c r="AY528" s="229" t="s">
        <v>211</v>
      </c>
    </row>
    <row r="529" spans="1:65" s="2" customFormat="1" ht="16.5" customHeight="1">
      <c r="A529" s="36"/>
      <c r="B529" s="37"/>
      <c r="C529" s="252" t="s">
        <v>830</v>
      </c>
      <c r="D529" s="252" t="s">
        <v>399</v>
      </c>
      <c r="E529" s="253" t="s">
        <v>820</v>
      </c>
      <c r="F529" s="254" t="s">
        <v>821</v>
      </c>
      <c r="G529" s="255" t="s">
        <v>370</v>
      </c>
      <c r="H529" s="256">
        <v>0.108</v>
      </c>
      <c r="I529" s="257"/>
      <c r="J529" s="258">
        <f>ROUND(I529*H529,2)</f>
        <v>0</v>
      </c>
      <c r="K529" s="254" t="s">
        <v>217</v>
      </c>
      <c r="L529" s="259"/>
      <c r="M529" s="260" t="s">
        <v>21</v>
      </c>
      <c r="N529" s="261" t="s">
        <v>44</v>
      </c>
      <c r="O529" s="66"/>
      <c r="P529" s="204">
        <f>O529*H529</f>
        <v>0</v>
      </c>
      <c r="Q529" s="204">
        <v>1</v>
      </c>
      <c r="R529" s="204">
        <f>Q529*H529</f>
        <v>0.108</v>
      </c>
      <c r="S529" s="204">
        <v>0</v>
      </c>
      <c r="T529" s="20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06" t="s">
        <v>435</v>
      </c>
      <c r="AT529" s="206" t="s">
        <v>399</v>
      </c>
      <c r="AU529" s="206" t="s">
        <v>82</v>
      </c>
      <c r="AY529" s="19" t="s">
        <v>211</v>
      </c>
      <c r="BE529" s="207">
        <f>IF(N529="základní",J529,0)</f>
        <v>0</v>
      </c>
      <c r="BF529" s="207">
        <f>IF(N529="snížená",J529,0)</f>
        <v>0</v>
      </c>
      <c r="BG529" s="207">
        <f>IF(N529="zákl. přenesená",J529,0)</f>
        <v>0</v>
      </c>
      <c r="BH529" s="207">
        <f>IF(N529="sníž. přenesená",J529,0)</f>
        <v>0</v>
      </c>
      <c r="BI529" s="207">
        <f>IF(N529="nulová",J529,0)</f>
        <v>0</v>
      </c>
      <c r="BJ529" s="19" t="s">
        <v>80</v>
      </c>
      <c r="BK529" s="207">
        <f>ROUND(I529*H529,2)</f>
        <v>0</v>
      </c>
      <c r="BL529" s="19" t="s">
        <v>330</v>
      </c>
      <c r="BM529" s="206" t="s">
        <v>831</v>
      </c>
    </row>
    <row r="530" spans="1:65" s="14" customFormat="1" ht="11.25">
      <c r="B530" s="219"/>
      <c r="C530" s="220"/>
      <c r="D530" s="210" t="s">
        <v>219</v>
      </c>
      <c r="E530" s="220"/>
      <c r="F530" s="222" t="s">
        <v>832</v>
      </c>
      <c r="G530" s="220"/>
      <c r="H530" s="223">
        <v>0.108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219</v>
      </c>
      <c r="AU530" s="229" t="s">
        <v>82</v>
      </c>
      <c r="AV530" s="14" t="s">
        <v>82</v>
      </c>
      <c r="AW530" s="14" t="s">
        <v>4</v>
      </c>
      <c r="AX530" s="14" t="s">
        <v>80</v>
      </c>
      <c r="AY530" s="229" t="s">
        <v>211</v>
      </c>
    </row>
    <row r="531" spans="1:65" s="2" customFormat="1" ht="16.5" customHeight="1">
      <c r="A531" s="36"/>
      <c r="B531" s="37"/>
      <c r="C531" s="195" t="s">
        <v>833</v>
      </c>
      <c r="D531" s="195" t="s">
        <v>213</v>
      </c>
      <c r="E531" s="196" t="s">
        <v>834</v>
      </c>
      <c r="F531" s="197" t="s">
        <v>835</v>
      </c>
      <c r="G531" s="198" t="s">
        <v>216</v>
      </c>
      <c r="H531" s="199">
        <v>180.6</v>
      </c>
      <c r="I531" s="200"/>
      <c r="J531" s="201">
        <f>ROUND(I531*H531,2)</f>
        <v>0</v>
      </c>
      <c r="K531" s="197" t="s">
        <v>217</v>
      </c>
      <c r="L531" s="41"/>
      <c r="M531" s="202" t="s">
        <v>21</v>
      </c>
      <c r="N531" s="203" t="s">
        <v>44</v>
      </c>
      <c r="O531" s="66"/>
      <c r="P531" s="204">
        <f>O531*H531</f>
        <v>0</v>
      </c>
      <c r="Q531" s="204">
        <v>0</v>
      </c>
      <c r="R531" s="204">
        <f>Q531*H531</f>
        <v>0</v>
      </c>
      <c r="S531" s="204">
        <v>4.4999999999999997E-3</v>
      </c>
      <c r="T531" s="205">
        <f>S531*H531</f>
        <v>0.81269999999999987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06" t="s">
        <v>330</v>
      </c>
      <c r="AT531" s="206" t="s">
        <v>213</v>
      </c>
      <c r="AU531" s="206" t="s">
        <v>82</v>
      </c>
      <c r="AY531" s="19" t="s">
        <v>211</v>
      </c>
      <c r="BE531" s="207">
        <f>IF(N531="základní",J531,0)</f>
        <v>0</v>
      </c>
      <c r="BF531" s="207">
        <f>IF(N531="snížená",J531,0)</f>
        <v>0</v>
      </c>
      <c r="BG531" s="207">
        <f>IF(N531="zákl. přenesená",J531,0)</f>
        <v>0</v>
      </c>
      <c r="BH531" s="207">
        <f>IF(N531="sníž. přenesená",J531,0)</f>
        <v>0</v>
      </c>
      <c r="BI531" s="207">
        <f>IF(N531="nulová",J531,0)</f>
        <v>0</v>
      </c>
      <c r="BJ531" s="19" t="s">
        <v>80</v>
      </c>
      <c r="BK531" s="207">
        <f>ROUND(I531*H531,2)</f>
        <v>0</v>
      </c>
      <c r="BL531" s="19" t="s">
        <v>330</v>
      </c>
      <c r="BM531" s="206" t="s">
        <v>836</v>
      </c>
    </row>
    <row r="532" spans="1:65" s="13" customFormat="1" ht="11.25">
      <c r="B532" s="208"/>
      <c r="C532" s="209"/>
      <c r="D532" s="210" t="s">
        <v>219</v>
      </c>
      <c r="E532" s="211" t="s">
        <v>21</v>
      </c>
      <c r="F532" s="212" t="s">
        <v>837</v>
      </c>
      <c r="G532" s="209"/>
      <c r="H532" s="211" t="s">
        <v>21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219</v>
      </c>
      <c r="AU532" s="218" t="s">
        <v>82</v>
      </c>
      <c r="AV532" s="13" t="s">
        <v>80</v>
      </c>
      <c r="AW532" s="13" t="s">
        <v>34</v>
      </c>
      <c r="AX532" s="13" t="s">
        <v>73</v>
      </c>
      <c r="AY532" s="218" t="s">
        <v>211</v>
      </c>
    </row>
    <row r="533" spans="1:65" s="14" customFormat="1" ht="11.25">
      <c r="B533" s="219"/>
      <c r="C533" s="220"/>
      <c r="D533" s="210" t="s">
        <v>219</v>
      </c>
      <c r="E533" s="221" t="s">
        <v>21</v>
      </c>
      <c r="F533" s="222" t="s">
        <v>140</v>
      </c>
      <c r="G533" s="220"/>
      <c r="H533" s="223">
        <v>180.6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219</v>
      </c>
      <c r="AU533" s="229" t="s">
        <v>82</v>
      </c>
      <c r="AV533" s="14" t="s">
        <v>82</v>
      </c>
      <c r="AW533" s="14" t="s">
        <v>34</v>
      </c>
      <c r="AX533" s="14" t="s">
        <v>80</v>
      </c>
      <c r="AY533" s="229" t="s">
        <v>211</v>
      </c>
    </row>
    <row r="534" spans="1:65" s="2" customFormat="1" ht="16.5" customHeight="1">
      <c r="A534" s="36"/>
      <c r="B534" s="37"/>
      <c r="C534" s="195" t="s">
        <v>838</v>
      </c>
      <c r="D534" s="195" t="s">
        <v>213</v>
      </c>
      <c r="E534" s="196" t="s">
        <v>839</v>
      </c>
      <c r="F534" s="197" t="s">
        <v>840</v>
      </c>
      <c r="G534" s="198" t="s">
        <v>216</v>
      </c>
      <c r="H534" s="199">
        <v>70.56</v>
      </c>
      <c r="I534" s="200"/>
      <c r="J534" s="201">
        <f>ROUND(I534*H534,2)</f>
        <v>0</v>
      </c>
      <c r="K534" s="197" t="s">
        <v>217</v>
      </c>
      <c r="L534" s="41"/>
      <c r="M534" s="202" t="s">
        <v>21</v>
      </c>
      <c r="N534" s="203" t="s">
        <v>44</v>
      </c>
      <c r="O534" s="66"/>
      <c r="P534" s="204">
        <f>O534*H534</f>
        <v>0</v>
      </c>
      <c r="Q534" s="204">
        <v>4.0000000000000002E-4</v>
      </c>
      <c r="R534" s="204">
        <f>Q534*H534</f>
        <v>2.8224000000000003E-2</v>
      </c>
      <c r="S534" s="204">
        <v>0</v>
      </c>
      <c r="T534" s="20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06" t="s">
        <v>330</v>
      </c>
      <c r="AT534" s="206" t="s">
        <v>213</v>
      </c>
      <c r="AU534" s="206" t="s">
        <v>82</v>
      </c>
      <c r="AY534" s="19" t="s">
        <v>211</v>
      </c>
      <c r="BE534" s="207">
        <f>IF(N534="základní",J534,0)</f>
        <v>0</v>
      </c>
      <c r="BF534" s="207">
        <f>IF(N534="snížená",J534,0)</f>
        <v>0</v>
      </c>
      <c r="BG534" s="207">
        <f>IF(N534="zákl. přenesená",J534,0)</f>
        <v>0</v>
      </c>
      <c r="BH534" s="207">
        <f>IF(N534="sníž. přenesená",J534,0)</f>
        <v>0</v>
      </c>
      <c r="BI534" s="207">
        <f>IF(N534="nulová",J534,0)</f>
        <v>0</v>
      </c>
      <c r="BJ534" s="19" t="s">
        <v>80</v>
      </c>
      <c r="BK534" s="207">
        <f>ROUND(I534*H534,2)</f>
        <v>0</v>
      </c>
      <c r="BL534" s="19" t="s">
        <v>330</v>
      </c>
      <c r="BM534" s="206" t="s">
        <v>841</v>
      </c>
    </row>
    <row r="535" spans="1:65" s="13" customFormat="1" ht="11.25">
      <c r="B535" s="208"/>
      <c r="C535" s="209"/>
      <c r="D535" s="210" t="s">
        <v>219</v>
      </c>
      <c r="E535" s="211" t="s">
        <v>21</v>
      </c>
      <c r="F535" s="212" t="s">
        <v>842</v>
      </c>
      <c r="G535" s="209"/>
      <c r="H535" s="211" t="s">
        <v>21</v>
      </c>
      <c r="I535" s="213"/>
      <c r="J535" s="209"/>
      <c r="K535" s="209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219</v>
      </c>
      <c r="AU535" s="218" t="s">
        <v>82</v>
      </c>
      <c r="AV535" s="13" t="s">
        <v>80</v>
      </c>
      <c r="AW535" s="13" t="s">
        <v>34</v>
      </c>
      <c r="AX535" s="13" t="s">
        <v>73</v>
      </c>
      <c r="AY535" s="218" t="s">
        <v>211</v>
      </c>
    </row>
    <row r="536" spans="1:65" s="14" customFormat="1" ht="11.25">
      <c r="B536" s="219"/>
      <c r="C536" s="220"/>
      <c r="D536" s="210" t="s">
        <v>219</v>
      </c>
      <c r="E536" s="221" t="s">
        <v>21</v>
      </c>
      <c r="F536" s="222" t="s">
        <v>162</v>
      </c>
      <c r="G536" s="220"/>
      <c r="H536" s="223">
        <v>57.2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219</v>
      </c>
      <c r="AU536" s="229" t="s">
        <v>82</v>
      </c>
      <c r="AV536" s="14" t="s">
        <v>82</v>
      </c>
      <c r="AW536" s="14" t="s">
        <v>34</v>
      </c>
      <c r="AX536" s="14" t="s">
        <v>73</v>
      </c>
      <c r="AY536" s="229" t="s">
        <v>211</v>
      </c>
    </row>
    <row r="537" spans="1:65" s="13" customFormat="1" ht="11.25">
      <c r="B537" s="208"/>
      <c r="C537" s="209"/>
      <c r="D537" s="210" t="s">
        <v>219</v>
      </c>
      <c r="E537" s="211" t="s">
        <v>21</v>
      </c>
      <c r="F537" s="212" t="s">
        <v>817</v>
      </c>
      <c r="G537" s="209"/>
      <c r="H537" s="211" t="s">
        <v>21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219</v>
      </c>
      <c r="AU537" s="218" t="s">
        <v>82</v>
      </c>
      <c r="AV537" s="13" t="s">
        <v>80</v>
      </c>
      <c r="AW537" s="13" t="s">
        <v>34</v>
      </c>
      <c r="AX537" s="13" t="s">
        <v>73</v>
      </c>
      <c r="AY537" s="218" t="s">
        <v>211</v>
      </c>
    </row>
    <row r="538" spans="1:65" s="14" customFormat="1" ht="11.25">
      <c r="B538" s="219"/>
      <c r="C538" s="220"/>
      <c r="D538" s="210" t="s">
        <v>219</v>
      </c>
      <c r="E538" s="221" t="s">
        <v>21</v>
      </c>
      <c r="F538" s="222" t="s">
        <v>843</v>
      </c>
      <c r="G538" s="220"/>
      <c r="H538" s="223">
        <v>13.36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219</v>
      </c>
      <c r="AU538" s="229" t="s">
        <v>82</v>
      </c>
      <c r="AV538" s="14" t="s">
        <v>82</v>
      </c>
      <c r="AW538" s="14" t="s">
        <v>34</v>
      </c>
      <c r="AX538" s="14" t="s">
        <v>73</v>
      </c>
      <c r="AY538" s="229" t="s">
        <v>211</v>
      </c>
    </row>
    <row r="539" spans="1:65" s="15" customFormat="1" ht="11.25">
      <c r="B539" s="230"/>
      <c r="C539" s="231"/>
      <c r="D539" s="210" t="s">
        <v>219</v>
      </c>
      <c r="E539" s="232" t="s">
        <v>21</v>
      </c>
      <c r="F539" s="233" t="s">
        <v>225</v>
      </c>
      <c r="G539" s="231"/>
      <c r="H539" s="234">
        <v>70.56</v>
      </c>
      <c r="I539" s="235"/>
      <c r="J539" s="231"/>
      <c r="K539" s="231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219</v>
      </c>
      <c r="AU539" s="240" t="s">
        <v>82</v>
      </c>
      <c r="AV539" s="15" t="s">
        <v>100</v>
      </c>
      <c r="AW539" s="15" t="s">
        <v>34</v>
      </c>
      <c r="AX539" s="15" t="s">
        <v>80</v>
      </c>
      <c r="AY539" s="240" t="s">
        <v>211</v>
      </c>
    </row>
    <row r="540" spans="1:65" s="2" customFormat="1" ht="16.5" customHeight="1">
      <c r="A540" s="36"/>
      <c r="B540" s="37"/>
      <c r="C540" s="252" t="s">
        <v>844</v>
      </c>
      <c r="D540" s="252" t="s">
        <v>399</v>
      </c>
      <c r="E540" s="253" t="s">
        <v>845</v>
      </c>
      <c r="F540" s="254" t="s">
        <v>846</v>
      </c>
      <c r="G540" s="255" t="s">
        <v>216</v>
      </c>
      <c r="H540" s="256">
        <v>84.671999999999997</v>
      </c>
      <c r="I540" s="257"/>
      <c r="J540" s="258">
        <f>ROUND(I540*H540,2)</f>
        <v>0</v>
      </c>
      <c r="K540" s="254" t="s">
        <v>21</v>
      </c>
      <c r="L540" s="259"/>
      <c r="M540" s="260" t="s">
        <v>21</v>
      </c>
      <c r="N540" s="261" t="s">
        <v>44</v>
      </c>
      <c r="O540" s="66"/>
      <c r="P540" s="204">
        <f>O540*H540</f>
        <v>0</v>
      </c>
      <c r="Q540" s="204">
        <v>5.4000000000000003E-3</v>
      </c>
      <c r="R540" s="204">
        <f>Q540*H540</f>
        <v>0.45722879999999999</v>
      </c>
      <c r="S540" s="204">
        <v>0</v>
      </c>
      <c r="T540" s="20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06" t="s">
        <v>435</v>
      </c>
      <c r="AT540" s="206" t="s">
        <v>399</v>
      </c>
      <c r="AU540" s="206" t="s">
        <v>82</v>
      </c>
      <c r="AY540" s="19" t="s">
        <v>211</v>
      </c>
      <c r="BE540" s="207">
        <f>IF(N540="základní",J540,0)</f>
        <v>0</v>
      </c>
      <c r="BF540" s="207">
        <f>IF(N540="snížená",J540,0)</f>
        <v>0</v>
      </c>
      <c r="BG540" s="207">
        <f>IF(N540="zákl. přenesená",J540,0)</f>
        <v>0</v>
      </c>
      <c r="BH540" s="207">
        <f>IF(N540="sníž. přenesená",J540,0)</f>
        <v>0</v>
      </c>
      <c r="BI540" s="207">
        <f>IF(N540="nulová",J540,0)</f>
        <v>0</v>
      </c>
      <c r="BJ540" s="19" t="s">
        <v>80</v>
      </c>
      <c r="BK540" s="207">
        <f>ROUND(I540*H540,2)</f>
        <v>0</v>
      </c>
      <c r="BL540" s="19" t="s">
        <v>330</v>
      </c>
      <c r="BM540" s="206" t="s">
        <v>847</v>
      </c>
    </row>
    <row r="541" spans="1:65" s="14" customFormat="1" ht="11.25">
      <c r="B541" s="219"/>
      <c r="C541" s="220"/>
      <c r="D541" s="210" t="s">
        <v>219</v>
      </c>
      <c r="E541" s="220"/>
      <c r="F541" s="222" t="s">
        <v>848</v>
      </c>
      <c r="G541" s="220"/>
      <c r="H541" s="223">
        <v>84.671999999999997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219</v>
      </c>
      <c r="AU541" s="229" t="s">
        <v>82</v>
      </c>
      <c r="AV541" s="14" t="s">
        <v>82</v>
      </c>
      <c r="AW541" s="14" t="s">
        <v>4</v>
      </c>
      <c r="AX541" s="14" t="s">
        <v>80</v>
      </c>
      <c r="AY541" s="229" t="s">
        <v>211</v>
      </c>
    </row>
    <row r="542" spans="1:65" s="2" customFormat="1" ht="21.75" customHeight="1">
      <c r="A542" s="36"/>
      <c r="B542" s="37"/>
      <c r="C542" s="195" t="s">
        <v>849</v>
      </c>
      <c r="D542" s="195" t="s">
        <v>213</v>
      </c>
      <c r="E542" s="196" t="s">
        <v>850</v>
      </c>
      <c r="F542" s="197" t="s">
        <v>851</v>
      </c>
      <c r="G542" s="198" t="s">
        <v>216</v>
      </c>
      <c r="H542" s="199">
        <v>180.6</v>
      </c>
      <c r="I542" s="200"/>
      <c r="J542" s="201">
        <f>ROUND(I542*H542,2)</f>
        <v>0</v>
      </c>
      <c r="K542" s="197" t="s">
        <v>21</v>
      </c>
      <c r="L542" s="41"/>
      <c r="M542" s="202" t="s">
        <v>21</v>
      </c>
      <c r="N542" s="203" t="s">
        <v>44</v>
      </c>
      <c r="O542" s="66"/>
      <c r="P542" s="204">
        <f>O542*H542</f>
        <v>0</v>
      </c>
      <c r="Q542" s="204">
        <v>0</v>
      </c>
      <c r="R542" s="204">
        <f>Q542*H542</f>
        <v>0</v>
      </c>
      <c r="S542" s="204">
        <v>0</v>
      </c>
      <c r="T542" s="20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06" t="s">
        <v>330</v>
      </c>
      <c r="AT542" s="206" t="s">
        <v>213</v>
      </c>
      <c r="AU542" s="206" t="s">
        <v>82</v>
      </c>
      <c r="AY542" s="19" t="s">
        <v>211</v>
      </c>
      <c r="BE542" s="207">
        <f>IF(N542="základní",J542,0)</f>
        <v>0</v>
      </c>
      <c r="BF542" s="207">
        <f>IF(N542="snížená",J542,0)</f>
        <v>0</v>
      </c>
      <c r="BG542" s="207">
        <f>IF(N542="zákl. přenesená",J542,0)</f>
        <v>0</v>
      </c>
      <c r="BH542" s="207">
        <f>IF(N542="sníž. přenesená",J542,0)</f>
        <v>0</v>
      </c>
      <c r="BI542" s="207">
        <f>IF(N542="nulová",J542,0)</f>
        <v>0</v>
      </c>
      <c r="BJ542" s="19" t="s">
        <v>80</v>
      </c>
      <c r="BK542" s="207">
        <f>ROUND(I542*H542,2)</f>
        <v>0</v>
      </c>
      <c r="BL542" s="19" t="s">
        <v>330</v>
      </c>
      <c r="BM542" s="206" t="s">
        <v>852</v>
      </c>
    </row>
    <row r="543" spans="1:65" s="14" customFormat="1" ht="11.25">
      <c r="B543" s="219"/>
      <c r="C543" s="220"/>
      <c r="D543" s="210" t="s">
        <v>219</v>
      </c>
      <c r="E543" s="221" t="s">
        <v>21</v>
      </c>
      <c r="F543" s="222" t="s">
        <v>853</v>
      </c>
      <c r="G543" s="220"/>
      <c r="H543" s="223">
        <v>180.6</v>
      </c>
      <c r="I543" s="224"/>
      <c r="J543" s="220"/>
      <c r="K543" s="220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219</v>
      </c>
      <c r="AU543" s="229" t="s">
        <v>82</v>
      </c>
      <c r="AV543" s="14" t="s">
        <v>82</v>
      </c>
      <c r="AW543" s="14" t="s">
        <v>34</v>
      </c>
      <c r="AX543" s="14" t="s">
        <v>73</v>
      </c>
      <c r="AY543" s="229" t="s">
        <v>211</v>
      </c>
    </row>
    <row r="544" spans="1:65" s="16" customFormat="1" ht="11.25">
      <c r="B544" s="241"/>
      <c r="C544" s="242"/>
      <c r="D544" s="210" t="s">
        <v>219</v>
      </c>
      <c r="E544" s="243" t="s">
        <v>21</v>
      </c>
      <c r="F544" s="244" t="s">
        <v>240</v>
      </c>
      <c r="G544" s="242"/>
      <c r="H544" s="245">
        <v>180.6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AT544" s="251" t="s">
        <v>219</v>
      </c>
      <c r="AU544" s="251" t="s">
        <v>82</v>
      </c>
      <c r="AV544" s="16" t="s">
        <v>88</v>
      </c>
      <c r="AW544" s="16" t="s">
        <v>34</v>
      </c>
      <c r="AX544" s="16" t="s">
        <v>80</v>
      </c>
      <c r="AY544" s="251" t="s">
        <v>211</v>
      </c>
    </row>
    <row r="545" spans="1:65" s="2" customFormat="1" ht="16.5" customHeight="1">
      <c r="A545" s="36"/>
      <c r="B545" s="37"/>
      <c r="C545" s="252" t="s">
        <v>854</v>
      </c>
      <c r="D545" s="252" t="s">
        <v>399</v>
      </c>
      <c r="E545" s="253" t="s">
        <v>855</v>
      </c>
      <c r="F545" s="254" t="s">
        <v>856</v>
      </c>
      <c r="G545" s="255" t="s">
        <v>857</v>
      </c>
      <c r="H545" s="256">
        <v>993.3</v>
      </c>
      <c r="I545" s="257"/>
      <c r="J545" s="258">
        <f>ROUND(I545*H545,2)</f>
        <v>0</v>
      </c>
      <c r="K545" s="254" t="s">
        <v>21</v>
      </c>
      <c r="L545" s="259"/>
      <c r="M545" s="260" t="s">
        <v>21</v>
      </c>
      <c r="N545" s="261" t="s">
        <v>44</v>
      </c>
      <c r="O545" s="66"/>
      <c r="P545" s="204">
        <f>O545*H545</f>
        <v>0</v>
      </c>
      <c r="Q545" s="204">
        <v>1E-3</v>
      </c>
      <c r="R545" s="204">
        <f>Q545*H545</f>
        <v>0.99329999999999996</v>
      </c>
      <c r="S545" s="204">
        <v>0</v>
      </c>
      <c r="T545" s="20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6" t="s">
        <v>435</v>
      </c>
      <c r="AT545" s="206" t="s">
        <v>399</v>
      </c>
      <c r="AU545" s="206" t="s">
        <v>82</v>
      </c>
      <c r="AY545" s="19" t="s">
        <v>211</v>
      </c>
      <c r="BE545" s="207">
        <f>IF(N545="základní",J545,0)</f>
        <v>0</v>
      </c>
      <c r="BF545" s="207">
        <f>IF(N545="snížená",J545,0)</f>
        <v>0</v>
      </c>
      <c r="BG545" s="207">
        <f>IF(N545="zákl. přenesená",J545,0)</f>
        <v>0</v>
      </c>
      <c r="BH545" s="207">
        <f>IF(N545="sníž. přenesená",J545,0)</f>
        <v>0</v>
      </c>
      <c r="BI545" s="207">
        <f>IF(N545="nulová",J545,0)</f>
        <v>0</v>
      </c>
      <c r="BJ545" s="19" t="s">
        <v>80</v>
      </c>
      <c r="BK545" s="207">
        <f>ROUND(I545*H545,2)</f>
        <v>0</v>
      </c>
      <c r="BL545" s="19" t="s">
        <v>330</v>
      </c>
      <c r="BM545" s="206" t="s">
        <v>858</v>
      </c>
    </row>
    <row r="546" spans="1:65" s="13" customFormat="1" ht="11.25">
      <c r="B546" s="208"/>
      <c r="C546" s="209"/>
      <c r="D546" s="210" t="s">
        <v>219</v>
      </c>
      <c r="E546" s="211" t="s">
        <v>21</v>
      </c>
      <c r="F546" s="212" t="s">
        <v>859</v>
      </c>
      <c r="G546" s="209"/>
      <c r="H546" s="211" t="s">
        <v>21</v>
      </c>
      <c r="I546" s="213"/>
      <c r="J546" s="209"/>
      <c r="K546" s="209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219</v>
      </c>
      <c r="AU546" s="218" t="s">
        <v>82</v>
      </c>
      <c r="AV546" s="13" t="s">
        <v>80</v>
      </c>
      <c r="AW546" s="13" t="s">
        <v>34</v>
      </c>
      <c r="AX546" s="13" t="s">
        <v>73</v>
      </c>
      <c r="AY546" s="218" t="s">
        <v>211</v>
      </c>
    </row>
    <row r="547" spans="1:65" s="13" customFormat="1" ht="11.25">
      <c r="B547" s="208"/>
      <c r="C547" s="209"/>
      <c r="D547" s="210" t="s">
        <v>219</v>
      </c>
      <c r="E547" s="211" t="s">
        <v>21</v>
      </c>
      <c r="F547" s="212" t="s">
        <v>860</v>
      </c>
      <c r="G547" s="209"/>
      <c r="H547" s="211" t="s">
        <v>21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219</v>
      </c>
      <c r="AU547" s="218" t="s">
        <v>82</v>
      </c>
      <c r="AV547" s="13" t="s">
        <v>80</v>
      </c>
      <c r="AW547" s="13" t="s">
        <v>34</v>
      </c>
      <c r="AX547" s="13" t="s">
        <v>73</v>
      </c>
      <c r="AY547" s="218" t="s">
        <v>211</v>
      </c>
    </row>
    <row r="548" spans="1:65" s="14" customFormat="1" ht="11.25">
      <c r="B548" s="219"/>
      <c r="C548" s="220"/>
      <c r="D548" s="210" t="s">
        <v>219</v>
      </c>
      <c r="E548" s="221" t="s">
        <v>21</v>
      </c>
      <c r="F548" s="222" t="s">
        <v>861</v>
      </c>
      <c r="G548" s="220"/>
      <c r="H548" s="223">
        <v>496.65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219</v>
      </c>
      <c r="AU548" s="229" t="s">
        <v>82</v>
      </c>
      <c r="AV548" s="14" t="s">
        <v>82</v>
      </c>
      <c r="AW548" s="14" t="s">
        <v>34</v>
      </c>
      <c r="AX548" s="14" t="s">
        <v>73</v>
      </c>
      <c r="AY548" s="229" t="s">
        <v>211</v>
      </c>
    </row>
    <row r="549" spans="1:65" s="13" customFormat="1" ht="11.25">
      <c r="B549" s="208"/>
      <c r="C549" s="209"/>
      <c r="D549" s="210" t="s">
        <v>219</v>
      </c>
      <c r="E549" s="211" t="s">
        <v>21</v>
      </c>
      <c r="F549" s="212" t="s">
        <v>862</v>
      </c>
      <c r="G549" s="209"/>
      <c r="H549" s="211" t="s">
        <v>21</v>
      </c>
      <c r="I549" s="213"/>
      <c r="J549" s="209"/>
      <c r="K549" s="209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219</v>
      </c>
      <c r="AU549" s="218" t="s">
        <v>82</v>
      </c>
      <c r="AV549" s="13" t="s">
        <v>80</v>
      </c>
      <c r="AW549" s="13" t="s">
        <v>34</v>
      </c>
      <c r="AX549" s="13" t="s">
        <v>73</v>
      </c>
      <c r="AY549" s="218" t="s">
        <v>211</v>
      </c>
    </row>
    <row r="550" spans="1:65" s="14" customFormat="1" ht="11.25">
      <c r="B550" s="219"/>
      <c r="C550" s="220"/>
      <c r="D550" s="210" t="s">
        <v>219</v>
      </c>
      <c r="E550" s="221" t="s">
        <v>21</v>
      </c>
      <c r="F550" s="222" t="s">
        <v>863</v>
      </c>
      <c r="G550" s="220"/>
      <c r="H550" s="223">
        <v>496.65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219</v>
      </c>
      <c r="AU550" s="229" t="s">
        <v>82</v>
      </c>
      <c r="AV550" s="14" t="s">
        <v>82</v>
      </c>
      <c r="AW550" s="14" t="s">
        <v>34</v>
      </c>
      <c r="AX550" s="14" t="s">
        <v>73</v>
      </c>
      <c r="AY550" s="229" t="s">
        <v>211</v>
      </c>
    </row>
    <row r="551" spans="1:65" s="15" customFormat="1" ht="11.25">
      <c r="B551" s="230"/>
      <c r="C551" s="231"/>
      <c r="D551" s="210" t="s">
        <v>219</v>
      </c>
      <c r="E551" s="232" t="s">
        <v>21</v>
      </c>
      <c r="F551" s="233" t="s">
        <v>225</v>
      </c>
      <c r="G551" s="231"/>
      <c r="H551" s="234">
        <v>993.3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219</v>
      </c>
      <c r="AU551" s="240" t="s">
        <v>82</v>
      </c>
      <c r="AV551" s="15" t="s">
        <v>100</v>
      </c>
      <c r="AW551" s="15" t="s">
        <v>34</v>
      </c>
      <c r="AX551" s="15" t="s">
        <v>80</v>
      </c>
      <c r="AY551" s="240" t="s">
        <v>211</v>
      </c>
    </row>
    <row r="552" spans="1:65" s="2" customFormat="1" ht="16.5" customHeight="1">
      <c r="A552" s="36"/>
      <c r="B552" s="37"/>
      <c r="C552" s="195" t="s">
        <v>864</v>
      </c>
      <c r="D552" s="195" t="s">
        <v>213</v>
      </c>
      <c r="E552" s="196" t="s">
        <v>865</v>
      </c>
      <c r="F552" s="197" t="s">
        <v>866</v>
      </c>
      <c r="G552" s="198" t="s">
        <v>216</v>
      </c>
      <c r="H552" s="199">
        <v>21.6</v>
      </c>
      <c r="I552" s="200"/>
      <c r="J552" s="201">
        <f>ROUND(I552*H552,2)</f>
        <v>0</v>
      </c>
      <c r="K552" s="197" t="s">
        <v>217</v>
      </c>
      <c r="L552" s="41"/>
      <c r="M552" s="202" t="s">
        <v>21</v>
      </c>
      <c r="N552" s="203" t="s">
        <v>44</v>
      </c>
      <c r="O552" s="66"/>
      <c r="P552" s="204">
        <f>O552*H552</f>
        <v>0</v>
      </c>
      <c r="Q552" s="204">
        <v>3.5000000000000001E-3</v>
      </c>
      <c r="R552" s="204">
        <f>Q552*H552</f>
        <v>7.5600000000000001E-2</v>
      </c>
      <c r="S552" s="204">
        <v>0</v>
      </c>
      <c r="T552" s="20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206" t="s">
        <v>330</v>
      </c>
      <c r="AT552" s="206" t="s">
        <v>213</v>
      </c>
      <c r="AU552" s="206" t="s">
        <v>82</v>
      </c>
      <c r="AY552" s="19" t="s">
        <v>211</v>
      </c>
      <c r="BE552" s="207">
        <f>IF(N552="základní",J552,0)</f>
        <v>0</v>
      </c>
      <c r="BF552" s="207">
        <f>IF(N552="snížená",J552,0)</f>
        <v>0</v>
      </c>
      <c r="BG552" s="207">
        <f>IF(N552="zákl. přenesená",J552,0)</f>
        <v>0</v>
      </c>
      <c r="BH552" s="207">
        <f>IF(N552="sníž. přenesená",J552,0)</f>
        <v>0</v>
      </c>
      <c r="BI552" s="207">
        <f>IF(N552="nulová",J552,0)</f>
        <v>0</v>
      </c>
      <c r="BJ552" s="19" t="s">
        <v>80</v>
      </c>
      <c r="BK552" s="207">
        <f>ROUND(I552*H552,2)</f>
        <v>0</v>
      </c>
      <c r="BL552" s="19" t="s">
        <v>330</v>
      </c>
      <c r="BM552" s="206" t="s">
        <v>867</v>
      </c>
    </row>
    <row r="553" spans="1:65" s="14" customFormat="1" ht="11.25">
      <c r="B553" s="219"/>
      <c r="C553" s="220"/>
      <c r="D553" s="210" t="s">
        <v>219</v>
      </c>
      <c r="E553" s="221" t="s">
        <v>21</v>
      </c>
      <c r="F553" s="222" t="s">
        <v>164</v>
      </c>
      <c r="G553" s="220"/>
      <c r="H553" s="223">
        <v>21.6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219</v>
      </c>
      <c r="AU553" s="229" t="s">
        <v>82</v>
      </c>
      <c r="AV553" s="14" t="s">
        <v>82</v>
      </c>
      <c r="AW553" s="14" t="s">
        <v>34</v>
      </c>
      <c r="AX553" s="14" t="s">
        <v>80</v>
      </c>
      <c r="AY553" s="229" t="s">
        <v>211</v>
      </c>
    </row>
    <row r="554" spans="1:65" s="2" customFormat="1" ht="21.75" customHeight="1">
      <c r="A554" s="36"/>
      <c r="B554" s="37"/>
      <c r="C554" s="195" t="s">
        <v>868</v>
      </c>
      <c r="D554" s="195" t="s">
        <v>213</v>
      </c>
      <c r="E554" s="196" t="s">
        <v>869</v>
      </c>
      <c r="F554" s="197" t="s">
        <v>870</v>
      </c>
      <c r="G554" s="198" t="s">
        <v>438</v>
      </c>
      <c r="H554" s="199">
        <v>60.2</v>
      </c>
      <c r="I554" s="200"/>
      <c r="J554" s="201">
        <f>ROUND(I554*H554,2)</f>
        <v>0</v>
      </c>
      <c r="K554" s="197" t="s">
        <v>217</v>
      </c>
      <c r="L554" s="41"/>
      <c r="M554" s="202" t="s">
        <v>21</v>
      </c>
      <c r="N554" s="203" t="s">
        <v>44</v>
      </c>
      <c r="O554" s="66"/>
      <c r="P554" s="204">
        <f>O554*H554</f>
        <v>0</v>
      </c>
      <c r="Q554" s="204">
        <v>4.0000000000000003E-5</v>
      </c>
      <c r="R554" s="204">
        <f>Q554*H554</f>
        <v>2.4080000000000004E-3</v>
      </c>
      <c r="S554" s="204">
        <v>0</v>
      </c>
      <c r="T554" s="20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06" t="s">
        <v>330</v>
      </c>
      <c r="AT554" s="206" t="s">
        <v>213</v>
      </c>
      <c r="AU554" s="206" t="s">
        <v>82</v>
      </c>
      <c r="AY554" s="19" t="s">
        <v>211</v>
      </c>
      <c r="BE554" s="207">
        <f>IF(N554="základní",J554,0)</f>
        <v>0</v>
      </c>
      <c r="BF554" s="207">
        <f>IF(N554="snížená",J554,0)</f>
        <v>0</v>
      </c>
      <c r="BG554" s="207">
        <f>IF(N554="zákl. přenesená",J554,0)</f>
        <v>0</v>
      </c>
      <c r="BH554" s="207">
        <f>IF(N554="sníž. přenesená",J554,0)</f>
        <v>0</v>
      </c>
      <c r="BI554" s="207">
        <f>IF(N554="nulová",J554,0)</f>
        <v>0</v>
      </c>
      <c r="BJ554" s="19" t="s">
        <v>80</v>
      </c>
      <c r="BK554" s="207">
        <f>ROUND(I554*H554,2)</f>
        <v>0</v>
      </c>
      <c r="BL554" s="19" t="s">
        <v>330</v>
      </c>
      <c r="BM554" s="206" t="s">
        <v>871</v>
      </c>
    </row>
    <row r="555" spans="1:65" s="14" customFormat="1" ht="11.25">
      <c r="B555" s="219"/>
      <c r="C555" s="220"/>
      <c r="D555" s="210" t="s">
        <v>219</v>
      </c>
      <c r="E555" s="221" t="s">
        <v>21</v>
      </c>
      <c r="F555" s="222" t="s">
        <v>872</v>
      </c>
      <c r="G555" s="220"/>
      <c r="H555" s="223">
        <v>60.2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219</v>
      </c>
      <c r="AU555" s="229" t="s">
        <v>82</v>
      </c>
      <c r="AV555" s="14" t="s">
        <v>82</v>
      </c>
      <c r="AW555" s="14" t="s">
        <v>34</v>
      </c>
      <c r="AX555" s="14" t="s">
        <v>80</v>
      </c>
      <c r="AY555" s="229" t="s">
        <v>211</v>
      </c>
    </row>
    <row r="556" spans="1:65" s="2" customFormat="1" ht="16.5" customHeight="1">
      <c r="A556" s="36"/>
      <c r="B556" s="37"/>
      <c r="C556" s="252" t="s">
        <v>873</v>
      </c>
      <c r="D556" s="252" t="s">
        <v>399</v>
      </c>
      <c r="E556" s="253" t="s">
        <v>874</v>
      </c>
      <c r="F556" s="254" t="s">
        <v>875</v>
      </c>
      <c r="G556" s="255" t="s">
        <v>438</v>
      </c>
      <c r="H556" s="256">
        <v>66.22</v>
      </c>
      <c r="I556" s="257"/>
      <c r="J556" s="258">
        <f>ROUND(I556*H556,2)</f>
        <v>0</v>
      </c>
      <c r="K556" s="254" t="s">
        <v>217</v>
      </c>
      <c r="L556" s="259"/>
      <c r="M556" s="260" t="s">
        <v>21</v>
      </c>
      <c r="N556" s="261" t="s">
        <v>44</v>
      </c>
      <c r="O556" s="66"/>
      <c r="P556" s="204">
        <f>O556*H556</f>
        <v>0</v>
      </c>
      <c r="Q556" s="204">
        <v>1.2E-4</v>
      </c>
      <c r="R556" s="204">
        <f>Q556*H556</f>
        <v>7.9463999999999993E-3</v>
      </c>
      <c r="S556" s="204">
        <v>0</v>
      </c>
      <c r="T556" s="205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6" t="s">
        <v>435</v>
      </c>
      <c r="AT556" s="206" t="s">
        <v>399</v>
      </c>
      <c r="AU556" s="206" t="s">
        <v>82</v>
      </c>
      <c r="AY556" s="19" t="s">
        <v>211</v>
      </c>
      <c r="BE556" s="207">
        <f>IF(N556="základní",J556,0)</f>
        <v>0</v>
      </c>
      <c r="BF556" s="207">
        <f>IF(N556="snížená",J556,0)</f>
        <v>0</v>
      </c>
      <c r="BG556" s="207">
        <f>IF(N556="zákl. přenesená",J556,0)</f>
        <v>0</v>
      </c>
      <c r="BH556" s="207">
        <f>IF(N556="sníž. přenesená",J556,0)</f>
        <v>0</v>
      </c>
      <c r="BI556" s="207">
        <f>IF(N556="nulová",J556,0)</f>
        <v>0</v>
      </c>
      <c r="BJ556" s="19" t="s">
        <v>80</v>
      </c>
      <c r="BK556" s="207">
        <f>ROUND(I556*H556,2)</f>
        <v>0</v>
      </c>
      <c r="BL556" s="19" t="s">
        <v>330</v>
      </c>
      <c r="BM556" s="206" t="s">
        <v>876</v>
      </c>
    </row>
    <row r="557" spans="1:65" s="14" customFormat="1" ht="11.25">
      <c r="B557" s="219"/>
      <c r="C557" s="220"/>
      <c r="D557" s="210" t="s">
        <v>219</v>
      </c>
      <c r="E557" s="220"/>
      <c r="F557" s="222" t="s">
        <v>877</v>
      </c>
      <c r="G557" s="220"/>
      <c r="H557" s="223">
        <v>66.22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219</v>
      </c>
      <c r="AU557" s="229" t="s">
        <v>82</v>
      </c>
      <c r="AV557" s="14" t="s">
        <v>82</v>
      </c>
      <c r="AW557" s="14" t="s">
        <v>4</v>
      </c>
      <c r="AX557" s="14" t="s">
        <v>80</v>
      </c>
      <c r="AY557" s="229" t="s">
        <v>211</v>
      </c>
    </row>
    <row r="558" spans="1:65" s="2" customFormat="1" ht="21.75" customHeight="1">
      <c r="A558" s="36"/>
      <c r="B558" s="37"/>
      <c r="C558" s="195" t="s">
        <v>878</v>
      </c>
      <c r="D558" s="195" t="s">
        <v>213</v>
      </c>
      <c r="E558" s="196" t="s">
        <v>879</v>
      </c>
      <c r="F558" s="197" t="s">
        <v>880</v>
      </c>
      <c r="G558" s="198" t="s">
        <v>216</v>
      </c>
      <c r="H558" s="199">
        <v>270.89999999999998</v>
      </c>
      <c r="I558" s="200"/>
      <c r="J558" s="201">
        <f>ROUND(I558*H558,2)</f>
        <v>0</v>
      </c>
      <c r="K558" s="197" t="s">
        <v>217</v>
      </c>
      <c r="L558" s="41"/>
      <c r="M558" s="202" t="s">
        <v>21</v>
      </c>
      <c r="N558" s="203" t="s">
        <v>44</v>
      </c>
      <c r="O558" s="66"/>
      <c r="P558" s="204">
        <f>O558*H558</f>
        <v>0</v>
      </c>
      <c r="Q558" s="204">
        <v>0</v>
      </c>
      <c r="R558" s="204">
        <f>Q558*H558</f>
        <v>0</v>
      </c>
      <c r="S558" s="204">
        <v>0</v>
      </c>
      <c r="T558" s="20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206" t="s">
        <v>330</v>
      </c>
      <c r="AT558" s="206" t="s">
        <v>213</v>
      </c>
      <c r="AU558" s="206" t="s">
        <v>82</v>
      </c>
      <c r="AY558" s="19" t="s">
        <v>211</v>
      </c>
      <c r="BE558" s="207">
        <f>IF(N558="základní",J558,0)</f>
        <v>0</v>
      </c>
      <c r="BF558" s="207">
        <f>IF(N558="snížená",J558,0)</f>
        <v>0</v>
      </c>
      <c r="BG558" s="207">
        <f>IF(N558="zákl. přenesená",J558,0)</f>
        <v>0</v>
      </c>
      <c r="BH558" s="207">
        <f>IF(N558="sníž. přenesená",J558,0)</f>
        <v>0</v>
      </c>
      <c r="BI558" s="207">
        <f>IF(N558="nulová",J558,0)</f>
        <v>0</v>
      </c>
      <c r="BJ558" s="19" t="s">
        <v>80</v>
      </c>
      <c r="BK558" s="207">
        <f>ROUND(I558*H558,2)</f>
        <v>0</v>
      </c>
      <c r="BL558" s="19" t="s">
        <v>330</v>
      </c>
      <c r="BM558" s="206" t="s">
        <v>881</v>
      </c>
    </row>
    <row r="559" spans="1:65" s="13" customFormat="1" ht="11.25">
      <c r="B559" s="208"/>
      <c r="C559" s="209"/>
      <c r="D559" s="210" t="s">
        <v>219</v>
      </c>
      <c r="E559" s="211" t="s">
        <v>21</v>
      </c>
      <c r="F559" s="212" t="s">
        <v>882</v>
      </c>
      <c r="G559" s="209"/>
      <c r="H559" s="211" t="s">
        <v>21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219</v>
      </c>
      <c r="AU559" s="218" t="s">
        <v>82</v>
      </c>
      <c r="AV559" s="13" t="s">
        <v>80</v>
      </c>
      <c r="AW559" s="13" t="s">
        <v>34</v>
      </c>
      <c r="AX559" s="13" t="s">
        <v>73</v>
      </c>
      <c r="AY559" s="218" t="s">
        <v>211</v>
      </c>
    </row>
    <row r="560" spans="1:65" s="14" customFormat="1" ht="11.25">
      <c r="B560" s="219"/>
      <c r="C560" s="220"/>
      <c r="D560" s="210" t="s">
        <v>219</v>
      </c>
      <c r="E560" s="221" t="s">
        <v>21</v>
      </c>
      <c r="F560" s="222" t="s">
        <v>140</v>
      </c>
      <c r="G560" s="220"/>
      <c r="H560" s="223">
        <v>180.6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219</v>
      </c>
      <c r="AU560" s="229" t="s">
        <v>82</v>
      </c>
      <c r="AV560" s="14" t="s">
        <v>82</v>
      </c>
      <c r="AW560" s="14" t="s">
        <v>34</v>
      </c>
      <c r="AX560" s="14" t="s">
        <v>73</v>
      </c>
      <c r="AY560" s="229" t="s">
        <v>211</v>
      </c>
    </row>
    <row r="561" spans="1:65" s="13" customFormat="1" ht="11.25">
      <c r="B561" s="208"/>
      <c r="C561" s="209"/>
      <c r="D561" s="210" t="s">
        <v>219</v>
      </c>
      <c r="E561" s="211" t="s">
        <v>21</v>
      </c>
      <c r="F561" s="212" t="s">
        <v>883</v>
      </c>
      <c r="G561" s="209"/>
      <c r="H561" s="211" t="s">
        <v>21</v>
      </c>
      <c r="I561" s="213"/>
      <c r="J561" s="209"/>
      <c r="K561" s="209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219</v>
      </c>
      <c r="AU561" s="218" t="s">
        <v>82</v>
      </c>
      <c r="AV561" s="13" t="s">
        <v>80</v>
      </c>
      <c r="AW561" s="13" t="s">
        <v>34</v>
      </c>
      <c r="AX561" s="13" t="s">
        <v>73</v>
      </c>
      <c r="AY561" s="218" t="s">
        <v>211</v>
      </c>
    </row>
    <row r="562" spans="1:65" s="14" customFormat="1" ht="11.25">
      <c r="B562" s="219"/>
      <c r="C562" s="220"/>
      <c r="D562" s="210" t="s">
        <v>219</v>
      </c>
      <c r="E562" s="221" t="s">
        <v>21</v>
      </c>
      <c r="F562" s="222" t="s">
        <v>884</v>
      </c>
      <c r="G562" s="220"/>
      <c r="H562" s="223">
        <v>90.3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219</v>
      </c>
      <c r="AU562" s="229" t="s">
        <v>82</v>
      </c>
      <c r="AV562" s="14" t="s">
        <v>82</v>
      </c>
      <c r="AW562" s="14" t="s">
        <v>34</v>
      </c>
      <c r="AX562" s="14" t="s">
        <v>73</v>
      </c>
      <c r="AY562" s="229" t="s">
        <v>211</v>
      </c>
    </row>
    <row r="563" spans="1:65" s="15" customFormat="1" ht="11.25">
      <c r="B563" s="230"/>
      <c r="C563" s="231"/>
      <c r="D563" s="210" t="s">
        <v>219</v>
      </c>
      <c r="E563" s="232" t="s">
        <v>21</v>
      </c>
      <c r="F563" s="233" t="s">
        <v>225</v>
      </c>
      <c r="G563" s="231"/>
      <c r="H563" s="234">
        <v>270.89999999999998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AT563" s="240" t="s">
        <v>219</v>
      </c>
      <c r="AU563" s="240" t="s">
        <v>82</v>
      </c>
      <c r="AV563" s="15" t="s">
        <v>100</v>
      </c>
      <c r="AW563" s="15" t="s">
        <v>34</v>
      </c>
      <c r="AX563" s="15" t="s">
        <v>80</v>
      </c>
      <c r="AY563" s="240" t="s">
        <v>211</v>
      </c>
    </row>
    <row r="564" spans="1:65" s="2" customFormat="1" ht="16.5" customHeight="1">
      <c r="A564" s="36"/>
      <c r="B564" s="37"/>
      <c r="C564" s="252" t="s">
        <v>885</v>
      </c>
      <c r="D564" s="252" t="s">
        <v>399</v>
      </c>
      <c r="E564" s="253" t="s">
        <v>886</v>
      </c>
      <c r="F564" s="254" t="s">
        <v>887</v>
      </c>
      <c r="G564" s="255" t="s">
        <v>216</v>
      </c>
      <c r="H564" s="256">
        <v>325.08</v>
      </c>
      <c r="I564" s="257"/>
      <c r="J564" s="258">
        <f>ROUND(I564*H564,2)</f>
        <v>0</v>
      </c>
      <c r="K564" s="254" t="s">
        <v>217</v>
      </c>
      <c r="L564" s="259"/>
      <c r="M564" s="260" t="s">
        <v>21</v>
      </c>
      <c r="N564" s="261" t="s">
        <v>44</v>
      </c>
      <c r="O564" s="66"/>
      <c r="P564" s="204">
        <f>O564*H564</f>
        <v>0</v>
      </c>
      <c r="Q564" s="204">
        <v>2.9999999999999997E-4</v>
      </c>
      <c r="R564" s="204">
        <f>Q564*H564</f>
        <v>9.7523999999999986E-2</v>
      </c>
      <c r="S564" s="204">
        <v>0</v>
      </c>
      <c r="T564" s="20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06" t="s">
        <v>435</v>
      </c>
      <c r="AT564" s="206" t="s">
        <v>399</v>
      </c>
      <c r="AU564" s="206" t="s">
        <v>82</v>
      </c>
      <c r="AY564" s="19" t="s">
        <v>211</v>
      </c>
      <c r="BE564" s="207">
        <f>IF(N564="základní",J564,0)</f>
        <v>0</v>
      </c>
      <c r="BF564" s="207">
        <f>IF(N564="snížená",J564,0)</f>
        <v>0</v>
      </c>
      <c r="BG564" s="207">
        <f>IF(N564="zákl. přenesená",J564,0)</f>
        <v>0</v>
      </c>
      <c r="BH564" s="207">
        <f>IF(N564="sníž. přenesená",J564,0)</f>
        <v>0</v>
      </c>
      <c r="BI564" s="207">
        <f>IF(N564="nulová",J564,0)</f>
        <v>0</v>
      </c>
      <c r="BJ564" s="19" t="s">
        <v>80</v>
      </c>
      <c r="BK564" s="207">
        <f>ROUND(I564*H564,2)</f>
        <v>0</v>
      </c>
      <c r="BL564" s="19" t="s">
        <v>330</v>
      </c>
      <c r="BM564" s="206" t="s">
        <v>888</v>
      </c>
    </row>
    <row r="565" spans="1:65" s="14" customFormat="1" ht="11.25">
      <c r="B565" s="219"/>
      <c r="C565" s="220"/>
      <c r="D565" s="210" t="s">
        <v>219</v>
      </c>
      <c r="E565" s="220"/>
      <c r="F565" s="222" t="s">
        <v>889</v>
      </c>
      <c r="G565" s="220"/>
      <c r="H565" s="223">
        <v>325.08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219</v>
      </c>
      <c r="AU565" s="229" t="s">
        <v>82</v>
      </c>
      <c r="AV565" s="14" t="s">
        <v>82</v>
      </c>
      <c r="AW565" s="14" t="s">
        <v>4</v>
      </c>
      <c r="AX565" s="14" t="s">
        <v>80</v>
      </c>
      <c r="AY565" s="229" t="s">
        <v>211</v>
      </c>
    </row>
    <row r="566" spans="1:65" s="2" customFormat="1" ht="16.5" customHeight="1">
      <c r="A566" s="36"/>
      <c r="B566" s="37"/>
      <c r="C566" s="195" t="s">
        <v>890</v>
      </c>
      <c r="D566" s="195" t="s">
        <v>213</v>
      </c>
      <c r="E566" s="196" t="s">
        <v>891</v>
      </c>
      <c r="F566" s="197" t="s">
        <v>892</v>
      </c>
      <c r="G566" s="198" t="s">
        <v>216</v>
      </c>
      <c r="H566" s="199">
        <v>180.6</v>
      </c>
      <c r="I566" s="200"/>
      <c r="J566" s="201">
        <f>ROUND(I566*H566,2)</f>
        <v>0</v>
      </c>
      <c r="K566" s="197" t="s">
        <v>217</v>
      </c>
      <c r="L566" s="41"/>
      <c r="M566" s="202" t="s">
        <v>21</v>
      </c>
      <c r="N566" s="203" t="s">
        <v>44</v>
      </c>
      <c r="O566" s="66"/>
      <c r="P566" s="204">
        <f>O566*H566</f>
        <v>0</v>
      </c>
      <c r="Q566" s="204">
        <v>4.0000000000000003E-5</v>
      </c>
      <c r="R566" s="204">
        <f>Q566*H566</f>
        <v>7.2240000000000004E-3</v>
      </c>
      <c r="S566" s="204">
        <v>0</v>
      </c>
      <c r="T566" s="20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06" t="s">
        <v>330</v>
      </c>
      <c r="AT566" s="206" t="s">
        <v>213</v>
      </c>
      <c r="AU566" s="206" t="s">
        <v>82</v>
      </c>
      <c r="AY566" s="19" t="s">
        <v>211</v>
      </c>
      <c r="BE566" s="207">
        <f>IF(N566="základní",J566,0)</f>
        <v>0</v>
      </c>
      <c r="BF566" s="207">
        <f>IF(N566="snížená",J566,0)</f>
        <v>0</v>
      </c>
      <c r="BG566" s="207">
        <f>IF(N566="zákl. přenesená",J566,0)</f>
        <v>0</v>
      </c>
      <c r="BH566" s="207">
        <f>IF(N566="sníž. přenesená",J566,0)</f>
        <v>0</v>
      </c>
      <c r="BI566" s="207">
        <f>IF(N566="nulová",J566,0)</f>
        <v>0</v>
      </c>
      <c r="BJ566" s="19" t="s">
        <v>80</v>
      </c>
      <c r="BK566" s="207">
        <f>ROUND(I566*H566,2)</f>
        <v>0</v>
      </c>
      <c r="BL566" s="19" t="s">
        <v>330</v>
      </c>
      <c r="BM566" s="206" t="s">
        <v>893</v>
      </c>
    </row>
    <row r="567" spans="1:65" s="13" customFormat="1" ht="11.25">
      <c r="B567" s="208"/>
      <c r="C567" s="209"/>
      <c r="D567" s="210" t="s">
        <v>219</v>
      </c>
      <c r="E567" s="211" t="s">
        <v>21</v>
      </c>
      <c r="F567" s="212" t="s">
        <v>894</v>
      </c>
      <c r="G567" s="209"/>
      <c r="H567" s="211" t="s">
        <v>21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219</v>
      </c>
      <c r="AU567" s="218" t="s">
        <v>82</v>
      </c>
      <c r="AV567" s="13" t="s">
        <v>80</v>
      </c>
      <c r="AW567" s="13" t="s">
        <v>34</v>
      </c>
      <c r="AX567" s="13" t="s">
        <v>73</v>
      </c>
      <c r="AY567" s="218" t="s">
        <v>211</v>
      </c>
    </row>
    <row r="568" spans="1:65" s="14" customFormat="1" ht="11.25">
      <c r="B568" s="219"/>
      <c r="C568" s="220"/>
      <c r="D568" s="210" t="s">
        <v>219</v>
      </c>
      <c r="E568" s="221" t="s">
        <v>21</v>
      </c>
      <c r="F568" s="222" t="s">
        <v>140</v>
      </c>
      <c r="G568" s="220"/>
      <c r="H568" s="223">
        <v>180.6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219</v>
      </c>
      <c r="AU568" s="229" t="s">
        <v>82</v>
      </c>
      <c r="AV568" s="14" t="s">
        <v>82</v>
      </c>
      <c r="AW568" s="14" t="s">
        <v>34</v>
      </c>
      <c r="AX568" s="14" t="s">
        <v>80</v>
      </c>
      <c r="AY568" s="229" t="s">
        <v>211</v>
      </c>
    </row>
    <row r="569" spans="1:65" s="2" customFormat="1" ht="16.5" customHeight="1">
      <c r="A569" s="36"/>
      <c r="B569" s="37"/>
      <c r="C569" s="252" t="s">
        <v>895</v>
      </c>
      <c r="D569" s="252" t="s">
        <v>399</v>
      </c>
      <c r="E569" s="253" t="s">
        <v>896</v>
      </c>
      <c r="F569" s="254" t="s">
        <v>897</v>
      </c>
      <c r="G569" s="255" t="s">
        <v>216</v>
      </c>
      <c r="H569" s="256">
        <v>216.72</v>
      </c>
      <c r="I569" s="257"/>
      <c r="J569" s="258">
        <f>ROUND(I569*H569,2)</f>
        <v>0</v>
      </c>
      <c r="K569" s="254" t="s">
        <v>217</v>
      </c>
      <c r="L569" s="259"/>
      <c r="M569" s="260" t="s">
        <v>21</v>
      </c>
      <c r="N569" s="261" t="s">
        <v>44</v>
      </c>
      <c r="O569" s="66"/>
      <c r="P569" s="204">
        <f>O569*H569</f>
        <v>0</v>
      </c>
      <c r="Q569" s="204">
        <v>2.9999999999999997E-4</v>
      </c>
      <c r="R569" s="204">
        <f>Q569*H569</f>
        <v>6.501599999999999E-2</v>
      </c>
      <c r="S569" s="204">
        <v>0</v>
      </c>
      <c r="T569" s="20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6" t="s">
        <v>435</v>
      </c>
      <c r="AT569" s="206" t="s">
        <v>399</v>
      </c>
      <c r="AU569" s="206" t="s">
        <v>82</v>
      </c>
      <c r="AY569" s="19" t="s">
        <v>211</v>
      </c>
      <c r="BE569" s="207">
        <f>IF(N569="základní",J569,0)</f>
        <v>0</v>
      </c>
      <c r="BF569" s="207">
        <f>IF(N569="snížená",J569,0)</f>
        <v>0</v>
      </c>
      <c r="BG569" s="207">
        <f>IF(N569="zákl. přenesená",J569,0)</f>
        <v>0</v>
      </c>
      <c r="BH569" s="207">
        <f>IF(N569="sníž. přenesená",J569,0)</f>
        <v>0</v>
      </c>
      <c r="BI569" s="207">
        <f>IF(N569="nulová",J569,0)</f>
        <v>0</v>
      </c>
      <c r="BJ569" s="19" t="s">
        <v>80</v>
      </c>
      <c r="BK569" s="207">
        <f>ROUND(I569*H569,2)</f>
        <v>0</v>
      </c>
      <c r="BL569" s="19" t="s">
        <v>330</v>
      </c>
      <c r="BM569" s="206" t="s">
        <v>898</v>
      </c>
    </row>
    <row r="570" spans="1:65" s="2" customFormat="1" ht="19.5">
      <c r="A570" s="36"/>
      <c r="B570" s="37"/>
      <c r="C570" s="38"/>
      <c r="D570" s="210" t="s">
        <v>720</v>
      </c>
      <c r="E570" s="38"/>
      <c r="F570" s="262" t="s">
        <v>899</v>
      </c>
      <c r="G570" s="38"/>
      <c r="H570" s="38"/>
      <c r="I570" s="119"/>
      <c r="J570" s="38"/>
      <c r="K570" s="38"/>
      <c r="L570" s="41"/>
      <c r="M570" s="263"/>
      <c r="N570" s="264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720</v>
      </c>
      <c r="AU570" s="19" t="s">
        <v>82</v>
      </c>
    </row>
    <row r="571" spans="1:65" s="14" customFormat="1" ht="11.25">
      <c r="B571" s="219"/>
      <c r="C571" s="220"/>
      <c r="D571" s="210" t="s">
        <v>219</v>
      </c>
      <c r="E571" s="220"/>
      <c r="F571" s="222" t="s">
        <v>900</v>
      </c>
      <c r="G571" s="220"/>
      <c r="H571" s="223">
        <v>216.72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219</v>
      </c>
      <c r="AU571" s="229" t="s">
        <v>82</v>
      </c>
      <c r="AV571" s="14" t="s">
        <v>82</v>
      </c>
      <c r="AW571" s="14" t="s">
        <v>4</v>
      </c>
      <c r="AX571" s="14" t="s">
        <v>80</v>
      </c>
      <c r="AY571" s="229" t="s">
        <v>211</v>
      </c>
    </row>
    <row r="572" spans="1:65" s="2" customFormat="1" ht="21.75" customHeight="1">
      <c r="A572" s="36"/>
      <c r="B572" s="37"/>
      <c r="C572" s="195" t="s">
        <v>901</v>
      </c>
      <c r="D572" s="195" t="s">
        <v>213</v>
      </c>
      <c r="E572" s="196" t="s">
        <v>902</v>
      </c>
      <c r="F572" s="197" t="s">
        <v>903</v>
      </c>
      <c r="G572" s="198" t="s">
        <v>370</v>
      </c>
      <c r="H572" s="199">
        <v>1.8839999999999999</v>
      </c>
      <c r="I572" s="200"/>
      <c r="J572" s="201">
        <f>ROUND(I572*H572,2)</f>
        <v>0</v>
      </c>
      <c r="K572" s="197" t="s">
        <v>217</v>
      </c>
      <c r="L572" s="41"/>
      <c r="M572" s="202" t="s">
        <v>21</v>
      </c>
      <c r="N572" s="203" t="s">
        <v>44</v>
      </c>
      <c r="O572" s="66"/>
      <c r="P572" s="204">
        <f>O572*H572</f>
        <v>0</v>
      </c>
      <c r="Q572" s="204">
        <v>0</v>
      </c>
      <c r="R572" s="204">
        <f>Q572*H572</f>
        <v>0</v>
      </c>
      <c r="S572" s="204">
        <v>0</v>
      </c>
      <c r="T572" s="20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06" t="s">
        <v>330</v>
      </c>
      <c r="AT572" s="206" t="s">
        <v>213</v>
      </c>
      <c r="AU572" s="206" t="s">
        <v>82</v>
      </c>
      <c r="AY572" s="19" t="s">
        <v>211</v>
      </c>
      <c r="BE572" s="207">
        <f>IF(N572="základní",J572,0)</f>
        <v>0</v>
      </c>
      <c r="BF572" s="207">
        <f>IF(N572="snížená",J572,0)</f>
        <v>0</v>
      </c>
      <c r="BG572" s="207">
        <f>IF(N572="zákl. přenesená",J572,0)</f>
        <v>0</v>
      </c>
      <c r="BH572" s="207">
        <f>IF(N572="sníž. přenesená",J572,0)</f>
        <v>0</v>
      </c>
      <c r="BI572" s="207">
        <f>IF(N572="nulová",J572,0)</f>
        <v>0</v>
      </c>
      <c r="BJ572" s="19" t="s">
        <v>80</v>
      </c>
      <c r="BK572" s="207">
        <f>ROUND(I572*H572,2)</f>
        <v>0</v>
      </c>
      <c r="BL572" s="19" t="s">
        <v>330</v>
      </c>
      <c r="BM572" s="206" t="s">
        <v>904</v>
      </c>
    </row>
    <row r="573" spans="1:65" s="2" customFormat="1" ht="16.5" customHeight="1">
      <c r="A573" s="36"/>
      <c r="B573" s="37"/>
      <c r="C573" s="195" t="s">
        <v>905</v>
      </c>
      <c r="D573" s="195" t="s">
        <v>213</v>
      </c>
      <c r="E573" s="196" t="s">
        <v>906</v>
      </c>
      <c r="F573" s="197" t="s">
        <v>907</v>
      </c>
      <c r="G573" s="198" t="s">
        <v>370</v>
      </c>
      <c r="H573" s="199">
        <v>1.8839999999999999</v>
      </c>
      <c r="I573" s="200"/>
      <c r="J573" s="201">
        <f>ROUND(I573*H573,2)</f>
        <v>0</v>
      </c>
      <c r="K573" s="197" t="s">
        <v>21</v>
      </c>
      <c r="L573" s="41"/>
      <c r="M573" s="202" t="s">
        <v>21</v>
      </c>
      <c r="N573" s="203" t="s">
        <v>44</v>
      </c>
      <c r="O573" s="66"/>
      <c r="P573" s="204">
        <f>O573*H573</f>
        <v>0</v>
      </c>
      <c r="Q573" s="204">
        <v>0</v>
      </c>
      <c r="R573" s="204">
        <f>Q573*H573</f>
        <v>0</v>
      </c>
      <c r="S573" s="204">
        <v>0</v>
      </c>
      <c r="T573" s="20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06" t="s">
        <v>330</v>
      </c>
      <c r="AT573" s="206" t="s">
        <v>213</v>
      </c>
      <c r="AU573" s="206" t="s">
        <v>82</v>
      </c>
      <c r="AY573" s="19" t="s">
        <v>211</v>
      </c>
      <c r="BE573" s="207">
        <f>IF(N573="základní",J573,0)</f>
        <v>0</v>
      </c>
      <c r="BF573" s="207">
        <f>IF(N573="snížená",J573,0)</f>
        <v>0</v>
      </c>
      <c r="BG573" s="207">
        <f>IF(N573="zákl. přenesená",J573,0)</f>
        <v>0</v>
      </c>
      <c r="BH573" s="207">
        <f>IF(N573="sníž. přenesená",J573,0)</f>
        <v>0</v>
      </c>
      <c r="BI573" s="207">
        <f>IF(N573="nulová",J573,0)</f>
        <v>0</v>
      </c>
      <c r="BJ573" s="19" t="s">
        <v>80</v>
      </c>
      <c r="BK573" s="207">
        <f>ROUND(I573*H573,2)</f>
        <v>0</v>
      </c>
      <c r="BL573" s="19" t="s">
        <v>330</v>
      </c>
      <c r="BM573" s="206" t="s">
        <v>908</v>
      </c>
    </row>
    <row r="574" spans="1:65" s="12" customFormat="1" ht="22.9" customHeight="1">
      <c r="B574" s="179"/>
      <c r="C574" s="180"/>
      <c r="D574" s="181" t="s">
        <v>72</v>
      </c>
      <c r="E574" s="193" t="s">
        <v>909</v>
      </c>
      <c r="F574" s="193" t="s">
        <v>910</v>
      </c>
      <c r="G574" s="180"/>
      <c r="H574" s="180"/>
      <c r="I574" s="183"/>
      <c r="J574" s="194">
        <f>BK574</f>
        <v>0</v>
      </c>
      <c r="K574" s="180"/>
      <c r="L574" s="185"/>
      <c r="M574" s="186"/>
      <c r="N574" s="187"/>
      <c r="O574" s="187"/>
      <c r="P574" s="188">
        <f>SUM(P575:P586)</f>
        <v>0</v>
      </c>
      <c r="Q574" s="187"/>
      <c r="R574" s="188">
        <f>SUM(R575:R586)</f>
        <v>1.8309690000000001</v>
      </c>
      <c r="S574" s="187"/>
      <c r="T574" s="189">
        <f>SUM(T575:T586)</f>
        <v>0</v>
      </c>
      <c r="AR574" s="190" t="s">
        <v>82</v>
      </c>
      <c r="AT574" s="191" t="s">
        <v>72</v>
      </c>
      <c r="AU574" s="191" t="s">
        <v>80</v>
      </c>
      <c r="AY574" s="190" t="s">
        <v>211</v>
      </c>
      <c r="BK574" s="192">
        <f>SUM(BK575:BK586)</f>
        <v>0</v>
      </c>
    </row>
    <row r="575" spans="1:65" s="2" customFormat="1" ht="21.75" customHeight="1">
      <c r="A575" s="36"/>
      <c r="B575" s="37"/>
      <c r="C575" s="195" t="s">
        <v>911</v>
      </c>
      <c r="D575" s="195" t="s">
        <v>213</v>
      </c>
      <c r="E575" s="196" t="s">
        <v>912</v>
      </c>
      <c r="F575" s="197" t="s">
        <v>913</v>
      </c>
      <c r="G575" s="198" t="s">
        <v>216</v>
      </c>
      <c r="H575" s="199">
        <v>57.2</v>
      </c>
      <c r="I575" s="200"/>
      <c r="J575" s="201">
        <f>ROUND(I575*H575,2)</f>
        <v>0</v>
      </c>
      <c r="K575" s="197" t="s">
        <v>217</v>
      </c>
      <c r="L575" s="41"/>
      <c r="M575" s="202" t="s">
        <v>21</v>
      </c>
      <c r="N575" s="203" t="s">
        <v>44</v>
      </c>
      <c r="O575" s="66"/>
      <c r="P575" s="204">
        <f>O575*H575</f>
        <v>0</v>
      </c>
      <c r="Q575" s="204">
        <v>0</v>
      </c>
      <c r="R575" s="204">
        <f>Q575*H575</f>
        <v>0</v>
      </c>
      <c r="S575" s="204">
        <v>0</v>
      </c>
      <c r="T575" s="20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206" t="s">
        <v>330</v>
      </c>
      <c r="AT575" s="206" t="s">
        <v>213</v>
      </c>
      <c r="AU575" s="206" t="s">
        <v>82</v>
      </c>
      <c r="AY575" s="19" t="s">
        <v>211</v>
      </c>
      <c r="BE575" s="207">
        <f>IF(N575="základní",J575,0)</f>
        <v>0</v>
      </c>
      <c r="BF575" s="207">
        <f>IF(N575="snížená",J575,0)</f>
        <v>0</v>
      </c>
      <c r="BG575" s="207">
        <f>IF(N575="zákl. přenesená",J575,0)</f>
        <v>0</v>
      </c>
      <c r="BH575" s="207">
        <f>IF(N575="sníž. přenesená",J575,0)</f>
        <v>0</v>
      </c>
      <c r="BI575" s="207">
        <f>IF(N575="nulová",J575,0)</f>
        <v>0</v>
      </c>
      <c r="BJ575" s="19" t="s">
        <v>80</v>
      </c>
      <c r="BK575" s="207">
        <f>ROUND(I575*H575,2)</f>
        <v>0</v>
      </c>
      <c r="BL575" s="19" t="s">
        <v>330</v>
      </c>
      <c r="BM575" s="206" t="s">
        <v>914</v>
      </c>
    </row>
    <row r="576" spans="1:65" s="14" customFormat="1" ht="11.25">
      <c r="B576" s="219"/>
      <c r="C576" s="220"/>
      <c r="D576" s="210" t="s">
        <v>219</v>
      </c>
      <c r="E576" s="221" t="s">
        <v>21</v>
      </c>
      <c r="F576" s="222" t="s">
        <v>162</v>
      </c>
      <c r="G576" s="220"/>
      <c r="H576" s="223">
        <v>57.2</v>
      </c>
      <c r="I576" s="224"/>
      <c r="J576" s="220"/>
      <c r="K576" s="220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219</v>
      </c>
      <c r="AU576" s="229" t="s">
        <v>82</v>
      </c>
      <c r="AV576" s="14" t="s">
        <v>82</v>
      </c>
      <c r="AW576" s="14" t="s">
        <v>34</v>
      </c>
      <c r="AX576" s="14" t="s">
        <v>80</v>
      </c>
      <c r="AY576" s="229" t="s">
        <v>211</v>
      </c>
    </row>
    <row r="577" spans="1:65" s="2" customFormat="1" ht="16.5" customHeight="1">
      <c r="A577" s="36"/>
      <c r="B577" s="37"/>
      <c r="C577" s="252" t="s">
        <v>915</v>
      </c>
      <c r="D577" s="252" t="s">
        <v>399</v>
      </c>
      <c r="E577" s="253" t="s">
        <v>916</v>
      </c>
      <c r="F577" s="254" t="s">
        <v>917</v>
      </c>
      <c r="G577" s="255" t="s">
        <v>216</v>
      </c>
      <c r="H577" s="256">
        <v>62.92</v>
      </c>
      <c r="I577" s="257"/>
      <c r="J577" s="258">
        <f>ROUND(I577*H577,2)</f>
        <v>0</v>
      </c>
      <c r="K577" s="254" t="s">
        <v>217</v>
      </c>
      <c r="L577" s="259"/>
      <c r="M577" s="260" t="s">
        <v>21</v>
      </c>
      <c r="N577" s="261" t="s">
        <v>44</v>
      </c>
      <c r="O577" s="66"/>
      <c r="P577" s="204">
        <f>O577*H577</f>
        <v>0</v>
      </c>
      <c r="Q577" s="204">
        <v>4.1999999999999997E-3</v>
      </c>
      <c r="R577" s="204">
        <f>Q577*H577</f>
        <v>0.264264</v>
      </c>
      <c r="S577" s="204">
        <v>0</v>
      </c>
      <c r="T577" s="20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06" t="s">
        <v>435</v>
      </c>
      <c r="AT577" s="206" t="s">
        <v>399</v>
      </c>
      <c r="AU577" s="206" t="s">
        <v>82</v>
      </c>
      <c r="AY577" s="19" t="s">
        <v>211</v>
      </c>
      <c r="BE577" s="207">
        <f>IF(N577="základní",J577,0)</f>
        <v>0</v>
      </c>
      <c r="BF577" s="207">
        <f>IF(N577="snížená",J577,0)</f>
        <v>0</v>
      </c>
      <c r="BG577" s="207">
        <f>IF(N577="zákl. přenesená",J577,0)</f>
        <v>0</v>
      </c>
      <c r="BH577" s="207">
        <f>IF(N577="sníž. přenesená",J577,0)</f>
        <v>0</v>
      </c>
      <c r="BI577" s="207">
        <f>IF(N577="nulová",J577,0)</f>
        <v>0</v>
      </c>
      <c r="BJ577" s="19" t="s">
        <v>80</v>
      </c>
      <c r="BK577" s="207">
        <f>ROUND(I577*H577,2)</f>
        <v>0</v>
      </c>
      <c r="BL577" s="19" t="s">
        <v>330</v>
      </c>
      <c r="BM577" s="206" t="s">
        <v>918</v>
      </c>
    </row>
    <row r="578" spans="1:65" s="14" customFormat="1" ht="11.25">
      <c r="B578" s="219"/>
      <c r="C578" s="220"/>
      <c r="D578" s="210" t="s">
        <v>219</v>
      </c>
      <c r="E578" s="221" t="s">
        <v>21</v>
      </c>
      <c r="F578" s="222" t="s">
        <v>919</v>
      </c>
      <c r="G578" s="220"/>
      <c r="H578" s="223">
        <v>62.92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219</v>
      </c>
      <c r="AU578" s="229" t="s">
        <v>82</v>
      </c>
      <c r="AV578" s="14" t="s">
        <v>82</v>
      </c>
      <c r="AW578" s="14" t="s">
        <v>34</v>
      </c>
      <c r="AX578" s="14" t="s">
        <v>80</v>
      </c>
      <c r="AY578" s="229" t="s">
        <v>211</v>
      </c>
    </row>
    <row r="579" spans="1:65" s="2" customFormat="1" ht="21.75" customHeight="1">
      <c r="A579" s="36"/>
      <c r="B579" s="37"/>
      <c r="C579" s="195" t="s">
        <v>920</v>
      </c>
      <c r="D579" s="195" t="s">
        <v>213</v>
      </c>
      <c r="E579" s="196" t="s">
        <v>921</v>
      </c>
      <c r="F579" s="197" t="s">
        <v>922</v>
      </c>
      <c r="G579" s="198" t="s">
        <v>216</v>
      </c>
      <c r="H579" s="199">
        <v>150.5</v>
      </c>
      <c r="I579" s="200"/>
      <c r="J579" s="201">
        <f>ROUND(I579*H579,2)</f>
        <v>0</v>
      </c>
      <c r="K579" s="197" t="s">
        <v>217</v>
      </c>
      <c r="L579" s="41"/>
      <c r="M579" s="202" t="s">
        <v>21</v>
      </c>
      <c r="N579" s="203" t="s">
        <v>44</v>
      </c>
      <c r="O579" s="66"/>
      <c r="P579" s="204">
        <f>O579*H579</f>
        <v>0</v>
      </c>
      <c r="Q579" s="204">
        <v>6.0000000000000001E-3</v>
      </c>
      <c r="R579" s="204">
        <f>Q579*H579</f>
        <v>0.90300000000000002</v>
      </c>
      <c r="S579" s="204">
        <v>0</v>
      </c>
      <c r="T579" s="20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6" t="s">
        <v>330</v>
      </c>
      <c r="AT579" s="206" t="s">
        <v>213</v>
      </c>
      <c r="AU579" s="206" t="s">
        <v>82</v>
      </c>
      <c r="AY579" s="19" t="s">
        <v>211</v>
      </c>
      <c r="BE579" s="207">
        <f>IF(N579="základní",J579,0)</f>
        <v>0</v>
      </c>
      <c r="BF579" s="207">
        <f>IF(N579="snížená",J579,0)</f>
        <v>0</v>
      </c>
      <c r="BG579" s="207">
        <f>IF(N579="zákl. přenesená",J579,0)</f>
        <v>0</v>
      </c>
      <c r="BH579" s="207">
        <f>IF(N579="sníž. přenesená",J579,0)</f>
        <v>0</v>
      </c>
      <c r="BI579" s="207">
        <f>IF(N579="nulová",J579,0)</f>
        <v>0</v>
      </c>
      <c r="BJ579" s="19" t="s">
        <v>80</v>
      </c>
      <c r="BK579" s="207">
        <f>ROUND(I579*H579,2)</f>
        <v>0</v>
      </c>
      <c r="BL579" s="19" t="s">
        <v>330</v>
      </c>
      <c r="BM579" s="206" t="s">
        <v>923</v>
      </c>
    </row>
    <row r="580" spans="1:65" s="13" customFormat="1" ht="11.25">
      <c r="B580" s="208"/>
      <c r="C580" s="209"/>
      <c r="D580" s="210" t="s">
        <v>219</v>
      </c>
      <c r="E580" s="211" t="s">
        <v>21</v>
      </c>
      <c r="F580" s="212" t="s">
        <v>924</v>
      </c>
      <c r="G580" s="209"/>
      <c r="H580" s="211" t="s">
        <v>21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219</v>
      </c>
      <c r="AU580" s="218" t="s">
        <v>82</v>
      </c>
      <c r="AV580" s="13" t="s">
        <v>80</v>
      </c>
      <c r="AW580" s="13" t="s">
        <v>34</v>
      </c>
      <c r="AX580" s="13" t="s">
        <v>73</v>
      </c>
      <c r="AY580" s="218" t="s">
        <v>211</v>
      </c>
    </row>
    <row r="581" spans="1:65" s="14" customFormat="1" ht="11.25">
      <c r="B581" s="219"/>
      <c r="C581" s="220"/>
      <c r="D581" s="210" t="s">
        <v>219</v>
      </c>
      <c r="E581" s="221" t="s">
        <v>21</v>
      </c>
      <c r="F581" s="222" t="s">
        <v>560</v>
      </c>
      <c r="G581" s="220"/>
      <c r="H581" s="223">
        <v>150.5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219</v>
      </c>
      <c r="AU581" s="229" t="s">
        <v>82</v>
      </c>
      <c r="AV581" s="14" t="s">
        <v>82</v>
      </c>
      <c r="AW581" s="14" t="s">
        <v>34</v>
      </c>
      <c r="AX581" s="14" t="s">
        <v>73</v>
      </c>
      <c r="AY581" s="229" t="s">
        <v>211</v>
      </c>
    </row>
    <row r="582" spans="1:65" s="16" customFormat="1" ht="11.25">
      <c r="B582" s="241"/>
      <c r="C582" s="242"/>
      <c r="D582" s="210" t="s">
        <v>219</v>
      </c>
      <c r="E582" s="243" t="s">
        <v>925</v>
      </c>
      <c r="F582" s="244" t="s">
        <v>240</v>
      </c>
      <c r="G582" s="242"/>
      <c r="H582" s="245">
        <v>150.5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219</v>
      </c>
      <c r="AU582" s="251" t="s">
        <v>82</v>
      </c>
      <c r="AV582" s="16" t="s">
        <v>88</v>
      </c>
      <c r="AW582" s="16" t="s">
        <v>34</v>
      </c>
      <c r="AX582" s="16" t="s">
        <v>80</v>
      </c>
      <c r="AY582" s="251" t="s">
        <v>211</v>
      </c>
    </row>
    <row r="583" spans="1:65" s="2" customFormat="1" ht="16.5" customHeight="1">
      <c r="A583" s="36"/>
      <c r="B583" s="37"/>
      <c r="C583" s="252" t="s">
        <v>926</v>
      </c>
      <c r="D583" s="252" t="s">
        <v>399</v>
      </c>
      <c r="E583" s="253" t="s">
        <v>927</v>
      </c>
      <c r="F583" s="254" t="s">
        <v>928</v>
      </c>
      <c r="G583" s="255" t="s">
        <v>216</v>
      </c>
      <c r="H583" s="256">
        <v>158.02500000000001</v>
      </c>
      <c r="I583" s="257"/>
      <c r="J583" s="258">
        <f>ROUND(I583*H583,2)</f>
        <v>0</v>
      </c>
      <c r="K583" s="254" t="s">
        <v>217</v>
      </c>
      <c r="L583" s="259"/>
      <c r="M583" s="260" t="s">
        <v>21</v>
      </c>
      <c r="N583" s="261" t="s">
        <v>44</v>
      </c>
      <c r="O583" s="66"/>
      <c r="P583" s="204">
        <f>O583*H583</f>
        <v>0</v>
      </c>
      <c r="Q583" s="204">
        <v>4.1999999999999997E-3</v>
      </c>
      <c r="R583" s="204">
        <f>Q583*H583</f>
        <v>0.66370499999999999</v>
      </c>
      <c r="S583" s="204">
        <v>0</v>
      </c>
      <c r="T583" s="205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206" t="s">
        <v>435</v>
      </c>
      <c r="AT583" s="206" t="s">
        <v>399</v>
      </c>
      <c r="AU583" s="206" t="s">
        <v>82</v>
      </c>
      <c r="AY583" s="19" t="s">
        <v>211</v>
      </c>
      <c r="BE583" s="207">
        <f>IF(N583="základní",J583,0)</f>
        <v>0</v>
      </c>
      <c r="BF583" s="207">
        <f>IF(N583="snížená",J583,0)</f>
        <v>0</v>
      </c>
      <c r="BG583" s="207">
        <f>IF(N583="zákl. přenesená",J583,0)</f>
        <v>0</v>
      </c>
      <c r="BH583" s="207">
        <f>IF(N583="sníž. přenesená",J583,0)</f>
        <v>0</v>
      </c>
      <c r="BI583" s="207">
        <f>IF(N583="nulová",J583,0)</f>
        <v>0</v>
      </c>
      <c r="BJ583" s="19" t="s">
        <v>80</v>
      </c>
      <c r="BK583" s="207">
        <f>ROUND(I583*H583,2)</f>
        <v>0</v>
      </c>
      <c r="BL583" s="19" t="s">
        <v>330</v>
      </c>
      <c r="BM583" s="206" t="s">
        <v>929</v>
      </c>
    </row>
    <row r="584" spans="1:65" s="14" customFormat="1" ht="11.25">
      <c r="B584" s="219"/>
      <c r="C584" s="220"/>
      <c r="D584" s="210" t="s">
        <v>219</v>
      </c>
      <c r="E584" s="220"/>
      <c r="F584" s="222" t="s">
        <v>930</v>
      </c>
      <c r="G584" s="220"/>
      <c r="H584" s="223">
        <v>158.02500000000001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219</v>
      </c>
      <c r="AU584" s="229" t="s">
        <v>82</v>
      </c>
      <c r="AV584" s="14" t="s">
        <v>82</v>
      </c>
      <c r="AW584" s="14" t="s">
        <v>4</v>
      </c>
      <c r="AX584" s="14" t="s">
        <v>80</v>
      </c>
      <c r="AY584" s="229" t="s">
        <v>211</v>
      </c>
    </row>
    <row r="585" spans="1:65" s="2" customFormat="1" ht="21.75" customHeight="1">
      <c r="A585" s="36"/>
      <c r="B585" s="37"/>
      <c r="C585" s="195" t="s">
        <v>931</v>
      </c>
      <c r="D585" s="195" t="s">
        <v>213</v>
      </c>
      <c r="E585" s="196" t="s">
        <v>932</v>
      </c>
      <c r="F585" s="197" t="s">
        <v>933</v>
      </c>
      <c r="G585" s="198" t="s">
        <v>370</v>
      </c>
      <c r="H585" s="199">
        <v>1.831</v>
      </c>
      <c r="I585" s="200"/>
      <c r="J585" s="201">
        <f>ROUND(I585*H585,2)</f>
        <v>0</v>
      </c>
      <c r="K585" s="197" t="s">
        <v>217</v>
      </c>
      <c r="L585" s="41"/>
      <c r="M585" s="202" t="s">
        <v>21</v>
      </c>
      <c r="N585" s="203" t="s">
        <v>44</v>
      </c>
      <c r="O585" s="66"/>
      <c r="P585" s="204">
        <f>O585*H585</f>
        <v>0</v>
      </c>
      <c r="Q585" s="204">
        <v>0</v>
      </c>
      <c r="R585" s="204">
        <f>Q585*H585</f>
        <v>0</v>
      </c>
      <c r="S585" s="204">
        <v>0</v>
      </c>
      <c r="T585" s="20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206" t="s">
        <v>330</v>
      </c>
      <c r="AT585" s="206" t="s">
        <v>213</v>
      </c>
      <c r="AU585" s="206" t="s">
        <v>82</v>
      </c>
      <c r="AY585" s="19" t="s">
        <v>211</v>
      </c>
      <c r="BE585" s="207">
        <f>IF(N585="základní",J585,0)</f>
        <v>0</v>
      </c>
      <c r="BF585" s="207">
        <f>IF(N585="snížená",J585,0)</f>
        <v>0</v>
      </c>
      <c r="BG585" s="207">
        <f>IF(N585="zákl. přenesená",J585,0)</f>
        <v>0</v>
      </c>
      <c r="BH585" s="207">
        <f>IF(N585="sníž. přenesená",J585,0)</f>
        <v>0</v>
      </c>
      <c r="BI585" s="207">
        <f>IF(N585="nulová",J585,0)</f>
        <v>0</v>
      </c>
      <c r="BJ585" s="19" t="s">
        <v>80</v>
      </c>
      <c r="BK585" s="207">
        <f>ROUND(I585*H585,2)</f>
        <v>0</v>
      </c>
      <c r="BL585" s="19" t="s">
        <v>330</v>
      </c>
      <c r="BM585" s="206" t="s">
        <v>934</v>
      </c>
    </row>
    <row r="586" spans="1:65" s="2" customFormat="1" ht="16.5" customHeight="1">
      <c r="A586" s="36"/>
      <c r="B586" s="37"/>
      <c r="C586" s="195" t="s">
        <v>935</v>
      </c>
      <c r="D586" s="195" t="s">
        <v>213</v>
      </c>
      <c r="E586" s="196" t="s">
        <v>936</v>
      </c>
      <c r="F586" s="197" t="s">
        <v>907</v>
      </c>
      <c r="G586" s="198" t="s">
        <v>370</v>
      </c>
      <c r="H586" s="199">
        <v>1.831</v>
      </c>
      <c r="I586" s="200"/>
      <c r="J586" s="201">
        <f>ROUND(I586*H586,2)</f>
        <v>0</v>
      </c>
      <c r="K586" s="197" t="s">
        <v>21</v>
      </c>
      <c r="L586" s="41"/>
      <c r="M586" s="202" t="s">
        <v>21</v>
      </c>
      <c r="N586" s="203" t="s">
        <v>44</v>
      </c>
      <c r="O586" s="66"/>
      <c r="P586" s="204">
        <f>O586*H586</f>
        <v>0</v>
      </c>
      <c r="Q586" s="204">
        <v>0</v>
      </c>
      <c r="R586" s="204">
        <f>Q586*H586</f>
        <v>0</v>
      </c>
      <c r="S586" s="204">
        <v>0</v>
      </c>
      <c r="T586" s="205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06" t="s">
        <v>330</v>
      </c>
      <c r="AT586" s="206" t="s">
        <v>213</v>
      </c>
      <c r="AU586" s="206" t="s">
        <v>82</v>
      </c>
      <c r="AY586" s="19" t="s">
        <v>211</v>
      </c>
      <c r="BE586" s="207">
        <f>IF(N586="základní",J586,0)</f>
        <v>0</v>
      </c>
      <c r="BF586" s="207">
        <f>IF(N586="snížená",J586,0)</f>
        <v>0</v>
      </c>
      <c r="BG586" s="207">
        <f>IF(N586="zákl. přenesená",J586,0)</f>
        <v>0</v>
      </c>
      <c r="BH586" s="207">
        <f>IF(N586="sníž. přenesená",J586,0)</f>
        <v>0</v>
      </c>
      <c r="BI586" s="207">
        <f>IF(N586="nulová",J586,0)</f>
        <v>0</v>
      </c>
      <c r="BJ586" s="19" t="s">
        <v>80</v>
      </c>
      <c r="BK586" s="207">
        <f>ROUND(I586*H586,2)</f>
        <v>0</v>
      </c>
      <c r="BL586" s="19" t="s">
        <v>330</v>
      </c>
      <c r="BM586" s="206" t="s">
        <v>937</v>
      </c>
    </row>
    <row r="587" spans="1:65" s="12" customFormat="1" ht="22.9" customHeight="1">
      <c r="B587" s="179"/>
      <c r="C587" s="180"/>
      <c r="D587" s="181" t="s">
        <v>72</v>
      </c>
      <c r="E587" s="193" t="s">
        <v>938</v>
      </c>
      <c r="F587" s="193" t="s">
        <v>939</v>
      </c>
      <c r="G587" s="180"/>
      <c r="H587" s="180"/>
      <c r="I587" s="183"/>
      <c r="J587" s="194">
        <f>BK587</f>
        <v>0</v>
      </c>
      <c r="K587" s="180"/>
      <c r="L587" s="185"/>
      <c r="M587" s="186"/>
      <c r="N587" s="187"/>
      <c r="O587" s="187"/>
      <c r="P587" s="188">
        <f>SUM(P588:P591)</f>
        <v>0</v>
      </c>
      <c r="Q587" s="187"/>
      <c r="R587" s="188">
        <f>SUM(R588:R591)</f>
        <v>0</v>
      </c>
      <c r="S587" s="187"/>
      <c r="T587" s="189">
        <f>SUM(T588:T591)</f>
        <v>0</v>
      </c>
      <c r="AR587" s="190" t="s">
        <v>82</v>
      </c>
      <c r="AT587" s="191" t="s">
        <v>72</v>
      </c>
      <c r="AU587" s="191" t="s">
        <v>80</v>
      </c>
      <c r="AY587" s="190" t="s">
        <v>211</v>
      </c>
      <c r="BK587" s="192">
        <f>SUM(BK588:BK591)</f>
        <v>0</v>
      </c>
    </row>
    <row r="588" spans="1:65" s="2" customFormat="1" ht="21.75" customHeight="1">
      <c r="A588" s="36"/>
      <c r="B588" s="37"/>
      <c r="C588" s="195" t="s">
        <v>940</v>
      </c>
      <c r="D588" s="195" t="s">
        <v>213</v>
      </c>
      <c r="E588" s="196" t="s">
        <v>941</v>
      </c>
      <c r="F588" s="197" t="s">
        <v>942</v>
      </c>
      <c r="G588" s="198" t="s">
        <v>510</v>
      </c>
      <c r="H588" s="199">
        <v>2</v>
      </c>
      <c r="I588" s="200"/>
      <c r="J588" s="201">
        <f>ROUND(I588*H588,2)</f>
        <v>0</v>
      </c>
      <c r="K588" s="197" t="s">
        <v>21</v>
      </c>
      <c r="L588" s="41"/>
      <c r="M588" s="202" t="s">
        <v>21</v>
      </c>
      <c r="N588" s="203" t="s">
        <v>44</v>
      </c>
      <c r="O588" s="66"/>
      <c r="P588" s="204">
        <f>O588*H588</f>
        <v>0</v>
      </c>
      <c r="Q588" s="204">
        <v>0</v>
      </c>
      <c r="R588" s="204">
        <f>Q588*H588</f>
        <v>0</v>
      </c>
      <c r="S588" s="204">
        <v>0</v>
      </c>
      <c r="T588" s="20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06" t="s">
        <v>330</v>
      </c>
      <c r="AT588" s="206" t="s">
        <v>213</v>
      </c>
      <c r="AU588" s="206" t="s">
        <v>82</v>
      </c>
      <c r="AY588" s="19" t="s">
        <v>211</v>
      </c>
      <c r="BE588" s="207">
        <f>IF(N588="základní",J588,0)</f>
        <v>0</v>
      </c>
      <c r="BF588" s="207">
        <f>IF(N588="snížená",J588,0)</f>
        <v>0</v>
      </c>
      <c r="BG588" s="207">
        <f>IF(N588="zákl. přenesená",J588,0)</f>
        <v>0</v>
      </c>
      <c r="BH588" s="207">
        <f>IF(N588="sníž. přenesená",J588,0)</f>
        <v>0</v>
      </c>
      <c r="BI588" s="207">
        <f>IF(N588="nulová",J588,0)</f>
        <v>0</v>
      </c>
      <c r="BJ588" s="19" t="s">
        <v>80</v>
      </c>
      <c r="BK588" s="207">
        <f>ROUND(I588*H588,2)</f>
        <v>0</v>
      </c>
      <c r="BL588" s="19" t="s">
        <v>330</v>
      </c>
      <c r="BM588" s="206" t="s">
        <v>943</v>
      </c>
    </row>
    <row r="589" spans="1:65" s="2" customFormat="1" ht="21.75" customHeight="1">
      <c r="A589" s="36"/>
      <c r="B589" s="37"/>
      <c r="C589" s="195" t="s">
        <v>944</v>
      </c>
      <c r="D589" s="195" t="s">
        <v>213</v>
      </c>
      <c r="E589" s="196" t="s">
        <v>945</v>
      </c>
      <c r="F589" s="197" t="s">
        <v>946</v>
      </c>
      <c r="G589" s="198" t="s">
        <v>510</v>
      </c>
      <c r="H589" s="199">
        <v>1</v>
      </c>
      <c r="I589" s="200"/>
      <c r="J589" s="201">
        <f>ROUND(I589*H589,2)</f>
        <v>0</v>
      </c>
      <c r="K589" s="197" t="s">
        <v>21</v>
      </c>
      <c r="L589" s="41"/>
      <c r="M589" s="202" t="s">
        <v>21</v>
      </c>
      <c r="N589" s="203" t="s">
        <v>44</v>
      </c>
      <c r="O589" s="66"/>
      <c r="P589" s="204">
        <f>O589*H589</f>
        <v>0</v>
      </c>
      <c r="Q589" s="204">
        <v>0</v>
      </c>
      <c r="R589" s="204">
        <f>Q589*H589</f>
        <v>0</v>
      </c>
      <c r="S589" s="204">
        <v>0</v>
      </c>
      <c r="T589" s="205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6" t="s">
        <v>330</v>
      </c>
      <c r="AT589" s="206" t="s">
        <v>213</v>
      </c>
      <c r="AU589" s="206" t="s">
        <v>82</v>
      </c>
      <c r="AY589" s="19" t="s">
        <v>211</v>
      </c>
      <c r="BE589" s="207">
        <f>IF(N589="základní",J589,0)</f>
        <v>0</v>
      </c>
      <c r="BF589" s="207">
        <f>IF(N589="snížená",J589,0)</f>
        <v>0</v>
      </c>
      <c r="BG589" s="207">
        <f>IF(N589="zákl. přenesená",J589,0)</f>
        <v>0</v>
      </c>
      <c r="BH589" s="207">
        <f>IF(N589="sníž. přenesená",J589,0)</f>
        <v>0</v>
      </c>
      <c r="BI589" s="207">
        <f>IF(N589="nulová",J589,0)</f>
        <v>0</v>
      </c>
      <c r="BJ589" s="19" t="s">
        <v>80</v>
      </c>
      <c r="BK589" s="207">
        <f>ROUND(I589*H589,2)</f>
        <v>0</v>
      </c>
      <c r="BL589" s="19" t="s">
        <v>330</v>
      </c>
      <c r="BM589" s="206" t="s">
        <v>947</v>
      </c>
    </row>
    <row r="590" spans="1:65" s="2" customFormat="1" ht="21.75" customHeight="1">
      <c r="A590" s="36"/>
      <c r="B590" s="37"/>
      <c r="C590" s="195" t="s">
        <v>948</v>
      </c>
      <c r="D590" s="195" t="s">
        <v>213</v>
      </c>
      <c r="E590" s="196" t="s">
        <v>949</v>
      </c>
      <c r="F590" s="197" t="s">
        <v>950</v>
      </c>
      <c r="G590" s="198" t="s">
        <v>510</v>
      </c>
      <c r="H590" s="199">
        <v>12</v>
      </c>
      <c r="I590" s="200"/>
      <c r="J590" s="201">
        <f>ROUND(I590*H590,2)</f>
        <v>0</v>
      </c>
      <c r="K590" s="197" t="s">
        <v>21</v>
      </c>
      <c r="L590" s="41"/>
      <c r="M590" s="202" t="s">
        <v>21</v>
      </c>
      <c r="N590" s="203" t="s">
        <v>44</v>
      </c>
      <c r="O590" s="66"/>
      <c r="P590" s="204">
        <f>O590*H590</f>
        <v>0</v>
      </c>
      <c r="Q590" s="204">
        <v>0</v>
      </c>
      <c r="R590" s="204">
        <f>Q590*H590</f>
        <v>0</v>
      </c>
      <c r="S590" s="204">
        <v>0</v>
      </c>
      <c r="T590" s="20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206" t="s">
        <v>330</v>
      </c>
      <c r="AT590" s="206" t="s">
        <v>213</v>
      </c>
      <c r="AU590" s="206" t="s">
        <v>82</v>
      </c>
      <c r="AY590" s="19" t="s">
        <v>211</v>
      </c>
      <c r="BE590" s="207">
        <f>IF(N590="základní",J590,0)</f>
        <v>0</v>
      </c>
      <c r="BF590" s="207">
        <f>IF(N590="snížená",J590,0)</f>
        <v>0</v>
      </c>
      <c r="BG590" s="207">
        <f>IF(N590="zákl. přenesená",J590,0)</f>
        <v>0</v>
      </c>
      <c r="BH590" s="207">
        <f>IF(N590="sníž. přenesená",J590,0)</f>
        <v>0</v>
      </c>
      <c r="BI590" s="207">
        <f>IF(N590="nulová",J590,0)</f>
        <v>0</v>
      </c>
      <c r="BJ590" s="19" t="s">
        <v>80</v>
      </c>
      <c r="BK590" s="207">
        <f>ROUND(I590*H590,2)</f>
        <v>0</v>
      </c>
      <c r="BL590" s="19" t="s">
        <v>330</v>
      </c>
      <c r="BM590" s="206" t="s">
        <v>951</v>
      </c>
    </row>
    <row r="591" spans="1:65" s="2" customFormat="1" ht="21.75" customHeight="1">
      <c r="A591" s="36"/>
      <c r="B591" s="37"/>
      <c r="C591" s="195" t="s">
        <v>952</v>
      </c>
      <c r="D591" s="195" t="s">
        <v>213</v>
      </c>
      <c r="E591" s="196" t="s">
        <v>953</v>
      </c>
      <c r="F591" s="197" t="s">
        <v>954</v>
      </c>
      <c r="G591" s="198" t="s">
        <v>510</v>
      </c>
      <c r="H591" s="199">
        <v>1</v>
      </c>
      <c r="I591" s="200"/>
      <c r="J591" s="201">
        <f>ROUND(I591*H591,2)</f>
        <v>0</v>
      </c>
      <c r="K591" s="197" t="s">
        <v>21</v>
      </c>
      <c r="L591" s="41"/>
      <c r="M591" s="202" t="s">
        <v>21</v>
      </c>
      <c r="N591" s="203" t="s">
        <v>44</v>
      </c>
      <c r="O591" s="66"/>
      <c r="P591" s="204">
        <f>O591*H591</f>
        <v>0</v>
      </c>
      <c r="Q591" s="204">
        <v>0</v>
      </c>
      <c r="R591" s="204">
        <f>Q591*H591</f>
        <v>0</v>
      </c>
      <c r="S591" s="204">
        <v>0</v>
      </c>
      <c r="T591" s="205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206" t="s">
        <v>330</v>
      </c>
      <c r="AT591" s="206" t="s">
        <v>213</v>
      </c>
      <c r="AU591" s="206" t="s">
        <v>82</v>
      </c>
      <c r="AY591" s="19" t="s">
        <v>211</v>
      </c>
      <c r="BE591" s="207">
        <f>IF(N591="základní",J591,0)</f>
        <v>0</v>
      </c>
      <c r="BF591" s="207">
        <f>IF(N591="snížená",J591,0)</f>
        <v>0</v>
      </c>
      <c r="BG591" s="207">
        <f>IF(N591="zákl. přenesená",J591,0)</f>
        <v>0</v>
      </c>
      <c r="BH591" s="207">
        <f>IF(N591="sníž. přenesená",J591,0)</f>
        <v>0</v>
      </c>
      <c r="BI591" s="207">
        <f>IF(N591="nulová",J591,0)</f>
        <v>0</v>
      </c>
      <c r="BJ591" s="19" t="s">
        <v>80</v>
      </c>
      <c r="BK591" s="207">
        <f>ROUND(I591*H591,2)</f>
        <v>0</v>
      </c>
      <c r="BL591" s="19" t="s">
        <v>330</v>
      </c>
      <c r="BM591" s="206" t="s">
        <v>955</v>
      </c>
    </row>
    <row r="592" spans="1:65" s="12" customFormat="1" ht="22.9" customHeight="1">
      <c r="B592" s="179"/>
      <c r="C592" s="180"/>
      <c r="D592" s="181" t="s">
        <v>72</v>
      </c>
      <c r="E592" s="193" t="s">
        <v>956</v>
      </c>
      <c r="F592" s="193" t="s">
        <v>957</v>
      </c>
      <c r="G592" s="180"/>
      <c r="H592" s="180"/>
      <c r="I592" s="183"/>
      <c r="J592" s="194">
        <f>BK592</f>
        <v>0</v>
      </c>
      <c r="K592" s="180"/>
      <c r="L592" s="185"/>
      <c r="M592" s="186"/>
      <c r="N592" s="187"/>
      <c r="O592" s="187"/>
      <c r="P592" s="188">
        <f>SUM(P593:P599)</f>
        <v>0</v>
      </c>
      <c r="Q592" s="187"/>
      <c r="R592" s="188">
        <f>SUM(R593:R599)</f>
        <v>0</v>
      </c>
      <c r="S592" s="187"/>
      <c r="T592" s="189">
        <f>SUM(T593:T599)</f>
        <v>0.35659999999999997</v>
      </c>
      <c r="AR592" s="190" t="s">
        <v>82</v>
      </c>
      <c r="AT592" s="191" t="s">
        <v>72</v>
      </c>
      <c r="AU592" s="191" t="s">
        <v>80</v>
      </c>
      <c r="AY592" s="190" t="s">
        <v>211</v>
      </c>
      <c r="BK592" s="192">
        <f>SUM(BK593:BK599)</f>
        <v>0</v>
      </c>
    </row>
    <row r="593" spans="1:65" s="2" customFormat="1" ht="16.5" customHeight="1">
      <c r="A593" s="36"/>
      <c r="B593" s="37"/>
      <c r="C593" s="195" t="s">
        <v>958</v>
      </c>
      <c r="D593" s="195" t="s">
        <v>213</v>
      </c>
      <c r="E593" s="196" t="s">
        <v>959</v>
      </c>
      <c r="F593" s="197" t="s">
        <v>960</v>
      </c>
      <c r="G593" s="198" t="s">
        <v>510</v>
      </c>
      <c r="H593" s="199">
        <v>3</v>
      </c>
      <c r="I593" s="200"/>
      <c r="J593" s="201">
        <f>ROUND(I593*H593,2)</f>
        <v>0</v>
      </c>
      <c r="K593" s="197" t="s">
        <v>21</v>
      </c>
      <c r="L593" s="41"/>
      <c r="M593" s="202" t="s">
        <v>21</v>
      </c>
      <c r="N593" s="203" t="s">
        <v>44</v>
      </c>
      <c r="O593" s="66"/>
      <c r="P593" s="204">
        <f>O593*H593</f>
        <v>0</v>
      </c>
      <c r="Q593" s="204">
        <v>0</v>
      </c>
      <c r="R593" s="204">
        <f>Q593*H593</f>
        <v>0</v>
      </c>
      <c r="S593" s="204">
        <v>0</v>
      </c>
      <c r="T593" s="205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6" t="s">
        <v>330</v>
      </c>
      <c r="AT593" s="206" t="s">
        <v>213</v>
      </c>
      <c r="AU593" s="206" t="s">
        <v>82</v>
      </c>
      <c r="AY593" s="19" t="s">
        <v>211</v>
      </c>
      <c r="BE593" s="207">
        <f>IF(N593="základní",J593,0)</f>
        <v>0</v>
      </c>
      <c r="BF593" s="207">
        <f>IF(N593="snížená",J593,0)</f>
        <v>0</v>
      </c>
      <c r="BG593" s="207">
        <f>IF(N593="zákl. přenesená",J593,0)</f>
        <v>0</v>
      </c>
      <c r="BH593" s="207">
        <f>IF(N593="sníž. přenesená",J593,0)</f>
        <v>0</v>
      </c>
      <c r="BI593" s="207">
        <f>IF(N593="nulová",J593,0)</f>
        <v>0</v>
      </c>
      <c r="BJ593" s="19" t="s">
        <v>80</v>
      </c>
      <c r="BK593" s="207">
        <f>ROUND(I593*H593,2)</f>
        <v>0</v>
      </c>
      <c r="BL593" s="19" t="s">
        <v>330</v>
      </c>
      <c r="BM593" s="206" t="s">
        <v>961</v>
      </c>
    </row>
    <row r="594" spans="1:65" s="2" customFormat="1" ht="21.75" customHeight="1">
      <c r="A594" s="36"/>
      <c r="B594" s="37"/>
      <c r="C594" s="195" t="s">
        <v>962</v>
      </c>
      <c r="D594" s="195" t="s">
        <v>213</v>
      </c>
      <c r="E594" s="196" t="s">
        <v>963</v>
      </c>
      <c r="F594" s="197" t="s">
        <v>964</v>
      </c>
      <c r="G594" s="198" t="s">
        <v>510</v>
      </c>
      <c r="H594" s="199">
        <v>2</v>
      </c>
      <c r="I594" s="200"/>
      <c r="J594" s="201">
        <f>ROUND(I594*H594,2)</f>
        <v>0</v>
      </c>
      <c r="K594" s="197" t="s">
        <v>21</v>
      </c>
      <c r="L594" s="41"/>
      <c r="M594" s="202" t="s">
        <v>21</v>
      </c>
      <c r="N594" s="203" t="s">
        <v>44</v>
      </c>
      <c r="O594" s="66"/>
      <c r="P594" s="204">
        <f>O594*H594</f>
        <v>0</v>
      </c>
      <c r="Q594" s="204">
        <v>0</v>
      </c>
      <c r="R594" s="204">
        <f>Q594*H594</f>
        <v>0</v>
      </c>
      <c r="S594" s="204">
        <v>0</v>
      </c>
      <c r="T594" s="20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206" t="s">
        <v>330</v>
      </c>
      <c r="AT594" s="206" t="s">
        <v>213</v>
      </c>
      <c r="AU594" s="206" t="s">
        <v>82</v>
      </c>
      <c r="AY594" s="19" t="s">
        <v>211</v>
      </c>
      <c r="BE594" s="207">
        <f>IF(N594="základní",J594,0)</f>
        <v>0</v>
      </c>
      <c r="BF594" s="207">
        <f>IF(N594="snížená",J594,0)</f>
        <v>0</v>
      </c>
      <c r="BG594" s="207">
        <f>IF(N594="zákl. přenesená",J594,0)</f>
        <v>0</v>
      </c>
      <c r="BH594" s="207">
        <f>IF(N594="sníž. přenesená",J594,0)</f>
        <v>0</v>
      </c>
      <c r="BI594" s="207">
        <f>IF(N594="nulová",J594,0)</f>
        <v>0</v>
      </c>
      <c r="BJ594" s="19" t="s">
        <v>80</v>
      </c>
      <c r="BK594" s="207">
        <f>ROUND(I594*H594,2)</f>
        <v>0</v>
      </c>
      <c r="BL594" s="19" t="s">
        <v>330</v>
      </c>
      <c r="BM594" s="206" t="s">
        <v>965</v>
      </c>
    </row>
    <row r="595" spans="1:65" s="2" customFormat="1" ht="16.5" customHeight="1">
      <c r="A595" s="36"/>
      <c r="B595" s="37"/>
      <c r="C595" s="195" t="s">
        <v>966</v>
      </c>
      <c r="D595" s="195" t="s">
        <v>213</v>
      </c>
      <c r="E595" s="196" t="s">
        <v>967</v>
      </c>
      <c r="F595" s="197" t="s">
        <v>968</v>
      </c>
      <c r="G595" s="198" t="s">
        <v>216</v>
      </c>
      <c r="H595" s="199">
        <v>17.829999999999998</v>
      </c>
      <c r="I595" s="200"/>
      <c r="J595" s="201">
        <f>ROUND(I595*H595,2)</f>
        <v>0</v>
      </c>
      <c r="K595" s="197" t="s">
        <v>217</v>
      </c>
      <c r="L595" s="41"/>
      <c r="M595" s="202" t="s">
        <v>21</v>
      </c>
      <c r="N595" s="203" t="s">
        <v>44</v>
      </c>
      <c r="O595" s="66"/>
      <c r="P595" s="204">
        <f>O595*H595</f>
        <v>0</v>
      </c>
      <c r="Q595" s="204">
        <v>0</v>
      </c>
      <c r="R595" s="204">
        <f>Q595*H595</f>
        <v>0</v>
      </c>
      <c r="S595" s="204">
        <v>0.02</v>
      </c>
      <c r="T595" s="205">
        <f>S595*H595</f>
        <v>0.35659999999999997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206" t="s">
        <v>330</v>
      </c>
      <c r="AT595" s="206" t="s">
        <v>213</v>
      </c>
      <c r="AU595" s="206" t="s">
        <v>82</v>
      </c>
      <c r="AY595" s="19" t="s">
        <v>211</v>
      </c>
      <c r="BE595" s="207">
        <f>IF(N595="základní",J595,0)</f>
        <v>0</v>
      </c>
      <c r="BF595" s="207">
        <f>IF(N595="snížená",J595,0)</f>
        <v>0</v>
      </c>
      <c r="BG595" s="207">
        <f>IF(N595="zákl. přenesená",J595,0)</f>
        <v>0</v>
      </c>
      <c r="BH595" s="207">
        <f>IF(N595="sníž. přenesená",J595,0)</f>
        <v>0</v>
      </c>
      <c r="BI595" s="207">
        <f>IF(N595="nulová",J595,0)</f>
        <v>0</v>
      </c>
      <c r="BJ595" s="19" t="s">
        <v>80</v>
      </c>
      <c r="BK595" s="207">
        <f>ROUND(I595*H595,2)</f>
        <v>0</v>
      </c>
      <c r="BL595" s="19" t="s">
        <v>330</v>
      </c>
      <c r="BM595" s="206" t="s">
        <v>969</v>
      </c>
    </row>
    <row r="596" spans="1:65" s="13" customFormat="1" ht="11.25">
      <c r="B596" s="208"/>
      <c r="C596" s="209"/>
      <c r="D596" s="210" t="s">
        <v>219</v>
      </c>
      <c r="E596" s="211" t="s">
        <v>21</v>
      </c>
      <c r="F596" s="212" t="s">
        <v>970</v>
      </c>
      <c r="G596" s="209"/>
      <c r="H596" s="211" t="s">
        <v>21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219</v>
      </c>
      <c r="AU596" s="218" t="s">
        <v>82</v>
      </c>
      <c r="AV596" s="13" t="s">
        <v>80</v>
      </c>
      <c r="AW596" s="13" t="s">
        <v>34</v>
      </c>
      <c r="AX596" s="13" t="s">
        <v>73</v>
      </c>
      <c r="AY596" s="218" t="s">
        <v>211</v>
      </c>
    </row>
    <row r="597" spans="1:65" s="14" customFormat="1" ht="11.25">
      <c r="B597" s="219"/>
      <c r="C597" s="220"/>
      <c r="D597" s="210" t="s">
        <v>219</v>
      </c>
      <c r="E597" s="221" t="s">
        <v>21</v>
      </c>
      <c r="F597" s="222" t="s">
        <v>971</v>
      </c>
      <c r="G597" s="220"/>
      <c r="H597" s="223">
        <v>17.28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219</v>
      </c>
      <c r="AU597" s="229" t="s">
        <v>82</v>
      </c>
      <c r="AV597" s="14" t="s">
        <v>82</v>
      </c>
      <c r="AW597" s="14" t="s">
        <v>34</v>
      </c>
      <c r="AX597" s="14" t="s">
        <v>73</v>
      </c>
      <c r="AY597" s="229" t="s">
        <v>211</v>
      </c>
    </row>
    <row r="598" spans="1:65" s="14" customFormat="1" ht="11.25">
      <c r="B598" s="219"/>
      <c r="C598" s="220"/>
      <c r="D598" s="210" t="s">
        <v>219</v>
      </c>
      <c r="E598" s="221" t="s">
        <v>21</v>
      </c>
      <c r="F598" s="222" t="s">
        <v>972</v>
      </c>
      <c r="G598" s="220"/>
      <c r="H598" s="223">
        <v>0.55000000000000004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219</v>
      </c>
      <c r="AU598" s="229" t="s">
        <v>82</v>
      </c>
      <c r="AV598" s="14" t="s">
        <v>82</v>
      </c>
      <c r="AW598" s="14" t="s">
        <v>34</v>
      </c>
      <c r="AX598" s="14" t="s">
        <v>73</v>
      </c>
      <c r="AY598" s="229" t="s">
        <v>211</v>
      </c>
    </row>
    <row r="599" spans="1:65" s="15" customFormat="1" ht="11.25">
      <c r="B599" s="230"/>
      <c r="C599" s="231"/>
      <c r="D599" s="210" t="s">
        <v>219</v>
      </c>
      <c r="E599" s="232" t="s">
        <v>21</v>
      </c>
      <c r="F599" s="233" t="s">
        <v>225</v>
      </c>
      <c r="G599" s="231"/>
      <c r="H599" s="234">
        <v>17.829999999999998</v>
      </c>
      <c r="I599" s="235"/>
      <c r="J599" s="231"/>
      <c r="K599" s="231"/>
      <c r="L599" s="236"/>
      <c r="M599" s="237"/>
      <c r="N599" s="238"/>
      <c r="O599" s="238"/>
      <c r="P599" s="238"/>
      <c r="Q599" s="238"/>
      <c r="R599" s="238"/>
      <c r="S599" s="238"/>
      <c r="T599" s="239"/>
      <c r="AT599" s="240" t="s">
        <v>219</v>
      </c>
      <c r="AU599" s="240" t="s">
        <v>82</v>
      </c>
      <c r="AV599" s="15" t="s">
        <v>100</v>
      </c>
      <c r="AW599" s="15" t="s">
        <v>34</v>
      </c>
      <c r="AX599" s="15" t="s">
        <v>80</v>
      </c>
      <c r="AY599" s="240" t="s">
        <v>211</v>
      </c>
    </row>
    <row r="600" spans="1:65" s="12" customFormat="1" ht="22.9" customHeight="1">
      <c r="B600" s="179"/>
      <c r="C600" s="180"/>
      <c r="D600" s="181" t="s">
        <v>72</v>
      </c>
      <c r="E600" s="193" t="s">
        <v>973</v>
      </c>
      <c r="F600" s="193" t="s">
        <v>974</v>
      </c>
      <c r="G600" s="180"/>
      <c r="H600" s="180"/>
      <c r="I600" s="183"/>
      <c r="J600" s="194">
        <f>BK600</f>
        <v>0</v>
      </c>
      <c r="K600" s="180"/>
      <c r="L600" s="185"/>
      <c r="M600" s="186"/>
      <c r="N600" s="187"/>
      <c r="O600" s="187"/>
      <c r="P600" s="188">
        <f>SUM(P601:P633)</f>
        <v>0</v>
      </c>
      <c r="Q600" s="187"/>
      <c r="R600" s="188">
        <f>SUM(R601:R633)</f>
        <v>1.5096204000000002</v>
      </c>
      <c r="S600" s="187"/>
      <c r="T600" s="189">
        <f>SUM(T601:T633)</f>
        <v>0</v>
      </c>
      <c r="AR600" s="190" t="s">
        <v>82</v>
      </c>
      <c r="AT600" s="191" t="s">
        <v>72</v>
      </c>
      <c r="AU600" s="191" t="s">
        <v>80</v>
      </c>
      <c r="AY600" s="190" t="s">
        <v>211</v>
      </c>
      <c r="BK600" s="192">
        <f>SUM(BK601:BK633)</f>
        <v>0</v>
      </c>
    </row>
    <row r="601" spans="1:65" s="2" customFormat="1" ht="16.5" customHeight="1">
      <c r="A601" s="36"/>
      <c r="B601" s="37"/>
      <c r="C601" s="195" t="s">
        <v>975</v>
      </c>
      <c r="D601" s="195" t="s">
        <v>213</v>
      </c>
      <c r="E601" s="196" t="s">
        <v>976</v>
      </c>
      <c r="F601" s="197" t="s">
        <v>977</v>
      </c>
      <c r="G601" s="198" t="s">
        <v>216</v>
      </c>
      <c r="H601" s="199">
        <v>206.5</v>
      </c>
      <c r="I601" s="200"/>
      <c r="J601" s="201">
        <f>ROUND(I601*H601,2)</f>
        <v>0</v>
      </c>
      <c r="K601" s="197" t="s">
        <v>217</v>
      </c>
      <c r="L601" s="41"/>
      <c r="M601" s="202" t="s">
        <v>21</v>
      </c>
      <c r="N601" s="203" t="s">
        <v>44</v>
      </c>
      <c r="O601" s="66"/>
      <c r="P601" s="204">
        <f>O601*H601</f>
        <v>0</v>
      </c>
      <c r="Q601" s="204">
        <v>2.9999999999999997E-4</v>
      </c>
      <c r="R601" s="204">
        <f>Q601*H601</f>
        <v>6.1949999999999991E-2</v>
      </c>
      <c r="S601" s="204">
        <v>0</v>
      </c>
      <c r="T601" s="20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6" t="s">
        <v>330</v>
      </c>
      <c r="AT601" s="206" t="s">
        <v>213</v>
      </c>
      <c r="AU601" s="206" t="s">
        <v>82</v>
      </c>
      <c r="AY601" s="19" t="s">
        <v>211</v>
      </c>
      <c r="BE601" s="207">
        <f>IF(N601="základní",J601,0)</f>
        <v>0</v>
      </c>
      <c r="BF601" s="207">
        <f>IF(N601="snížená",J601,0)</f>
        <v>0</v>
      </c>
      <c r="BG601" s="207">
        <f>IF(N601="zákl. přenesená",J601,0)</f>
        <v>0</v>
      </c>
      <c r="BH601" s="207">
        <f>IF(N601="sníž. přenesená",J601,0)</f>
        <v>0</v>
      </c>
      <c r="BI601" s="207">
        <f>IF(N601="nulová",J601,0)</f>
        <v>0</v>
      </c>
      <c r="BJ601" s="19" t="s">
        <v>80</v>
      </c>
      <c r="BK601" s="207">
        <f>ROUND(I601*H601,2)</f>
        <v>0</v>
      </c>
      <c r="BL601" s="19" t="s">
        <v>330</v>
      </c>
      <c r="BM601" s="206" t="s">
        <v>978</v>
      </c>
    </row>
    <row r="602" spans="1:65" s="13" customFormat="1" ht="11.25">
      <c r="B602" s="208"/>
      <c r="C602" s="209"/>
      <c r="D602" s="210" t="s">
        <v>219</v>
      </c>
      <c r="E602" s="211" t="s">
        <v>21</v>
      </c>
      <c r="F602" s="212" t="s">
        <v>979</v>
      </c>
      <c r="G602" s="209"/>
      <c r="H602" s="211" t="s">
        <v>21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219</v>
      </c>
      <c r="AU602" s="218" t="s">
        <v>82</v>
      </c>
      <c r="AV602" s="13" t="s">
        <v>80</v>
      </c>
      <c r="AW602" s="13" t="s">
        <v>34</v>
      </c>
      <c r="AX602" s="13" t="s">
        <v>73</v>
      </c>
      <c r="AY602" s="218" t="s">
        <v>211</v>
      </c>
    </row>
    <row r="603" spans="1:65" s="13" customFormat="1" ht="11.25">
      <c r="B603" s="208"/>
      <c r="C603" s="209"/>
      <c r="D603" s="210" t="s">
        <v>219</v>
      </c>
      <c r="E603" s="211" t="s">
        <v>21</v>
      </c>
      <c r="F603" s="212" t="s">
        <v>980</v>
      </c>
      <c r="G603" s="209"/>
      <c r="H603" s="211" t="s">
        <v>21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219</v>
      </c>
      <c r="AU603" s="218" t="s">
        <v>82</v>
      </c>
      <c r="AV603" s="13" t="s">
        <v>80</v>
      </c>
      <c r="AW603" s="13" t="s">
        <v>34</v>
      </c>
      <c r="AX603" s="13" t="s">
        <v>73</v>
      </c>
      <c r="AY603" s="218" t="s">
        <v>211</v>
      </c>
    </row>
    <row r="604" spans="1:65" s="14" customFormat="1" ht="11.25">
      <c r="B604" s="219"/>
      <c r="C604" s="220"/>
      <c r="D604" s="210" t="s">
        <v>219</v>
      </c>
      <c r="E604" s="221" t="s">
        <v>21</v>
      </c>
      <c r="F604" s="222" t="s">
        <v>816</v>
      </c>
      <c r="G604" s="220"/>
      <c r="H604" s="223">
        <v>114.4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219</v>
      </c>
      <c r="AU604" s="229" t="s">
        <v>82</v>
      </c>
      <c r="AV604" s="14" t="s">
        <v>82</v>
      </c>
      <c r="AW604" s="14" t="s">
        <v>34</v>
      </c>
      <c r="AX604" s="14" t="s">
        <v>73</v>
      </c>
      <c r="AY604" s="229" t="s">
        <v>211</v>
      </c>
    </row>
    <row r="605" spans="1:65" s="13" customFormat="1" ht="11.25">
      <c r="B605" s="208"/>
      <c r="C605" s="209"/>
      <c r="D605" s="210" t="s">
        <v>219</v>
      </c>
      <c r="E605" s="211" t="s">
        <v>21</v>
      </c>
      <c r="F605" s="212" t="s">
        <v>683</v>
      </c>
      <c r="G605" s="209"/>
      <c r="H605" s="211" t="s">
        <v>21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219</v>
      </c>
      <c r="AU605" s="218" t="s">
        <v>82</v>
      </c>
      <c r="AV605" s="13" t="s">
        <v>80</v>
      </c>
      <c r="AW605" s="13" t="s">
        <v>34</v>
      </c>
      <c r="AX605" s="13" t="s">
        <v>73</v>
      </c>
      <c r="AY605" s="218" t="s">
        <v>211</v>
      </c>
    </row>
    <row r="606" spans="1:65" s="14" customFormat="1" ht="11.25">
      <c r="B606" s="219"/>
      <c r="C606" s="220"/>
      <c r="D606" s="210" t="s">
        <v>219</v>
      </c>
      <c r="E606" s="221" t="s">
        <v>21</v>
      </c>
      <c r="F606" s="222" t="s">
        <v>610</v>
      </c>
      <c r="G606" s="220"/>
      <c r="H606" s="223">
        <v>70.5</v>
      </c>
      <c r="I606" s="224"/>
      <c r="J606" s="220"/>
      <c r="K606" s="220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219</v>
      </c>
      <c r="AU606" s="229" t="s">
        <v>82</v>
      </c>
      <c r="AV606" s="14" t="s">
        <v>82</v>
      </c>
      <c r="AW606" s="14" t="s">
        <v>34</v>
      </c>
      <c r="AX606" s="14" t="s">
        <v>73</v>
      </c>
      <c r="AY606" s="229" t="s">
        <v>211</v>
      </c>
    </row>
    <row r="607" spans="1:65" s="13" customFormat="1" ht="11.25">
      <c r="B607" s="208"/>
      <c r="C607" s="209"/>
      <c r="D607" s="210" t="s">
        <v>219</v>
      </c>
      <c r="E607" s="211" t="s">
        <v>21</v>
      </c>
      <c r="F607" s="212" t="s">
        <v>981</v>
      </c>
      <c r="G607" s="209"/>
      <c r="H607" s="211" t="s">
        <v>21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219</v>
      </c>
      <c r="AU607" s="218" t="s">
        <v>82</v>
      </c>
      <c r="AV607" s="13" t="s">
        <v>80</v>
      </c>
      <c r="AW607" s="13" t="s">
        <v>34</v>
      </c>
      <c r="AX607" s="13" t="s">
        <v>73</v>
      </c>
      <c r="AY607" s="218" t="s">
        <v>211</v>
      </c>
    </row>
    <row r="608" spans="1:65" s="14" customFormat="1" ht="11.25">
      <c r="B608" s="219"/>
      <c r="C608" s="220"/>
      <c r="D608" s="210" t="s">
        <v>219</v>
      </c>
      <c r="E608" s="221" t="s">
        <v>21</v>
      </c>
      <c r="F608" s="222" t="s">
        <v>685</v>
      </c>
      <c r="G608" s="220"/>
      <c r="H608" s="223">
        <v>21.6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219</v>
      </c>
      <c r="AU608" s="229" t="s">
        <v>82</v>
      </c>
      <c r="AV608" s="14" t="s">
        <v>82</v>
      </c>
      <c r="AW608" s="14" t="s">
        <v>34</v>
      </c>
      <c r="AX608" s="14" t="s">
        <v>73</v>
      </c>
      <c r="AY608" s="229" t="s">
        <v>211</v>
      </c>
    </row>
    <row r="609" spans="1:65" s="15" customFormat="1" ht="11.25">
      <c r="B609" s="230"/>
      <c r="C609" s="231"/>
      <c r="D609" s="210" t="s">
        <v>219</v>
      </c>
      <c r="E609" s="232" t="s">
        <v>21</v>
      </c>
      <c r="F609" s="233" t="s">
        <v>225</v>
      </c>
      <c r="G609" s="231"/>
      <c r="H609" s="234">
        <v>206.5</v>
      </c>
      <c r="I609" s="235"/>
      <c r="J609" s="231"/>
      <c r="K609" s="231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219</v>
      </c>
      <c r="AU609" s="240" t="s">
        <v>82</v>
      </c>
      <c r="AV609" s="15" t="s">
        <v>100</v>
      </c>
      <c r="AW609" s="15" t="s">
        <v>34</v>
      </c>
      <c r="AX609" s="15" t="s">
        <v>80</v>
      </c>
      <c r="AY609" s="240" t="s">
        <v>211</v>
      </c>
    </row>
    <row r="610" spans="1:65" s="2" customFormat="1" ht="16.5" customHeight="1">
      <c r="A610" s="36"/>
      <c r="B610" s="37"/>
      <c r="C610" s="195" t="s">
        <v>982</v>
      </c>
      <c r="D610" s="195" t="s">
        <v>213</v>
      </c>
      <c r="E610" s="196" t="s">
        <v>983</v>
      </c>
      <c r="F610" s="197" t="s">
        <v>984</v>
      </c>
      <c r="G610" s="198" t="s">
        <v>438</v>
      </c>
      <c r="H610" s="199">
        <v>20.2</v>
      </c>
      <c r="I610" s="200"/>
      <c r="J610" s="201">
        <f>ROUND(I610*H610,2)</f>
        <v>0</v>
      </c>
      <c r="K610" s="197" t="s">
        <v>21</v>
      </c>
      <c r="L610" s="41"/>
      <c r="M610" s="202" t="s">
        <v>21</v>
      </c>
      <c r="N610" s="203" t="s">
        <v>44</v>
      </c>
      <c r="O610" s="66"/>
      <c r="P610" s="204">
        <f>O610*H610</f>
        <v>0</v>
      </c>
      <c r="Q610" s="204">
        <v>4.2999999999999999E-4</v>
      </c>
      <c r="R610" s="204">
        <f>Q610*H610</f>
        <v>8.6859999999999993E-3</v>
      </c>
      <c r="S610" s="204">
        <v>0</v>
      </c>
      <c r="T610" s="205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206" t="s">
        <v>330</v>
      </c>
      <c r="AT610" s="206" t="s">
        <v>213</v>
      </c>
      <c r="AU610" s="206" t="s">
        <v>82</v>
      </c>
      <c r="AY610" s="19" t="s">
        <v>211</v>
      </c>
      <c r="BE610" s="207">
        <f>IF(N610="základní",J610,0)</f>
        <v>0</v>
      </c>
      <c r="BF610" s="207">
        <f>IF(N610="snížená",J610,0)</f>
        <v>0</v>
      </c>
      <c r="BG610" s="207">
        <f>IF(N610="zákl. přenesená",J610,0)</f>
        <v>0</v>
      </c>
      <c r="BH610" s="207">
        <f>IF(N610="sníž. přenesená",J610,0)</f>
        <v>0</v>
      </c>
      <c r="BI610" s="207">
        <f>IF(N610="nulová",J610,0)</f>
        <v>0</v>
      </c>
      <c r="BJ610" s="19" t="s">
        <v>80</v>
      </c>
      <c r="BK610" s="207">
        <f>ROUND(I610*H610,2)</f>
        <v>0</v>
      </c>
      <c r="BL610" s="19" t="s">
        <v>330</v>
      </c>
      <c r="BM610" s="206" t="s">
        <v>985</v>
      </c>
    </row>
    <row r="611" spans="1:65" s="13" customFormat="1" ht="11.25">
      <c r="B611" s="208"/>
      <c r="C611" s="209"/>
      <c r="D611" s="210" t="s">
        <v>219</v>
      </c>
      <c r="E611" s="211" t="s">
        <v>21</v>
      </c>
      <c r="F611" s="212" t="s">
        <v>986</v>
      </c>
      <c r="G611" s="209"/>
      <c r="H611" s="211" t="s">
        <v>21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219</v>
      </c>
      <c r="AU611" s="218" t="s">
        <v>82</v>
      </c>
      <c r="AV611" s="13" t="s">
        <v>80</v>
      </c>
      <c r="AW611" s="13" t="s">
        <v>34</v>
      </c>
      <c r="AX611" s="13" t="s">
        <v>73</v>
      </c>
      <c r="AY611" s="218" t="s">
        <v>211</v>
      </c>
    </row>
    <row r="612" spans="1:65" s="14" customFormat="1" ht="11.25">
      <c r="B612" s="219"/>
      <c r="C612" s="220"/>
      <c r="D612" s="210" t="s">
        <v>219</v>
      </c>
      <c r="E612" s="221" t="s">
        <v>21</v>
      </c>
      <c r="F612" s="222" t="s">
        <v>987</v>
      </c>
      <c r="G612" s="220"/>
      <c r="H612" s="223">
        <v>33.4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219</v>
      </c>
      <c r="AU612" s="229" t="s">
        <v>82</v>
      </c>
      <c r="AV612" s="14" t="s">
        <v>82</v>
      </c>
      <c r="AW612" s="14" t="s">
        <v>34</v>
      </c>
      <c r="AX612" s="14" t="s">
        <v>73</v>
      </c>
      <c r="AY612" s="229" t="s">
        <v>211</v>
      </c>
    </row>
    <row r="613" spans="1:65" s="14" customFormat="1" ht="11.25">
      <c r="B613" s="219"/>
      <c r="C613" s="220"/>
      <c r="D613" s="210" t="s">
        <v>219</v>
      </c>
      <c r="E613" s="221" t="s">
        <v>21</v>
      </c>
      <c r="F613" s="222" t="s">
        <v>988</v>
      </c>
      <c r="G613" s="220"/>
      <c r="H613" s="223">
        <v>-13.2</v>
      </c>
      <c r="I613" s="224"/>
      <c r="J613" s="220"/>
      <c r="K613" s="220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219</v>
      </c>
      <c r="AU613" s="229" t="s">
        <v>82</v>
      </c>
      <c r="AV613" s="14" t="s">
        <v>82</v>
      </c>
      <c r="AW613" s="14" t="s">
        <v>34</v>
      </c>
      <c r="AX613" s="14" t="s">
        <v>73</v>
      </c>
      <c r="AY613" s="229" t="s">
        <v>211</v>
      </c>
    </row>
    <row r="614" spans="1:65" s="16" customFormat="1" ht="11.25">
      <c r="B614" s="241"/>
      <c r="C614" s="242"/>
      <c r="D614" s="210" t="s">
        <v>219</v>
      </c>
      <c r="E614" s="243" t="s">
        <v>170</v>
      </c>
      <c r="F614" s="244" t="s">
        <v>240</v>
      </c>
      <c r="G614" s="242"/>
      <c r="H614" s="245">
        <v>20.2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AT614" s="251" t="s">
        <v>219</v>
      </c>
      <c r="AU614" s="251" t="s">
        <v>82</v>
      </c>
      <c r="AV614" s="16" t="s">
        <v>88</v>
      </c>
      <c r="AW614" s="16" t="s">
        <v>34</v>
      </c>
      <c r="AX614" s="16" t="s">
        <v>80</v>
      </c>
      <c r="AY614" s="251" t="s">
        <v>211</v>
      </c>
    </row>
    <row r="615" spans="1:65" s="2" customFormat="1" ht="16.5" customHeight="1">
      <c r="A615" s="36"/>
      <c r="B615" s="37"/>
      <c r="C615" s="252" t="s">
        <v>989</v>
      </c>
      <c r="D615" s="252" t="s">
        <v>399</v>
      </c>
      <c r="E615" s="253" t="s">
        <v>990</v>
      </c>
      <c r="F615" s="254" t="s">
        <v>991</v>
      </c>
      <c r="G615" s="255" t="s">
        <v>438</v>
      </c>
      <c r="H615" s="256">
        <v>22.22</v>
      </c>
      <c r="I615" s="257"/>
      <c r="J615" s="258">
        <f>ROUND(I615*H615,2)</f>
        <v>0</v>
      </c>
      <c r="K615" s="254" t="s">
        <v>21</v>
      </c>
      <c r="L615" s="259"/>
      <c r="M615" s="260" t="s">
        <v>21</v>
      </c>
      <c r="N615" s="261" t="s">
        <v>44</v>
      </c>
      <c r="O615" s="66"/>
      <c r="P615" s="204">
        <f>O615*H615</f>
        <v>0</v>
      </c>
      <c r="Q615" s="204">
        <v>4.6999999999999999E-4</v>
      </c>
      <c r="R615" s="204">
        <f>Q615*H615</f>
        <v>1.0443399999999999E-2</v>
      </c>
      <c r="S615" s="204">
        <v>0</v>
      </c>
      <c r="T615" s="20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06" t="s">
        <v>435</v>
      </c>
      <c r="AT615" s="206" t="s">
        <v>399</v>
      </c>
      <c r="AU615" s="206" t="s">
        <v>82</v>
      </c>
      <c r="AY615" s="19" t="s">
        <v>211</v>
      </c>
      <c r="BE615" s="207">
        <f>IF(N615="základní",J615,0)</f>
        <v>0</v>
      </c>
      <c r="BF615" s="207">
        <f>IF(N615="snížená",J615,0)</f>
        <v>0</v>
      </c>
      <c r="BG615" s="207">
        <f>IF(N615="zákl. přenesená",J615,0)</f>
        <v>0</v>
      </c>
      <c r="BH615" s="207">
        <f>IF(N615="sníž. přenesená",J615,0)</f>
        <v>0</v>
      </c>
      <c r="BI615" s="207">
        <f>IF(N615="nulová",J615,0)</f>
        <v>0</v>
      </c>
      <c r="BJ615" s="19" t="s">
        <v>80</v>
      </c>
      <c r="BK615" s="207">
        <f>ROUND(I615*H615,2)</f>
        <v>0</v>
      </c>
      <c r="BL615" s="19" t="s">
        <v>330</v>
      </c>
      <c r="BM615" s="206" t="s">
        <v>992</v>
      </c>
    </row>
    <row r="616" spans="1:65" s="14" customFormat="1" ht="11.25">
      <c r="B616" s="219"/>
      <c r="C616" s="220"/>
      <c r="D616" s="210" t="s">
        <v>219</v>
      </c>
      <c r="E616" s="221" t="s">
        <v>21</v>
      </c>
      <c r="F616" s="222" t="s">
        <v>993</v>
      </c>
      <c r="G616" s="220"/>
      <c r="H616" s="223">
        <v>22.22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219</v>
      </c>
      <c r="AU616" s="229" t="s">
        <v>82</v>
      </c>
      <c r="AV616" s="14" t="s">
        <v>82</v>
      </c>
      <c r="AW616" s="14" t="s">
        <v>34</v>
      </c>
      <c r="AX616" s="14" t="s">
        <v>73</v>
      </c>
      <c r="AY616" s="229" t="s">
        <v>211</v>
      </c>
    </row>
    <row r="617" spans="1:65" s="15" customFormat="1" ht="11.25">
      <c r="B617" s="230"/>
      <c r="C617" s="231"/>
      <c r="D617" s="210" t="s">
        <v>219</v>
      </c>
      <c r="E617" s="232" t="s">
        <v>21</v>
      </c>
      <c r="F617" s="233" t="s">
        <v>225</v>
      </c>
      <c r="G617" s="231"/>
      <c r="H617" s="234">
        <v>22.22</v>
      </c>
      <c r="I617" s="235"/>
      <c r="J617" s="231"/>
      <c r="K617" s="231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219</v>
      </c>
      <c r="AU617" s="240" t="s">
        <v>82</v>
      </c>
      <c r="AV617" s="15" t="s">
        <v>100</v>
      </c>
      <c r="AW617" s="15" t="s">
        <v>34</v>
      </c>
      <c r="AX617" s="15" t="s">
        <v>80</v>
      </c>
      <c r="AY617" s="240" t="s">
        <v>211</v>
      </c>
    </row>
    <row r="618" spans="1:65" s="2" customFormat="1" ht="16.5" customHeight="1">
      <c r="A618" s="36"/>
      <c r="B618" s="37"/>
      <c r="C618" s="195" t="s">
        <v>994</v>
      </c>
      <c r="D618" s="195" t="s">
        <v>213</v>
      </c>
      <c r="E618" s="196" t="s">
        <v>995</v>
      </c>
      <c r="F618" s="197" t="s">
        <v>996</v>
      </c>
      <c r="G618" s="198" t="s">
        <v>438</v>
      </c>
      <c r="H618" s="199">
        <v>13.9</v>
      </c>
      <c r="I618" s="200"/>
      <c r="J618" s="201">
        <f>ROUND(I618*H618,2)</f>
        <v>0</v>
      </c>
      <c r="K618" s="197" t="s">
        <v>21</v>
      </c>
      <c r="L618" s="41"/>
      <c r="M618" s="202" t="s">
        <v>21</v>
      </c>
      <c r="N618" s="203" t="s">
        <v>44</v>
      </c>
      <c r="O618" s="66"/>
      <c r="P618" s="204">
        <f>O618*H618</f>
        <v>0</v>
      </c>
      <c r="Q618" s="204">
        <v>4.2999999999999999E-4</v>
      </c>
      <c r="R618" s="204">
        <f>Q618*H618</f>
        <v>5.9769999999999997E-3</v>
      </c>
      <c r="S618" s="204">
        <v>0</v>
      </c>
      <c r="T618" s="205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206" t="s">
        <v>330</v>
      </c>
      <c r="AT618" s="206" t="s">
        <v>213</v>
      </c>
      <c r="AU618" s="206" t="s">
        <v>82</v>
      </c>
      <c r="AY618" s="19" t="s">
        <v>211</v>
      </c>
      <c r="BE618" s="207">
        <f>IF(N618="základní",J618,0)</f>
        <v>0</v>
      </c>
      <c r="BF618" s="207">
        <f>IF(N618="snížená",J618,0)</f>
        <v>0</v>
      </c>
      <c r="BG618" s="207">
        <f>IF(N618="zákl. přenesená",J618,0)</f>
        <v>0</v>
      </c>
      <c r="BH618" s="207">
        <f>IF(N618="sníž. přenesená",J618,0)</f>
        <v>0</v>
      </c>
      <c r="BI618" s="207">
        <f>IF(N618="nulová",J618,0)</f>
        <v>0</v>
      </c>
      <c r="BJ618" s="19" t="s">
        <v>80</v>
      </c>
      <c r="BK618" s="207">
        <f>ROUND(I618*H618,2)</f>
        <v>0</v>
      </c>
      <c r="BL618" s="19" t="s">
        <v>330</v>
      </c>
      <c r="BM618" s="206" t="s">
        <v>997</v>
      </c>
    </row>
    <row r="619" spans="1:65" s="13" customFormat="1" ht="11.25">
      <c r="B619" s="208"/>
      <c r="C619" s="209"/>
      <c r="D619" s="210" t="s">
        <v>219</v>
      </c>
      <c r="E619" s="211" t="s">
        <v>21</v>
      </c>
      <c r="F619" s="212" t="s">
        <v>998</v>
      </c>
      <c r="G619" s="209"/>
      <c r="H619" s="211" t="s">
        <v>21</v>
      </c>
      <c r="I619" s="213"/>
      <c r="J619" s="209"/>
      <c r="K619" s="209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219</v>
      </c>
      <c r="AU619" s="218" t="s">
        <v>82</v>
      </c>
      <c r="AV619" s="13" t="s">
        <v>80</v>
      </c>
      <c r="AW619" s="13" t="s">
        <v>34</v>
      </c>
      <c r="AX619" s="13" t="s">
        <v>73</v>
      </c>
      <c r="AY619" s="218" t="s">
        <v>211</v>
      </c>
    </row>
    <row r="620" spans="1:65" s="13" customFormat="1" ht="11.25">
      <c r="B620" s="208"/>
      <c r="C620" s="209"/>
      <c r="D620" s="210" t="s">
        <v>219</v>
      </c>
      <c r="E620" s="211" t="s">
        <v>21</v>
      </c>
      <c r="F620" s="212" t="s">
        <v>999</v>
      </c>
      <c r="G620" s="209"/>
      <c r="H620" s="211" t="s">
        <v>21</v>
      </c>
      <c r="I620" s="213"/>
      <c r="J620" s="209"/>
      <c r="K620" s="209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219</v>
      </c>
      <c r="AU620" s="218" t="s">
        <v>82</v>
      </c>
      <c r="AV620" s="13" t="s">
        <v>80</v>
      </c>
      <c r="AW620" s="13" t="s">
        <v>34</v>
      </c>
      <c r="AX620" s="13" t="s">
        <v>73</v>
      </c>
      <c r="AY620" s="218" t="s">
        <v>211</v>
      </c>
    </row>
    <row r="621" spans="1:65" s="13" customFormat="1" ht="11.25">
      <c r="B621" s="208"/>
      <c r="C621" s="209"/>
      <c r="D621" s="210" t="s">
        <v>219</v>
      </c>
      <c r="E621" s="211" t="s">
        <v>21</v>
      </c>
      <c r="F621" s="212" t="s">
        <v>1000</v>
      </c>
      <c r="G621" s="209"/>
      <c r="H621" s="211" t="s">
        <v>21</v>
      </c>
      <c r="I621" s="213"/>
      <c r="J621" s="209"/>
      <c r="K621" s="209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219</v>
      </c>
      <c r="AU621" s="218" t="s">
        <v>82</v>
      </c>
      <c r="AV621" s="13" t="s">
        <v>80</v>
      </c>
      <c r="AW621" s="13" t="s">
        <v>34</v>
      </c>
      <c r="AX621" s="13" t="s">
        <v>73</v>
      </c>
      <c r="AY621" s="218" t="s">
        <v>211</v>
      </c>
    </row>
    <row r="622" spans="1:65" s="14" customFormat="1" ht="11.25">
      <c r="B622" s="219"/>
      <c r="C622" s="220"/>
      <c r="D622" s="210" t="s">
        <v>219</v>
      </c>
      <c r="E622" s="221" t="s">
        <v>21</v>
      </c>
      <c r="F622" s="222" t="s">
        <v>1001</v>
      </c>
      <c r="G622" s="220"/>
      <c r="H622" s="223">
        <v>8.6999999999999993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219</v>
      </c>
      <c r="AU622" s="229" t="s">
        <v>82</v>
      </c>
      <c r="AV622" s="14" t="s">
        <v>82</v>
      </c>
      <c r="AW622" s="14" t="s">
        <v>34</v>
      </c>
      <c r="AX622" s="14" t="s">
        <v>73</v>
      </c>
      <c r="AY622" s="229" t="s">
        <v>211</v>
      </c>
    </row>
    <row r="623" spans="1:65" s="13" customFormat="1" ht="11.25">
      <c r="B623" s="208"/>
      <c r="C623" s="209"/>
      <c r="D623" s="210" t="s">
        <v>219</v>
      </c>
      <c r="E623" s="211" t="s">
        <v>21</v>
      </c>
      <c r="F623" s="212" t="s">
        <v>1002</v>
      </c>
      <c r="G623" s="209"/>
      <c r="H623" s="211" t="s">
        <v>21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219</v>
      </c>
      <c r="AU623" s="218" t="s">
        <v>82</v>
      </c>
      <c r="AV623" s="13" t="s">
        <v>80</v>
      </c>
      <c r="AW623" s="13" t="s">
        <v>34</v>
      </c>
      <c r="AX623" s="13" t="s">
        <v>73</v>
      </c>
      <c r="AY623" s="218" t="s">
        <v>211</v>
      </c>
    </row>
    <row r="624" spans="1:65" s="14" customFormat="1" ht="11.25">
      <c r="B624" s="219"/>
      <c r="C624" s="220"/>
      <c r="D624" s="210" t="s">
        <v>219</v>
      </c>
      <c r="E624" s="221" t="s">
        <v>21</v>
      </c>
      <c r="F624" s="222" t="s">
        <v>1003</v>
      </c>
      <c r="G624" s="220"/>
      <c r="H624" s="223">
        <v>5.2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219</v>
      </c>
      <c r="AU624" s="229" t="s">
        <v>82</v>
      </c>
      <c r="AV624" s="14" t="s">
        <v>82</v>
      </c>
      <c r="AW624" s="14" t="s">
        <v>34</v>
      </c>
      <c r="AX624" s="14" t="s">
        <v>73</v>
      </c>
      <c r="AY624" s="229" t="s">
        <v>211</v>
      </c>
    </row>
    <row r="625" spans="1:65" s="15" customFormat="1" ht="11.25">
      <c r="B625" s="230"/>
      <c r="C625" s="231"/>
      <c r="D625" s="210" t="s">
        <v>219</v>
      </c>
      <c r="E625" s="232" t="s">
        <v>21</v>
      </c>
      <c r="F625" s="233" t="s">
        <v>225</v>
      </c>
      <c r="G625" s="231"/>
      <c r="H625" s="234">
        <v>13.9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219</v>
      </c>
      <c r="AU625" s="240" t="s">
        <v>82</v>
      </c>
      <c r="AV625" s="15" t="s">
        <v>100</v>
      </c>
      <c r="AW625" s="15" t="s">
        <v>34</v>
      </c>
      <c r="AX625" s="15" t="s">
        <v>80</v>
      </c>
      <c r="AY625" s="240" t="s">
        <v>211</v>
      </c>
    </row>
    <row r="626" spans="1:65" s="2" customFormat="1" ht="21.75" customHeight="1">
      <c r="A626" s="36"/>
      <c r="B626" s="37"/>
      <c r="C626" s="195" t="s">
        <v>1004</v>
      </c>
      <c r="D626" s="195" t="s">
        <v>213</v>
      </c>
      <c r="E626" s="196" t="s">
        <v>1005</v>
      </c>
      <c r="F626" s="197" t="s">
        <v>1006</v>
      </c>
      <c r="G626" s="198" t="s">
        <v>216</v>
      </c>
      <c r="H626" s="199">
        <v>57.2</v>
      </c>
      <c r="I626" s="200"/>
      <c r="J626" s="201">
        <f>ROUND(I626*H626,2)</f>
        <v>0</v>
      </c>
      <c r="K626" s="197" t="s">
        <v>21</v>
      </c>
      <c r="L626" s="41"/>
      <c r="M626" s="202" t="s">
        <v>21</v>
      </c>
      <c r="N626" s="203" t="s">
        <v>44</v>
      </c>
      <c r="O626" s="66"/>
      <c r="P626" s="204">
        <f>O626*H626</f>
        <v>0</v>
      </c>
      <c r="Q626" s="204">
        <v>5.4000000000000003E-3</v>
      </c>
      <c r="R626" s="204">
        <f>Q626*H626</f>
        <v>0.30888000000000004</v>
      </c>
      <c r="S626" s="204">
        <v>0</v>
      </c>
      <c r="T626" s="20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206" t="s">
        <v>330</v>
      </c>
      <c r="AT626" s="206" t="s">
        <v>213</v>
      </c>
      <c r="AU626" s="206" t="s">
        <v>82</v>
      </c>
      <c r="AY626" s="19" t="s">
        <v>211</v>
      </c>
      <c r="BE626" s="207">
        <f>IF(N626="základní",J626,0)</f>
        <v>0</v>
      </c>
      <c r="BF626" s="207">
        <f>IF(N626="snížená",J626,0)</f>
        <v>0</v>
      </c>
      <c r="BG626" s="207">
        <f>IF(N626="zákl. přenesená",J626,0)</f>
        <v>0</v>
      </c>
      <c r="BH626" s="207">
        <f>IF(N626="sníž. přenesená",J626,0)</f>
        <v>0</v>
      </c>
      <c r="BI626" s="207">
        <f>IF(N626="nulová",J626,0)</f>
        <v>0</v>
      </c>
      <c r="BJ626" s="19" t="s">
        <v>80</v>
      </c>
      <c r="BK626" s="207">
        <f>ROUND(I626*H626,2)</f>
        <v>0</v>
      </c>
      <c r="BL626" s="19" t="s">
        <v>330</v>
      </c>
      <c r="BM626" s="206" t="s">
        <v>1007</v>
      </c>
    </row>
    <row r="627" spans="1:65" s="13" customFormat="1" ht="11.25">
      <c r="B627" s="208"/>
      <c r="C627" s="209"/>
      <c r="D627" s="210" t="s">
        <v>219</v>
      </c>
      <c r="E627" s="211" t="s">
        <v>21</v>
      </c>
      <c r="F627" s="212" t="s">
        <v>1008</v>
      </c>
      <c r="G627" s="209"/>
      <c r="H627" s="211" t="s">
        <v>21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219</v>
      </c>
      <c r="AU627" s="218" t="s">
        <v>82</v>
      </c>
      <c r="AV627" s="13" t="s">
        <v>80</v>
      </c>
      <c r="AW627" s="13" t="s">
        <v>34</v>
      </c>
      <c r="AX627" s="13" t="s">
        <v>73</v>
      </c>
      <c r="AY627" s="218" t="s">
        <v>211</v>
      </c>
    </row>
    <row r="628" spans="1:65" s="14" customFormat="1" ht="11.25">
      <c r="B628" s="219"/>
      <c r="C628" s="220"/>
      <c r="D628" s="210" t="s">
        <v>219</v>
      </c>
      <c r="E628" s="221" t="s">
        <v>21</v>
      </c>
      <c r="F628" s="222" t="s">
        <v>1009</v>
      </c>
      <c r="G628" s="220"/>
      <c r="H628" s="223">
        <v>57.2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219</v>
      </c>
      <c r="AU628" s="229" t="s">
        <v>82</v>
      </c>
      <c r="AV628" s="14" t="s">
        <v>82</v>
      </c>
      <c r="AW628" s="14" t="s">
        <v>34</v>
      </c>
      <c r="AX628" s="14" t="s">
        <v>73</v>
      </c>
      <c r="AY628" s="229" t="s">
        <v>211</v>
      </c>
    </row>
    <row r="629" spans="1:65" s="16" customFormat="1" ht="11.25">
      <c r="B629" s="241"/>
      <c r="C629" s="242"/>
      <c r="D629" s="210" t="s">
        <v>219</v>
      </c>
      <c r="E629" s="243" t="s">
        <v>162</v>
      </c>
      <c r="F629" s="244" t="s">
        <v>240</v>
      </c>
      <c r="G629" s="242"/>
      <c r="H629" s="245">
        <v>57.2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AT629" s="251" t="s">
        <v>219</v>
      </c>
      <c r="AU629" s="251" t="s">
        <v>82</v>
      </c>
      <c r="AV629" s="16" t="s">
        <v>88</v>
      </c>
      <c r="AW629" s="16" t="s">
        <v>34</v>
      </c>
      <c r="AX629" s="16" t="s">
        <v>80</v>
      </c>
      <c r="AY629" s="251" t="s">
        <v>211</v>
      </c>
    </row>
    <row r="630" spans="1:65" s="2" customFormat="1" ht="21.75" customHeight="1">
      <c r="A630" s="36"/>
      <c r="B630" s="37"/>
      <c r="C630" s="252" t="s">
        <v>1010</v>
      </c>
      <c r="D630" s="252" t="s">
        <v>399</v>
      </c>
      <c r="E630" s="253" t="s">
        <v>1011</v>
      </c>
      <c r="F630" s="254" t="s">
        <v>1012</v>
      </c>
      <c r="G630" s="255" t="s">
        <v>216</v>
      </c>
      <c r="H630" s="256">
        <v>62.92</v>
      </c>
      <c r="I630" s="257"/>
      <c r="J630" s="258">
        <f>ROUND(I630*H630,2)</f>
        <v>0</v>
      </c>
      <c r="K630" s="254" t="s">
        <v>217</v>
      </c>
      <c r="L630" s="259"/>
      <c r="M630" s="260" t="s">
        <v>21</v>
      </c>
      <c r="N630" s="261" t="s">
        <v>44</v>
      </c>
      <c r="O630" s="66"/>
      <c r="P630" s="204">
        <f>O630*H630</f>
        <v>0</v>
      </c>
      <c r="Q630" s="204">
        <v>1.77E-2</v>
      </c>
      <c r="R630" s="204">
        <f>Q630*H630</f>
        <v>1.1136840000000001</v>
      </c>
      <c r="S630" s="204">
        <v>0</v>
      </c>
      <c r="T630" s="205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6" t="s">
        <v>435</v>
      </c>
      <c r="AT630" s="206" t="s">
        <v>399</v>
      </c>
      <c r="AU630" s="206" t="s">
        <v>82</v>
      </c>
      <c r="AY630" s="19" t="s">
        <v>211</v>
      </c>
      <c r="BE630" s="207">
        <f>IF(N630="základní",J630,0)</f>
        <v>0</v>
      </c>
      <c r="BF630" s="207">
        <f>IF(N630="snížená",J630,0)</f>
        <v>0</v>
      </c>
      <c r="BG630" s="207">
        <f>IF(N630="zákl. přenesená",J630,0)</f>
        <v>0</v>
      </c>
      <c r="BH630" s="207">
        <f>IF(N630="sníž. přenesená",J630,0)</f>
        <v>0</v>
      </c>
      <c r="BI630" s="207">
        <f>IF(N630="nulová",J630,0)</f>
        <v>0</v>
      </c>
      <c r="BJ630" s="19" t="s">
        <v>80</v>
      </c>
      <c r="BK630" s="207">
        <f>ROUND(I630*H630,2)</f>
        <v>0</v>
      </c>
      <c r="BL630" s="19" t="s">
        <v>330</v>
      </c>
      <c r="BM630" s="206" t="s">
        <v>1013</v>
      </c>
    </row>
    <row r="631" spans="1:65" s="14" customFormat="1" ht="11.25">
      <c r="B631" s="219"/>
      <c r="C631" s="220"/>
      <c r="D631" s="210" t="s">
        <v>219</v>
      </c>
      <c r="E631" s="221" t="s">
        <v>21</v>
      </c>
      <c r="F631" s="222" t="s">
        <v>919</v>
      </c>
      <c r="G631" s="220"/>
      <c r="H631" s="223">
        <v>62.92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219</v>
      </c>
      <c r="AU631" s="229" t="s">
        <v>82</v>
      </c>
      <c r="AV631" s="14" t="s">
        <v>82</v>
      </c>
      <c r="AW631" s="14" t="s">
        <v>34</v>
      </c>
      <c r="AX631" s="14" t="s">
        <v>80</v>
      </c>
      <c r="AY631" s="229" t="s">
        <v>211</v>
      </c>
    </row>
    <row r="632" spans="1:65" s="2" customFormat="1" ht="21.75" customHeight="1">
      <c r="A632" s="36"/>
      <c r="B632" s="37"/>
      <c r="C632" s="195" t="s">
        <v>1014</v>
      </c>
      <c r="D632" s="195" t="s">
        <v>213</v>
      </c>
      <c r="E632" s="196" t="s">
        <v>1015</v>
      </c>
      <c r="F632" s="197" t="s">
        <v>1016</v>
      </c>
      <c r="G632" s="198" t="s">
        <v>370</v>
      </c>
      <c r="H632" s="199">
        <v>1.51</v>
      </c>
      <c r="I632" s="200"/>
      <c r="J632" s="201">
        <f>ROUND(I632*H632,2)</f>
        <v>0</v>
      </c>
      <c r="K632" s="197" t="s">
        <v>217</v>
      </c>
      <c r="L632" s="41"/>
      <c r="M632" s="202" t="s">
        <v>21</v>
      </c>
      <c r="N632" s="203" t="s">
        <v>44</v>
      </c>
      <c r="O632" s="66"/>
      <c r="P632" s="204">
        <f>O632*H632</f>
        <v>0</v>
      </c>
      <c r="Q632" s="204">
        <v>0</v>
      </c>
      <c r="R632" s="204">
        <f>Q632*H632</f>
        <v>0</v>
      </c>
      <c r="S632" s="204">
        <v>0</v>
      </c>
      <c r="T632" s="20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06" t="s">
        <v>330</v>
      </c>
      <c r="AT632" s="206" t="s">
        <v>213</v>
      </c>
      <c r="AU632" s="206" t="s">
        <v>82</v>
      </c>
      <c r="AY632" s="19" t="s">
        <v>211</v>
      </c>
      <c r="BE632" s="207">
        <f>IF(N632="základní",J632,0)</f>
        <v>0</v>
      </c>
      <c r="BF632" s="207">
        <f>IF(N632="snížená",J632,0)</f>
        <v>0</v>
      </c>
      <c r="BG632" s="207">
        <f>IF(N632="zákl. přenesená",J632,0)</f>
        <v>0</v>
      </c>
      <c r="BH632" s="207">
        <f>IF(N632="sníž. přenesená",J632,0)</f>
        <v>0</v>
      </c>
      <c r="BI632" s="207">
        <f>IF(N632="nulová",J632,0)</f>
        <v>0</v>
      </c>
      <c r="BJ632" s="19" t="s">
        <v>80</v>
      </c>
      <c r="BK632" s="207">
        <f>ROUND(I632*H632,2)</f>
        <v>0</v>
      </c>
      <c r="BL632" s="19" t="s">
        <v>330</v>
      </c>
      <c r="BM632" s="206" t="s">
        <v>1017</v>
      </c>
    </row>
    <row r="633" spans="1:65" s="2" customFormat="1" ht="16.5" customHeight="1">
      <c r="A633" s="36"/>
      <c r="B633" s="37"/>
      <c r="C633" s="195" t="s">
        <v>1018</v>
      </c>
      <c r="D633" s="195" t="s">
        <v>213</v>
      </c>
      <c r="E633" s="196" t="s">
        <v>1019</v>
      </c>
      <c r="F633" s="197" t="s">
        <v>1020</v>
      </c>
      <c r="G633" s="198" t="s">
        <v>370</v>
      </c>
      <c r="H633" s="199">
        <v>1.51</v>
      </c>
      <c r="I633" s="200"/>
      <c r="J633" s="201">
        <f>ROUND(I633*H633,2)</f>
        <v>0</v>
      </c>
      <c r="K633" s="197" t="s">
        <v>21</v>
      </c>
      <c r="L633" s="41"/>
      <c r="M633" s="202" t="s">
        <v>21</v>
      </c>
      <c r="N633" s="203" t="s">
        <v>44</v>
      </c>
      <c r="O633" s="66"/>
      <c r="P633" s="204">
        <f>O633*H633</f>
        <v>0</v>
      </c>
      <c r="Q633" s="204">
        <v>0</v>
      </c>
      <c r="R633" s="204">
        <f>Q633*H633</f>
        <v>0</v>
      </c>
      <c r="S633" s="204">
        <v>0</v>
      </c>
      <c r="T633" s="205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6" t="s">
        <v>330</v>
      </c>
      <c r="AT633" s="206" t="s">
        <v>213</v>
      </c>
      <c r="AU633" s="206" t="s">
        <v>82</v>
      </c>
      <c r="AY633" s="19" t="s">
        <v>211</v>
      </c>
      <c r="BE633" s="207">
        <f>IF(N633="základní",J633,0)</f>
        <v>0</v>
      </c>
      <c r="BF633" s="207">
        <f>IF(N633="snížená",J633,0)</f>
        <v>0</v>
      </c>
      <c r="BG633" s="207">
        <f>IF(N633="zákl. přenesená",J633,0)</f>
        <v>0</v>
      </c>
      <c r="BH633" s="207">
        <f>IF(N633="sníž. přenesená",J633,0)</f>
        <v>0</v>
      </c>
      <c r="BI633" s="207">
        <f>IF(N633="nulová",J633,0)</f>
        <v>0</v>
      </c>
      <c r="BJ633" s="19" t="s">
        <v>80</v>
      </c>
      <c r="BK633" s="207">
        <f>ROUND(I633*H633,2)</f>
        <v>0</v>
      </c>
      <c r="BL633" s="19" t="s">
        <v>330</v>
      </c>
      <c r="BM633" s="206" t="s">
        <v>1021</v>
      </c>
    </row>
    <row r="634" spans="1:65" s="12" customFormat="1" ht="22.9" customHeight="1">
      <c r="B634" s="179"/>
      <c r="C634" s="180"/>
      <c r="D634" s="181" t="s">
        <v>72</v>
      </c>
      <c r="E634" s="193" t="s">
        <v>1022</v>
      </c>
      <c r="F634" s="193" t="s">
        <v>1023</v>
      </c>
      <c r="G634" s="180"/>
      <c r="H634" s="180"/>
      <c r="I634" s="183"/>
      <c r="J634" s="194">
        <f>BK634</f>
        <v>0</v>
      </c>
      <c r="K634" s="180"/>
      <c r="L634" s="185"/>
      <c r="M634" s="186"/>
      <c r="N634" s="187"/>
      <c r="O634" s="187"/>
      <c r="P634" s="188">
        <f>SUM(P635:P650)</f>
        <v>0</v>
      </c>
      <c r="Q634" s="187"/>
      <c r="R634" s="188">
        <f>SUM(R635:R650)</f>
        <v>2.8620000000000001</v>
      </c>
      <c r="S634" s="187"/>
      <c r="T634" s="189">
        <f>SUM(T635:T650)</f>
        <v>3.996</v>
      </c>
      <c r="AR634" s="190" t="s">
        <v>82</v>
      </c>
      <c r="AT634" s="191" t="s">
        <v>72</v>
      </c>
      <c r="AU634" s="191" t="s">
        <v>80</v>
      </c>
      <c r="AY634" s="190" t="s">
        <v>211</v>
      </c>
      <c r="BK634" s="192">
        <f>SUM(BK635:BK650)</f>
        <v>0</v>
      </c>
    </row>
    <row r="635" spans="1:65" s="2" customFormat="1" ht="16.5" customHeight="1">
      <c r="A635" s="36"/>
      <c r="B635" s="37"/>
      <c r="C635" s="195" t="s">
        <v>1024</v>
      </c>
      <c r="D635" s="195" t="s">
        <v>213</v>
      </c>
      <c r="E635" s="196" t="s">
        <v>1025</v>
      </c>
      <c r="F635" s="197" t="s">
        <v>1026</v>
      </c>
      <c r="G635" s="198" t="s">
        <v>216</v>
      </c>
      <c r="H635" s="199">
        <v>21.6</v>
      </c>
      <c r="I635" s="200"/>
      <c r="J635" s="201">
        <f>ROUND(I635*H635,2)</f>
        <v>0</v>
      </c>
      <c r="K635" s="197" t="s">
        <v>217</v>
      </c>
      <c r="L635" s="41"/>
      <c r="M635" s="202" t="s">
        <v>21</v>
      </c>
      <c r="N635" s="203" t="s">
        <v>44</v>
      </c>
      <c r="O635" s="66"/>
      <c r="P635" s="204">
        <f>O635*H635</f>
        <v>0</v>
      </c>
      <c r="Q635" s="204">
        <v>0.11</v>
      </c>
      <c r="R635" s="204">
        <f>Q635*H635</f>
        <v>2.3760000000000003</v>
      </c>
      <c r="S635" s="204">
        <v>0</v>
      </c>
      <c r="T635" s="20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206" t="s">
        <v>330</v>
      </c>
      <c r="AT635" s="206" t="s">
        <v>213</v>
      </c>
      <c r="AU635" s="206" t="s">
        <v>82</v>
      </c>
      <c r="AY635" s="19" t="s">
        <v>211</v>
      </c>
      <c r="BE635" s="207">
        <f>IF(N635="základní",J635,0)</f>
        <v>0</v>
      </c>
      <c r="BF635" s="207">
        <f>IF(N635="snížená",J635,0)</f>
        <v>0</v>
      </c>
      <c r="BG635" s="207">
        <f>IF(N635="zákl. přenesená",J635,0)</f>
        <v>0</v>
      </c>
      <c r="BH635" s="207">
        <f>IF(N635="sníž. přenesená",J635,0)</f>
        <v>0</v>
      </c>
      <c r="BI635" s="207">
        <f>IF(N635="nulová",J635,0)</f>
        <v>0</v>
      </c>
      <c r="BJ635" s="19" t="s">
        <v>80</v>
      </c>
      <c r="BK635" s="207">
        <f>ROUND(I635*H635,2)</f>
        <v>0</v>
      </c>
      <c r="BL635" s="19" t="s">
        <v>330</v>
      </c>
      <c r="BM635" s="206" t="s">
        <v>1027</v>
      </c>
    </row>
    <row r="636" spans="1:65" s="2" customFormat="1" ht="19.5">
      <c r="A636" s="36"/>
      <c r="B636" s="37"/>
      <c r="C636" s="38"/>
      <c r="D636" s="210" t="s">
        <v>720</v>
      </c>
      <c r="E636" s="38"/>
      <c r="F636" s="262" t="s">
        <v>1028</v>
      </c>
      <c r="G636" s="38"/>
      <c r="H636" s="38"/>
      <c r="I636" s="119"/>
      <c r="J636" s="38"/>
      <c r="K636" s="38"/>
      <c r="L636" s="41"/>
      <c r="M636" s="263"/>
      <c r="N636" s="264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720</v>
      </c>
      <c r="AU636" s="19" t="s">
        <v>82</v>
      </c>
    </row>
    <row r="637" spans="1:65" s="13" customFormat="1" ht="11.25">
      <c r="B637" s="208"/>
      <c r="C637" s="209"/>
      <c r="D637" s="210" t="s">
        <v>219</v>
      </c>
      <c r="E637" s="211" t="s">
        <v>21</v>
      </c>
      <c r="F637" s="212" t="s">
        <v>1029</v>
      </c>
      <c r="G637" s="209"/>
      <c r="H637" s="211" t="s">
        <v>21</v>
      </c>
      <c r="I637" s="213"/>
      <c r="J637" s="209"/>
      <c r="K637" s="209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219</v>
      </c>
      <c r="AU637" s="218" t="s">
        <v>82</v>
      </c>
      <c r="AV637" s="13" t="s">
        <v>80</v>
      </c>
      <c r="AW637" s="13" t="s">
        <v>34</v>
      </c>
      <c r="AX637" s="13" t="s">
        <v>73</v>
      </c>
      <c r="AY637" s="218" t="s">
        <v>211</v>
      </c>
    </row>
    <row r="638" spans="1:65" s="14" customFormat="1" ht="11.25">
      <c r="B638" s="219"/>
      <c r="C638" s="220"/>
      <c r="D638" s="210" t="s">
        <v>219</v>
      </c>
      <c r="E638" s="221" t="s">
        <v>21</v>
      </c>
      <c r="F638" s="222" t="s">
        <v>685</v>
      </c>
      <c r="G638" s="220"/>
      <c r="H638" s="223">
        <v>21.6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219</v>
      </c>
      <c r="AU638" s="229" t="s">
        <v>82</v>
      </c>
      <c r="AV638" s="14" t="s">
        <v>82</v>
      </c>
      <c r="AW638" s="14" t="s">
        <v>34</v>
      </c>
      <c r="AX638" s="14" t="s">
        <v>73</v>
      </c>
      <c r="AY638" s="229" t="s">
        <v>211</v>
      </c>
    </row>
    <row r="639" spans="1:65" s="16" customFormat="1" ht="11.25">
      <c r="B639" s="241"/>
      <c r="C639" s="242"/>
      <c r="D639" s="210" t="s">
        <v>219</v>
      </c>
      <c r="E639" s="243" t="s">
        <v>164</v>
      </c>
      <c r="F639" s="244" t="s">
        <v>240</v>
      </c>
      <c r="G639" s="242"/>
      <c r="H639" s="245">
        <v>21.6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AT639" s="251" t="s">
        <v>219</v>
      </c>
      <c r="AU639" s="251" t="s">
        <v>82</v>
      </c>
      <c r="AV639" s="16" t="s">
        <v>88</v>
      </c>
      <c r="AW639" s="16" t="s">
        <v>34</v>
      </c>
      <c r="AX639" s="16" t="s">
        <v>80</v>
      </c>
      <c r="AY639" s="251" t="s">
        <v>211</v>
      </c>
    </row>
    <row r="640" spans="1:65" s="2" customFormat="1" ht="16.5" customHeight="1">
      <c r="A640" s="36"/>
      <c r="B640" s="37"/>
      <c r="C640" s="252" t="s">
        <v>1030</v>
      </c>
      <c r="D640" s="252" t="s">
        <v>399</v>
      </c>
      <c r="E640" s="253" t="s">
        <v>1031</v>
      </c>
      <c r="F640" s="254" t="s">
        <v>1032</v>
      </c>
      <c r="G640" s="255" t="s">
        <v>216</v>
      </c>
      <c r="H640" s="256">
        <v>6</v>
      </c>
      <c r="I640" s="257"/>
      <c r="J640" s="258">
        <f>ROUND(I640*H640,2)</f>
        <v>0</v>
      </c>
      <c r="K640" s="254" t="s">
        <v>21</v>
      </c>
      <c r="L640" s="259"/>
      <c r="M640" s="260" t="s">
        <v>21</v>
      </c>
      <c r="N640" s="261" t="s">
        <v>44</v>
      </c>
      <c r="O640" s="66"/>
      <c r="P640" s="204">
        <f>O640*H640</f>
        <v>0</v>
      </c>
      <c r="Q640" s="204">
        <v>8.1000000000000003E-2</v>
      </c>
      <c r="R640" s="204">
        <f>Q640*H640</f>
        <v>0.48599999999999999</v>
      </c>
      <c r="S640" s="204">
        <v>0</v>
      </c>
      <c r="T640" s="205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206" t="s">
        <v>435</v>
      </c>
      <c r="AT640" s="206" t="s">
        <v>399</v>
      </c>
      <c r="AU640" s="206" t="s">
        <v>82</v>
      </c>
      <c r="AY640" s="19" t="s">
        <v>211</v>
      </c>
      <c r="BE640" s="207">
        <f>IF(N640="základní",J640,0)</f>
        <v>0</v>
      </c>
      <c r="BF640" s="207">
        <f>IF(N640="snížená",J640,0)</f>
        <v>0</v>
      </c>
      <c r="BG640" s="207">
        <f>IF(N640="zákl. přenesená",J640,0)</f>
        <v>0</v>
      </c>
      <c r="BH640" s="207">
        <f>IF(N640="sníž. přenesená",J640,0)</f>
        <v>0</v>
      </c>
      <c r="BI640" s="207">
        <f>IF(N640="nulová",J640,0)</f>
        <v>0</v>
      </c>
      <c r="BJ640" s="19" t="s">
        <v>80</v>
      </c>
      <c r="BK640" s="207">
        <f>ROUND(I640*H640,2)</f>
        <v>0</v>
      </c>
      <c r="BL640" s="19" t="s">
        <v>330</v>
      </c>
      <c r="BM640" s="206" t="s">
        <v>1033</v>
      </c>
    </row>
    <row r="641" spans="1:65" s="13" customFormat="1" ht="11.25">
      <c r="B641" s="208"/>
      <c r="C641" s="209"/>
      <c r="D641" s="210" t="s">
        <v>219</v>
      </c>
      <c r="E641" s="211" t="s">
        <v>21</v>
      </c>
      <c r="F641" s="212" t="s">
        <v>1034</v>
      </c>
      <c r="G641" s="209"/>
      <c r="H641" s="211" t="s">
        <v>21</v>
      </c>
      <c r="I641" s="213"/>
      <c r="J641" s="209"/>
      <c r="K641" s="209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219</v>
      </c>
      <c r="AU641" s="218" t="s">
        <v>82</v>
      </c>
      <c r="AV641" s="13" t="s">
        <v>80</v>
      </c>
      <c r="AW641" s="13" t="s">
        <v>34</v>
      </c>
      <c r="AX641" s="13" t="s">
        <v>73</v>
      </c>
      <c r="AY641" s="218" t="s">
        <v>211</v>
      </c>
    </row>
    <row r="642" spans="1:65" s="14" customFormat="1" ht="11.25">
      <c r="B642" s="219"/>
      <c r="C642" s="220"/>
      <c r="D642" s="210" t="s">
        <v>219</v>
      </c>
      <c r="E642" s="221" t="s">
        <v>21</v>
      </c>
      <c r="F642" s="222" t="s">
        <v>1035</v>
      </c>
      <c r="G642" s="220"/>
      <c r="H642" s="223">
        <v>5.4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219</v>
      </c>
      <c r="AU642" s="229" t="s">
        <v>82</v>
      </c>
      <c r="AV642" s="14" t="s">
        <v>82</v>
      </c>
      <c r="AW642" s="14" t="s">
        <v>34</v>
      </c>
      <c r="AX642" s="14" t="s">
        <v>73</v>
      </c>
      <c r="AY642" s="229" t="s">
        <v>211</v>
      </c>
    </row>
    <row r="643" spans="1:65" s="13" customFormat="1" ht="11.25">
      <c r="B643" s="208"/>
      <c r="C643" s="209"/>
      <c r="D643" s="210" t="s">
        <v>219</v>
      </c>
      <c r="E643" s="211" t="s">
        <v>21</v>
      </c>
      <c r="F643" s="212" t="s">
        <v>1036</v>
      </c>
      <c r="G643" s="209"/>
      <c r="H643" s="211" t="s">
        <v>21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219</v>
      </c>
      <c r="AU643" s="218" t="s">
        <v>82</v>
      </c>
      <c r="AV643" s="13" t="s">
        <v>80</v>
      </c>
      <c r="AW643" s="13" t="s">
        <v>34</v>
      </c>
      <c r="AX643" s="13" t="s">
        <v>73</v>
      </c>
      <c r="AY643" s="218" t="s">
        <v>211</v>
      </c>
    </row>
    <row r="644" spans="1:65" s="14" customFormat="1" ht="11.25">
      <c r="B644" s="219"/>
      <c r="C644" s="220"/>
      <c r="D644" s="210" t="s">
        <v>219</v>
      </c>
      <c r="E644" s="221" t="s">
        <v>21</v>
      </c>
      <c r="F644" s="222" t="s">
        <v>1037</v>
      </c>
      <c r="G644" s="220"/>
      <c r="H644" s="223">
        <v>0.6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219</v>
      </c>
      <c r="AU644" s="229" t="s">
        <v>82</v>
      </c>
      <c r="AV644" s="14" t="s">
        <v>82</v>
      </c>
      <c r="AW644" s="14" t="s">
        <v>34</v>
      </c>
      <c r="AX644" s="14" t="s">
        <v>73</v>
      </c>
      <c r="AY644" s="229" t="s">
        <v>211</v>
      </c>
    </row>
    <row r="645" spans="1:65" s="15" customFormat="1" ht="11.25">
      <c r="B645" s="230"/>
      <c r="C645" s="231"/>
      <c r="D645" s="210" t="s">
        <v>219</v>
      </c>
      <c r="E645" s="232" t="s">
        <v>21</v>
      </c>
      <c r="F645" s="233" t="s">
        <v>225</v>
      </c>
      <c r="G645" s="231"/>
      <c r="H645" s="234">
        <v>6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219</v>
      </c>
      <c r="AU645" s="240" t="s">
        <v>82</v>
      </c>
      <c r="AV645" s="15" t="s">
        <v>100</v>
      </c>
      <c r="AW645" s="15" t="s">
        <v>34</v>
      </c>
      <c r="AX645" s="15" t="s">
        <v>80</v>
      </c>
      <c r="AY645" s="240" t="s">
        <v>211</v>
      </c>
    </row>
    <row r="646" spans="1:65" s="2" customFormat="1" ht="16.5" customHeight="1">
      <c r="A646" s="36"/>
      <c r="B646" s="37"/>
      <c r="C646" s="195" t="s">
        <v>1038</v>
      </c>
      <c r="D646" s="195" t="s">
        <v>213</v>
      </c>
      <c r="E646" s="196" t="s">
        <v>1039</v>
      </c>
      <c r="F646" s="197" t="s">
        <v>1040</v>
      </c>
      <c r="G646" s="198" t="s">
        <v>216</v>
      </c>
      <c r="H646" s="199">
        <v>21.6</v>
      </c>
      <c r="I646" s="200"/>
      <c r="J646" s="201">
        <f>ROUND(I646*H646,2)</f>
        <v>0</v>
      </c>
      <c r="K646" s="197" t="s">
        <v>217</v>
      </c>
      <c r="L646" s="41"/>
      <c r="M646" s="202" t="s">
        <v>21</v>
      </c>
      <c r="N646" s="203" t="s">
        <v>44</v>
      </c>
      <c r="O646" s="66"/>
      <c r="P646" s="204">
        <f>O646*H646</f>
        <v>0</v>
      </c>
      <c r="Q646" s="204">
        <v>0</v>
      </c>
      <c r="R646" s="204">
        <f>Q646*H646</f>
        <v>0</v>
      </c>
      <c r="S646" s="204">
        <v>0.185</v>
      </c>
      <c r="T646" s="205">
        <f>S646*H646</f>
        <v>3.996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206" t="s">
        <v>330</v>
      </c>
      <c r="AT646" s="206" t="s">
        <v>213</v>
      </c>
      <c r="AU646" s="206" t="s">
        <v>82</v>
      </c>
      <c r="AY646" s="19" t="s">
        <v>211</v>
      </c>
      <c r="BE646" s="207">
        <f>IF(N646="základní",J646,0)</f>
        <v>0</v>
      </c>
      <c r="BF646" s="207">
        <f>IF(N646="snížená",J646,0)</f>
        <v>0</v>
      </c>
      <c r="BG646" s="207">
        <f>IF(N646="zákl. přenesená",J646,0)</f>
        <v>0</v>
      </c>
      <c r="BH646" s="207">
        <f>IF(N646="sníž. přenesená",J646,0)</f>
        <v>0</v>
      </c>
      <c r="BI646" s="207">
        <f>IF(N646="nulová",J646,0)</f>
        <v>0</v>
      </c>
      <c r="BJ646" s="19" t="s">
        <v>80</v>
      </c>
      <c r="BK646" s="207">
        <f>ROUND(I646*H646,2)</f>
        <v>0</v>
      </c>
      <c r="BL646" s="19" t="s">
        <v>330</v>
      </c>
      <c r="BM646" s="206" t="s">
        <v>1041</v>
      </c>
    </row>
    <row r="647" spans="1:65" s="2" customFormat="1" ht="19.5">
      <c r="A647" s="36"/>
      <c r="B647" s="37"/>
      <c r="C647" s="38"/>
      <c r="D647" s="210" t="s">
        <v>720</v>
      </c>
      <c r="E647" s="38"/>
      <c r="F647" s="262" t="s">
        <v>1042</v>
      </c>
      <c r="G647" s="38"/>
      <c r="H647" s="38"/>
      <c r="I647" s="119"/>
      <c r="J647" s="38"/>
      <c r="K647" s="38"/>
      <c r="L647" s="41"/>
      <c r="M647" s="263"/>
      <c r="N647" s="264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720</v>
      </c>
      <c r="AU647" s="19" t="s">
        <v>82</v>
      </c>
    </row>
    <row r="648" spans="1:65" s="14" customFormat="1" ht="11.25">
      <c r="B648" s="219"/>
      <c r="C648" s="220"/>
      <c r="D648" s="210" t="s">
        <v>219</v>
      </c>
      <c r="E648" s="221" t="s">
        <v>21</v>
      </c>
      <c r="F648" s="222" t="s">
        <v>164</v>
      </c>
      <c r="G648" s="220"/>
      <c r="H648" s="223">
        <v>21.6</v>
      </c>
      <c r="I648" s="224"/>
      <c r="J648" s="220"/>
      <c r="K648" s="220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219</v>
      </c>
      <c r="AU648" s="229" t="s">
        <v>82</v>
      </c>
      <c r="AV648" s="14" t="s">
        <v>82</v>
      </c>
      <c r="AW648" s="14" t="s">
        <v>34</v>
      </c>
      <c r="AX648" s="14" t="s">
        <v>80</v>
      </c>
      <c r="AY648" s="229" t="s">
        <v>211</v>
      </c>
    </row>
    <row r="649" spans="1:65" s="2" customFormat="1" ht="21.75" customHeight="1">
      <c r="A649" s="36"/>
      <c r="B649" s="37"/>
      <c r="C649" s="195" t="s">
        <v>1043</v>
      </c>
      <c r="D649" s="195" t="s">
        <v>213</v>
      </c>
      <c r="E649" s="196" t="s">
        <v>1044</v>
      </c>
      <c r="F649" s="197" t="s">
        <v>1045</v>
      </c>
      <c r="G649" s="198" t="s">
        <v>370</v>
      </c>
      <c r="H649" s="199">
        <v>2.8620000000000001</v>
      </c>
      <c r="I649" s="200"/>
      <c r="J649" s="201">
        <f>ROUND(I649*H649,2)</f>
        <v>0</v>
      </c>
      <c r="K649" s="197" t="s">
        <v>217</v>
      </c>
      <c r="L649" s="41"/>
      <c r="M649" s="202" t="s">
        <v>21</v>
      </c>
      <c r="N649" s="203" t="s">
        <v>44</v>
      </c>
      <c r="O649" s="66"/>
      <c r="P649" s="204">
        <f>O649*H649</f>
        <v>0</v>
      </c>
      <c r="Q649" s="204">
        <v>0</v>
      </c>
      <c r="R649" s="204">
        <f>Q649*H649</f>
        <v>0</v>
      </c>
      <c r="S649" s="204">
        <v>0</v>
      </c>
      <c r="T649" s="205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206" t="s">
        <v>330</v>
      </c>
      <c r="AT649" s="206" t="s">
        <v>213</v>
      </c>
      <c r="AU649" s="206" t="s">
        <v>82</v>
      </c>
      <c r="AY649" s="19" t="s">
        <v>211</v>
      </c>
      <c r="BE649" s="207">
        <f>IF(N649="základní",J649,0)</f>
        <v>0</v>
      </c>
      <c r="BF649" s="207">
        <f>IF(N649="snížená",J649,0)</f>
        <v>0</v>
      </c>
      <c r="BG649" s="207">
        <f>IF(N649="zákl. přenesená",J649,0)</f>
        <v>0</v>
      </c>
      <c r="BH649" s="207">
        <f>IF(N649="sníž. přenesená",J649,0)</f>
        <v>0</v>
      </c>
      <c r="BI649" s="207">
        <f>IF(N649="nulová",J649,0)</f>
        <v>0</v>
      </c>
      <c r="BJ649" s="19" t="s">
        <v>80</v>
      </c>
      <c r="BK649" s="207">
        <f>ROUND(I649*H649,2)</f>
        <v>0</v>
      </c>
      <c r="BL649" s="19" t="s">
        <v>330</v>
      </c>
      <c r="BM649" s="206" t="s">
        <v>1046</v>
      </c>
    </row>
    <row r="650" spans="1:65" s="2" customFormat="1" ht="21.75" customHeight="1">
      <c r="A650" s="36"/>
      <c r="B650" s="37"/>
      <c r="C650" s="195" t="s">
        <v>1047</v>
      </c>
      <c r="D650" s="195" t="s">
        <v>213</v>
      </c>
      <c r="E650" s="196" t="s">
        <v>1048</v>
      </c>
      <c r="F650" s="197" t="s">
        <v>1049</v>
      </c>
      <c r="G650" s="198" t="s">
        <v>370</v>
      </c>
      <c r="H650" s="199">
        <v>2.8620000000000001</v>
      </c>
      <c r="I650" s="200"/>
      <c r="J650" s="201">
        <f>ROUND(I650*H650,2)</f>
        <v>0</v>
      </c>
      <c r="K650" s="197" t="s">
        <v>21</v>
      </c>
      <c r="L650" s="41"/>
      <c r="M650" s="202" t="s">
        <v>21</v>
      </c>
      <c r="N650" s="203" t="s">
        <v>44</v>
      </c>
      <c r="O650" s="66"/>
      <c r="P650" s="204">
        <f>O650*H650</f>
        <v>0</v>
      </c>
      <c r="Q650" s="204">
        <v>0</v>
      </c>
      <c r="R650" s="204">
        <f>Q650*H650</f>
        <v>0</v>
      </c>
      <c r="S650" s="204">
        <v>0</v>
      </c>
      <c r="T650" s="20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06" t="s">
        <v>330</v>
      </c>
      <c r="AT650" s="206" t="s">
        <v>213</v>
      </c>
      <c r="AU650" s="206" t="s">
        <v>82</v>
      </c>
      <c r="AY650" s="19" t="s">
        <v>211</v>
      </c>
      <c r="BE650" s="207">
        <f>IF(N650="základní",J650,0)</f>
        <v>0</v>
      </c>
      <c r="BF650" s="207">
        <f>IF(N650="snížená",J650,0)</f>
        <v>0</v>
      </c>
      <c r="BG650" s="207">
        <f>IF(N650="zákl. přenesená",J650,0)</f>
        <v>0</v>
      </c>
      <c r="BH650" s="207">
        <f>IF(N650="sníž. přenesená",J650,0)</f>
        <v>0</v>
      </c>
      <c r="BI650" s="207">
        <f>IF(N650="nulová",J650,0)</f>
        <v>0</v>
      </c>
      <c r="BJ650" s="19" t="s">
        <v>80</v>
      </c>
      <c r="BK650" s="207">
        <f>ROUND(I650*H650,2)</f>
        <v>0</v>
      </c>
      <c r="BL650" s="19" t="s">
        <v>330</v>
      </c>
      <c r="BM650" s="206" t="s">
        <v>1050</v>
      </c>
    </row>
    <row r="651" spans="1:65" s="12" customFormat="1" ht="22.9" customHeight="1">
      <c r="B651" s="179"/>
      <c r="C651" s="180"/>
      <c r="D651" s="181" t="s">
        <v>72</v>
      </c>
      <c r="E651" s="193" t="s">
        <v>1051</v>
      </c>
      <c r="F651" s="193" t="s">
        <v>1052</v>
      </c>
      <c r="G651" s="180"/>
      <c r="H651" s="180"/>
      <c r="I651" s="183"/>
      <c r="J651" s="194">
        <f>BK651</f>
        <v>0</v>
      </c>
      <c r="K651" s="180"/>
      <c r="L651" s="185"/>
      <c r="M651" s="186"/>
      <c r="N651" s="187"/>
      <c r="O651" s="187"/>
      <c r="P651" s="188">
        <f>SUM(P652:P654)</f>
        <v>0</v>
      </c>
      <c r="Q651" s="187"/>
      <c r="R651" s="188">
        <f>SUM(R652:R654)</f>
        <v>0.04</v>
      </c>
      <c r="S651" s="187"/>
      <c r="T651" s="189">
        <f>SUM(T652:T654)</f>
        <v>2.8600000000000001E-3</v>
      </c>
      <c r="AR651" s="190" t="s">
        <v>82</v>
      </c>
      <c r="AT651" s="191" t="s">
        <v>72</v>
      </c>
      <c r="AU651" s="191" t="s">
        <v>80</v>
      </c>
      <c r="AY651" s="190" t="s">
        <v>211</v>
      </c>
      <c r="BK651" s="192">
        <f>SUM(BK652:BK654)</f>
        <v>0</v>
      </c>
    </row>
    <row r="652" spans="1:65" s="2" customFormat="1" ht="16.5" customHeight="1">
      <c r="A652" s="36"/>
      <c r="B652" s="37"/>
      <c r="C652" s="195" t="s">
        <v>1053</v>
      </c>
      <c r="D652" s="195" t="s">
        <v>213</v>
      </c>
      <c r="E652" s="196" t="s">
        <v>1054</v>
      </c>
      <c r="F652" s="197" t="s">
        <v>1055</v>
      </c>
      <c r="G652" s="198" t="s">
        <v>216</v>
      </c>
      <c r="H652" s="199">
        <v>2</v>
      </c>
      <c r="I652" s="200"/>
      <c r="J652" s="201">
        <f>ROUND(I652*H652,2)</f>
        <v>0</v>
      </c>
      <c r="K652" s="197" t="s">
        <v>21</v>
      </c>
      <c r="L652" s="41"/>
      <c r="M652" s="202" t="s">
        <v>21</v>
      </c>
      <c r="N652" s="203" t="s">
        <v>44</v>
      </c>
      <c r="O652" s="66"/>
      <c r="P652" s="204">
        <f>O652*H652</f>
        <v>0</v>
      </c>
      <c r="Q652" s="204">
        <v>0.02</v>
      </c>
      <c r="R652" s="204">
        <f>Q652*H652</f>
        <v>0.04</v>
      </c>
      <c r="S652" s="204">
        <v>1.4300000000000001E-3</v>
      </c>
      <c r="T652" s="205">
        <f>S652*H652</f>
        <v>2.8600000000000001E-3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6" t="s">
        <v>330</v>
      </c>
      <c r="AT652" s="206" t="s">
        <v>213</v>
      </c>
      <c r="AU652" s="206" t="s">
        <v>82</v>
      </c>
      <c r="AY652" s="19" t="s">
        <v>211</v>
      </c>
      <c r="BE652" s="207">
        <f>IF(N652="základní",J652,0)</f>
        <v>0</v>
      </c>
      <c r="BF652" s="207">
        <f>IF(N652="snížená",J652,0)</f>
        <v>0</v>
      </c>
      <c r="BG652" s="207">
        <f>IF(N652="zákl. přenesená",J652,0)</f>
        <v>0</v>
      </c>
      <c r="BH652" s="207">
        <f>IF(N652="sníž. přenesená",J652,0)</f>
        <v>0</v>
      </c>
      <c r="BI652" s="207">
        <f>IF(N652="nulová",J652,0)</f>
        <v>0</v>
      </c>
      <c r="BJ652" s="19" t="s">
        <v>80</v>
      </c>
      <c r="BK652" s="207">
        <f>ROUND(I652*H652,2)</f>
        <v>0</v>
      </c>
      <c r="BL652" s="19" t="s">
        <v>330</v>
      </c>
      <c r="BM652" s="206" t="s">
        <v>1056</v>
      </c>
    </row>
    <row r="653" spans="1:65" s="13" customFormat="1" ht="11.25">
      <c r="B653" s="208"/>
      <c r="C653" s="209"/>
      <c r="D653" s="210" t="s">
        <v>219</v>
      </c>
      <c r="E653" s="211" t="s">
        <v>21</v>
      </c>
      <c r="F653" s="212" t="s">
        <v>1057</v>
      </c>
      <c r="G653" s="209"/>
      <c r="H653" s="211" t="s">
        <v>21</v>
      </c>
      <c r="I653" s="213"/>
      <c r="J653" s="209"/>
      <c r="K653" s="209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219</v>
      </c>
      <c r="AU653" s="218" t="s">
        <v>82</v>
      </c>
      <c r="AV653" s="13" t="s">
        <v>80</v>
      </c>
      <c r="AW653" s="13" t="s">
        <v>34</v>
      </c>
      <c r="AX653" s="13" t="s">
        <v>73</v>
      </c>
      <c r="AY653" s="218" t="s">
        <v>211</v>
      </c>
    </row>
    <row r="654" spans="1:65" s="14" customFormat="1" ht="11.25">
      <c r="B654" s="219"/>
      <c r="C654" s="220"/>
      <c r="D654" s="210" t="s">
        <v>219</v>
      </c>
      <c r="E654" s="221" t="s">
        <v>21</v>
      </c>
      <c r="F654" s="222" t="s">
        <v>1058</v>
      </c>
      <c r="G654" s="220"/>
      <c r="H654" s="223">
        <v>2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219</v>
      </c>
      <c r="AU654" s="229" t="s">
        <v>82</v>
      </c>
      <c r="AV654" s="14" t="s">
        <v>82</v>
      </c>
      <c r="AW654" s="14" t="s">
        <v>34</v>
      </c>
      <c r="AX654" s="14" t="s">
        <v>80</v>
      </c>
      <c r="AY654" s="229" t="s">
        <v>211</v>
      </c>
    </row>
    <row r="655" spans="1:65" s="12" customFormat="1" ht="22.9" customHeight="1">
      <c r="B655" s="179"/>
      <c r="C655" s="180"/>
      <c r="D655" s="181" t="s">
        <v>72</v>
      </c>
      <c r="E655" s="193" t="s">
        <v>1059</v>
      </c>
      <c r="F655" s="193" t="s">
        <v>1060</v>
      </c>
      <c r="G655" s="180"/>
      <c r="H655" s="180"/>
      <c r="I655" s="183"/>
      <c r="J655" s="194">
        <f>BK655</f>
        <v>0</v>
      </c>
      <c r="K655" s="180"/>
      <c r="L655" s="185"/>
      <c r="M655" s="186"/>
      <c r="N655" s="187"/>
      <c r="O655" s="187"/>
      <c r="P655" s="188">
        <f>SUM(P656:P694)</f>
        <v>0</v>
      </c>
      <c r="Q655" s="187"/>
      <c r="R655" s="188">
        <f>SUM(R656:R694)</f>
        <v>0.59499743999999999</v>
      </c>
      <c r="S655" s="187"/>
      <c r="T655" s="189">
        <f>SUM(T656:T694)</f>
        <v>0</v>
      </c>
      <c r="AR655" s="190" t="s">
        <v>82</v>
      </c>
      <c r="AT655" s="191" t="s">
        <v>72</v>
      </c>
      <c r="AU655" s="191" t="s">
        <v>80</v>
      </c>
      <c r="AY655" s="190" t="s">
        <v>211</v>
      </c>
      <c r="BK655" s="192">
        <f>SUM(BK656:BK694)</f>
        <v>0</v>
      </c>
    </row>
    <row r="656" spans="1:65" s="2" customFormat="1" ht="16.5" customHeight="1">
      <c r="A656" s="36"/>
      <c r="B656" s="37"/>
      <c r="C656" s="195" t="s">
        <v>1061</v>
      </c>
      <c r="D656" s="195" t="s">
        <v>213</v>
      </c>
      <c r="E656" s="196" t="s">
        <v>1062</v>
      </c>
      <c r="F656" s="197" t="s">
        <v>1063</v>
      </c>
      <c r="G656" s="198" t="s">
        <v>216</v>
      </c>
      <c r="H656" s="199">
        <v>1239.578</v>
      </c>
      <c r="I656" s="200"/>
      <c r="J656" s="201">
        <f>ROUND(I656*H656,2)</f>
        <v>0</v>
      </c>
      <c r="K656" s="197" t="s">
        <v>21</v>
      </c>
      <c r="L656" s="41"/>
      <c r="M656" s="202" t="s">
        <v>21</v>
      </c>
      <c r="N656" s="203" t="s">
        <v>44</v>
      </c>
      <c r="O656" s="66"/>
      <c r="P656" s="204">
        <f>O656*H656</f>
        <v>0</v>
      </c>
      <c r="Q656" s="204">
        <v>0</v>
      </c>
      <c r="R656" s="204">
        <f>Q656*H656</f>
        <v>0</v>
      </c>
      <c r="S656" s="204">
        <v>0</v>
      </c>
      <c r="T656" s="20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6" t="s">
        <v>330</v>
      </c>
      <c r="AT656" s="206" t="s">
        <v>213</v>
      </c>
      <c r="AU656" s="206" t="s">
        <v>82</v>
      </c>
      <c r="AY656" s="19" t="s">
        <v>211</v>
      </c>
      <c r="BE656" s="207">
        <f>IF(N656="základní",J656,0)</f>
        <v>0</v>
      </c>
      <c r="BF656" s="207">
        <f>IF(N656="snížená",J656,0)</f>
        <v>0</v>
      </c>
      <c r="BG656" s="207">
        <f>IF(N656="zákl. přenesená",J656,0)</f>
        <v>0</v>
      </c>
      <c r="BH656" s="207">
        <f>IF(N656="sníž. přenesená",J656,0)</f>
        <v>0</v>
      </c>
      <c r="BI656" s="207">
        <f>IF(N656="nulová",J656,0)</f>
        <v>0</v>
      </c>
      <c r="BJ656" s="19" t="s">
        <v>80</v>
      </c>
      <c r="BK656" s="207">
        <f>ROUND(I656*H656,2)</f>
        <v>0</v>
      </c>
      <c r="BL656" s="19" t="s">
        <v>330</v>
      </c>
      <c r="BM656" s="206" t="s">
        <v>1064</v>
      </c>
    </row>
    <row r="657" spans="1:65" s="13" customFormat="1" ht="11.25">
      <c r="B657" s="208"/>
      <c r="C657" s="209"/>
      <c r="D657" s="210" t="s">
        <v>219</v>
      </c>
      <c r="E657" s="211" t="s">
        <v>21</v>
      </c>
      <c r="F657" s="212" t="s">
        <v>1065</v>
      </c>
      <c r="G657" s="209"/>
      <c r="H657" s="211" t="s">
        <v>21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219</v>
      </c>
      <c r="AU657" s="218" t="s">
        <v>82</v>
      </c>
      <c r="AV657" s="13" t="s">
        <v>80</v>
      </c>
      <c r="AW657" s="13" t="s">
        <v>34</v>
      </c>
      <c r="AX657" s="13" t="s">
        <v>73</v>
      </c>
      <c r="AY657" s="218" t="s">
        <v>211</v>
      </c>
    </row>
    <row r="658" spans="1:65" s="14" customFormat="1" ht="11.25">
      <c r="B658" s="219"/>
      <c r="C658" s="220"/>
      <c r="D658" s="210" t="s">
        <v>219</v>
      </c>
      <c r="E658" s="221" t="s">
        <v>21</v>
      </c>
      <c r="F658" s="222" t="s">
        <v>166</v>
      </c>
      <c r="G658" s="220"/>
      <c r="H658" s="223">
        <v>1239.578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219</v>
      </c>
      <c r="AU658" s="229" t="s">
        <v>82</v>
      </c>
      <c r="AV658" s="14" t="s">
        <v>82</v>
      </c>
      <c r="AW658" s="14" t="s">
        <v>34</v>
      </c>
      <c r="AX658" s="14" t="s">
        <v>80</v>
      </c>
      <c r="AY658" s="229" t="s">
        <v>211</v>
      </c>
    </row>
    <row r="659" spans="1:65" s="2" customFormat="1" ht="16.5" customHeight="1">
      <c r="A659" s="36"/>
      <c r="B659" s="37"/>
      <c r="C659" s="195" t="s">
        <v>1066</v>
      </c>
      <c r="D659" s="195" t="s">
        <v>213</v>
      </c>
      <c r="E659" s="196" t="s">
        <v>1067</v>
      </c>
      <c r="F659" s="197" t="s">
        <v>1068</v>
      </c>
      <c r="G659" s="198" t="s">
        <v>216</v>
      </c>
      <c r="H659" s="199">
        <v>1239.578</v>
      </c>
      <c r="I659" s="200"/>
      <c r="J659" s="201">
        <f>ROUND(I659*H659,2)</f>
        <v>0</v>
      </c>
      <c r="K659" s="197" t="s">
        <v>21</v>
      </c>
      <c r="L659" s="41"/>
      <c r="M659" s="202" t="s">
        <v>21</v>
      </c>
      <c r="N659" s="203" t="s">
        <v>44</v>
      </c>
      <c r="O659" s="66"/>
      <c r="P659" s="204">
        <f>O659*H659</f>
        <v>0</v>
      </c>
      <c r="Q659" s="204">
        <v>2.0000000000000001E-4</v>
      </c>
      <c r="R659" s="204">
        <f>Q659*H659</f>
        <v>0.24791560000000001</v>
      </c>
      <c r="S659" s="204">
        <v>0</v>
      </c>
      <c r="T659" s="205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206" t="s">
        <v>330</v>
      </c>
      <c r="AT659" s="206" t="s">
        <v>213</v>
      </c>
      <c r="AU659" s="206" t="s">
        <v>82</v>
      </c>
      <c r="AY659" s="19" t="s">
        <v>211</v>
      </c>
      <c r="BE659" s="207">
        <f>IF(N659="základní",J659,0)</f>
        <v>0</v>
      </c>
      <c r="BF659" s="207">
        <f>IF(N659="snížená",J659,0)</f>
        <v>0</v>
      </c>
      <c r="BG659" s="207">
        <f>IF(N659="zákl. přenesená",J659,0)</f>
        <v>0</v>
      </c>
      <c r="BH659" s="207">
        <f>IF(N659="sníž. přenesená",J659,0)</f>
        <v>0</v>
      </c>
      <c r="BI659" s="207">
        <f>IF(N659="nulová",J659,0)</f>
        <v>0</v>
      </c>
      <c r="BJ659" s="19" t="s">
        <v>80</v>
      </c>
      <c r="BK659" s="207">
        <f>ROUND(I659*H659,2)</f>
        <v>0</v>
      </c>
      <c r="BL659" s="19" t="s">
        <v>330</v>
      </c>
      <c r="BM659" s="206" t="s">
        <v>1069</v>
      </c>
    </row>
    <row r="660" spans="1:65" s="13" customFormat="1" ht="11.25">
      <c r="B660" s="208"/>
      <c r="C660" s="209"/>
      <c r="D660" s="210" t="s">
        <v>219</v>
      </c>
      <c r="E660" s="211" t="s">
        <v>21</v>
      </c>
      <c r="F660" s="212" t="s">
        <v>1070</v>
      </c>
      <c r="G660" s="209"/>
      <c r="H660" s="211" t="s">
        <v>21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219</v>
      </c>
      <c r="AU660" s="218" t="s">
        <v>82</v>
      </c>
      <c r="AV660" s="13" t="s">
        <v>80</v>
      </c>
      <c r="AW660" s="13" t="s">
        <v>34</v>
      </c>
      <c r="AX660" s="13" t="s">
        <v>73</v>
      </c>
      <c r="AY660" s="218" t="s">
        <v>211</v>
      </c>
    </row>
    <row r="661" spans="1:65" s="14" customFormat="1" ht="11.25">
      <c r="B661" s="219"/>
      <c r="C661" s="220"/>
      <c r="D661" s="210" t="s">
        <v>219</v>
      </c>
      <c r="E661" s="221" t="s">
        <v>21</v>
      </c>
      <c r="F661" s="222" t="s">
        <v>166</v>
      </c>
      <c r="G661" s="220"/>
      <c r="H661" s="223">
        <v>1239.578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219</v>
      </c>
      <c r="AU661" s="229" t="s">
        <v>82</v>
      </c>
      <c r="AV661" s="14" t="s">
        <v>82</v>
      </c>
      <c r="AW661" s="14" t="s">
        <v>34</v>
      </c>
      <c r="AX661" s="14" t="s">
        <v>80</v>
      </c>
      <c r="AY661" s="229" t="s">
        <v>211</v>
      </c>
    </row>
    <row r="662" spans="1:65" s="2" customFormat="1" ht="16.5" customHeight="1">
      <c r="A662" s="36"/>
      <c r="B662" s="37"/>
      <c r="C662" s="195" t="s">
        <v>1071</v>
      </c>
      <c r="D662" s="195" t="s">
        <v>213</v>
      </c>
      <c r="E662" s="196" t="s">
        <v>1072</v>
      </c>
      <c r="F662" s="197" t="s">
        <v>1073</v>
      </c>
      <c r="G662" s="198" t="s">
        <v>216</v>
      </c>
      <c r="H662" s="199">
        <v>1239.578</v>
      </c>
      <c r="I662" s="200"/>
      <c r="J662" s="201">
        <f>ROUND(I662*H662,2)</f>
        <v>0</v>
      </c>
      <c r="K662" s="197" t="s">
        <v>21</v>
      </c>
      <c r="L662" s="41"/>
      <c r="M662" s="202" t="s">
        <v>21</v>
      </c>
      <c r="N662" s="203" t="s">
        <v>44</v>
      </c>
      <c r="O662" s="66"/>
      <c r="P662" s="204">
        <f>O662*H662</f>
        <v>0</v>
      </c>
      <c r="Q662" s="204">
        <v>2.7999999999999998E-4</v>
      </c>
      <c r="R662" s="204">
        <f>Q662*H662</f>
        <v>0.34708183999999997</v>
      </c>
      <c r="S662" s="204">
        <v>0</v>
      </c>
      <c r="T662" s="205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206" t="s">
        <v>330</v>
      </c>
      <c r="AT662" s="206" t="s">
        <v>213</v>
      </c>
      <c r="AU662" s="206" t="s">
        <v>82</v>
      </c>
      <c r="AY662" s="19" t="s">
        <v>211</v>
      </c>
      <c r="BE662" s="207">
        <f>IF(N662="základní",J662,0)</f>
        <v>0</v>
      </c>
      <c r="BF662" s="207">
        <f>IF(N662="snížená",J662,0)</f>
        <v>0</v>
      </c>
      <c r="BG662" s="207">
        <f>IF(N662="zákl. přenesená",J662,0)</f>
        <v>0</v>
      </c>
      <c r="BH662" s="207">
        <f>IF(N662="sníž. přenesená",J662,0)</f>
        <v>0</v>
      </c>
      <c r="BI662" s="207">
        <f>IF(N662="nulová",J662,0)</f>
        <v>0</v>
      </c>
      <c r="BJ662" s="19" t="s">
        <v>80</v>
      </c>
      <c r="BK662" s="207">
        <f>ROUND(I662*H662,2)</f>
        <v>0</v>
      </c>
      <c r="BL662" s="19" t="s">
        <v>330</v>
      </c>
      <c r="BM662" s="206" t="s">
        <v>1074</v>
      </c>
    </row>
    <row r="663" spans="1:65" s="13" customFormat="1" ht="11.25">
      <c r="B663" s="208"/>
      <c r="C663" s="209"/>
      <c r="D663" s="210" t="s">
        <v>219</v>
      </c>
      <c r="E663" s="211" t="s">
        <v>21</v>
      </c>
      <c r="F663" s="212" t="s">
        <v>1075</v>
      </c>
      <c r="G663" s="209"/>
      <c r="H663" s="211" t="s">
        <v>21</v>
      </c>
      <c r="I663" s="213"/>
      <c r="J663" s="209"/>
      <c r="K663" s="209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219</v>
      </c>
      <c r="AU663" s="218" t="s">
        <v>82</v>
      </c>
      <c r="AV663" s="13" t="s">
        <v>80</v>
      </c>
      <c r="AW663" s="13" t="s">
        <v>34</v>
      </c>
      <c r="AX663" s="13" t="s">
        <v>73</v>
      </c>
      <c r="AY663" s="218" t="s">
        <v>211</v>
      </c>
    </row>
    <row r="664" spans="1:65" s="13" customFormat="1" ht="11.25">
      <c r="B664" s="208"/>
      <c r="C664" s="209"/>
      <c r="D664" s="210" t="s">
        <v>219</v>
      </c>
      <c r="E664" s="211" t="s">
        <v>21</v>
      </c>
      <c r="F664" s="212" t="s">
        <v>1076</v>
      </c>
      <c r="G664" s="209"/>
      <c r="H664" s="211" t="s">
        <v>21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219</v>
      </c>
      <c r="AU664" s="218" t="s">
        <v>82</v>
      </c>
      <c r="AV664" s="13" t="s">
        <v>80</v>
      </c>
      <c r="AW664" s="13" t="s">
        <v>34</v>
      </c>
      <c r="AX664" s="13" t="s">
        <v>73</v>
      </c>
      <c r="AY664" s="218" t="s">
        <v>211</v>
      </c>
    </row>
    <row r="665" spans="1:65" s="13" customFormat="1" ht="11.25">
      <c r="B665" s="208"/>
      <c r="C665" s="209"/>
      <c r="D665" s="210" t="s">
        <v>219</v>
      </c>
      <c r="E665" s="211" t="s">
        <v>21</v>
      </c>
      <c r="F665" s="212" t="s">
        <v>538</v>
      </c>
      <c r="G665" s="209"/>
      <c r="H665" s="211" t="s">
        <v>21</v>
      </c>
      <c r="I665" s="213"/>
      <c r="J665" s="209"/>
      <c r="K665" s="209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219</v>
      </c>
      <c r="AU665" s="218" t="s">
        <v>82</v>
      </c>
      <c r="AV665" s="13" t="s">
        <v>80</v>
      </c>
      <c r="AW665" s="13" t="s">
        <v>34</v>
      </c>
      <c r="AX665" s="13" t="s">
        <v>73</v>
      </c>
      <c r="AY665" s="218" t="s">
        <v>211</v>
      </c>
    </row>
    <row r="666" spans="1:65" s="13" customFormat="1" ht="11.25">
      <c r="B666" s="208"/>
      <c r="C666" s="209"/>
      <c r="D666" s="210" t="s">
        <v>219</v>
      </c>
      <c r="E666" s="211" t="s">
        <v>21</v>
      </c>
      <c r="F666" s="212" t="s">
        <v>1077</v>
      </c>
      <c r="G666" s="209"/>
      <c r="H666" s="211" t="s">
        <v>21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219</v>
      </c>
      <c r="AU666" s="218" t="s">
        <v>82</v>
      </c>
      <c r="AV666" s="13" t="s">
        <v>80</v>
      </c>
      <c r="AW666" s="13" t="s">
        <v>34</v>
      </c>
      <c r="AX666" s="13" t="s">
        <v>73</v>
      </c>
      <c r="AY666" s="218" t="s">
        <v>211</v>
      </c>
    </row>
    <row r="667" spans="1:65" s="14" customFormat="1" ht="11.25">
      <c r="B667" s="219"/>
      <c r="C667" s="220"/>
      <c r="D667" s="210" t="s">
        <v>219</v>
      </c>
      <c r="E667" s="221" t="s">
        <v>21</v>
      </c>
      <c r="F667" s="222" t="s">
        <v>1078</v>
      </c>
      <c r="G667" s="220"/>
      <c r="H667" s="223">
        <v>188.65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219</v>
      </c>
      <c r="AU667" s="229" t="s">
        <v>82</v>
      </c>
      <c r="AV667" s="14" t="s">
        <v>82</v>
      </c>
      <c r="AW667" s="14" t="s">
        <v>34</v>
      </c>
      <c r="AX667" s="14" t="s">
        <v>73</v>
      </c>
      <c r="AY667" s="229" t="s">
        <v>211</v>
      </c>
    </row>
    <row r="668" spans="1:65" s="13" customFormat="1" ht="11.25">
      <c r="B668" s="208"/>
      <c r="C668" s="209"/>
      <c r="D668" s="210" t="s">
        <v>219</v>
      </c>
      <c r="E668" s="211" t="s">
        <v>21</v>
      </c>
      <c r="F668" s="212" t="s">
        <v>1079</v>
      </c>
      <c r="G668" s="209"/>
      <c r="H668" s="211" t="s">
        <v>21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219</v>
      </c>
      <c r="AU668" s="218" t="s">
        <v>82</v>
      </c>
      <c r="AV668" s="13" t="s">
        <v>80</v>
      </c>
      <c r="AW668" s="13" t="s">
        <v>34</v>
      </c>
      <c r="AX668" s="13" t="s">
        <v>73</v>
      </c>
      <c r="AY668" s="218" t="s">
        <v>211</v>
      </c>
    </row>
    <row r="669" spans="1:65" s="14" customFormat="1" ht="11.25">
      <c r="B669" s="219"/>
      <c r="C669" s="220"/>
      <c r="D669" s="210" t="s">
        <v>219</v>
      </c>
      <c r="E669" s="221" t="s">
        <v>21</v>
      </c>
      <c r="F669" s="222" t="s">
        <v>1080</v>
      </c>
      <c r="G669" s="220"/>
      <c r="H669" s="223">
        <v>31.5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219</v>
      </c>
      <c r="AU669" s="229" t="s">
        <v>82</v>
      </c>
      <c r="AV669" s="14" t="s">
        <v>82</v>
      </c>
      <c r="AW669" s="14" t="s">
        <v>34</v>
      </c>
      <c r="AX669" s="14" t="s">
        <v>73</v>
      </c>
      <c r="AY669" s="229" t="s">
        <v>211</v>
      </c>
    </row>
    <row r="670" spans="1:65" s="14" customFormat="1" ht="11.25">
      <c r="B670" s="219"/>
      <c r="C670" s="220"/>
      <c r="D670" s="210" t="s">
        <v>219</v>
      </c>
      <c r="E670" s="221" t="s">
        <v>21</v>
      </c>
      <c r="F670" s="222" t="s">
        <v>1081</v>
      </c>
      <c r="G670" s="220"/>
      <c r="H670" s="223">
        <v>12.15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219</v>
      </c>
      <c r="AU670" s="229" t="s">
        <v>82</v>
      </c>
      <c r="AV670" s="14" t="s">
        <v>82</v>
      </c>
      <c r="AW670" s="14" t="s">
        <v>34</v>
      </c>
      <c r="AX670" s="14" t="s">
        <v>73</v>
      </c>
      <c r="AY670" s="229" t="s">
        <v>211</v>
      </c>
    </row>
    <row r="671" spans="1:65" s="13" customFormat="1" ht="11.25">
      <c r="B671" s="208"/>
      <c r="C671" s="209"/>
      <c r="D671" s="210" t="s">
        <v>219</v>
      </c>
      <c r="E671" s="211" t="s">
        <v>21</v>
      </c>
      <c r="F671" s="212" t="s">
        <v>664</v>
      </c>
      <c r="G671" s="209"/>
      <c r="H671" s="211" t="s">
        <v>21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219</v>
      </c>
      <c r="AU671" s="218" t="s">
        <v>82</v>
      </c>
      <c r="AV671" s="13" t="s">
        <v>80</v>
      </c>
      <c r="AW671" s="13" t="s">
        <v>34</v>
      </c>
      <c r="AX671" s="13" t="s">
        <v>73</v>
      </c>
      <c r="AY671" s="218" t="s">
        <v>211</v>
      </c>
    </row>
    <row r="672" spans="1:65" s="14" customFormat="1" ht="11.25">
      <c r="B672" s="219"/>
      <c r="C672" s="220"/>
      <c r="D672" s="210" t="s">
        <v>219</v>
      </c>
      <c r="E672" s="221" t="s">
        <v>21</v>
      </c>
      <c r="F672" s="222" t="s">
        <v>1082</v>
      </c>
      <c r="G672" s="220"/>
      <c r="H672" s="223">
        <v>17.25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219</v>
      </c>
      <c r="AU672" s="229" t="s">
        <v>82</v>
      </c>
      <c r="AV672" s="14" t="s">
        <v>82</v>
      </c>
      <c r="AW672" s="14" t="s">
        <v>34</v>
      </c>
      <c r="AX672" s="14" t="s">
        <v>73</v>
      </c>
      <c r="AY672" s="229" t="s">
        <v>211</v>
      </c>
    </row>
    <row r="673" spans="2:51" s="14" customFormat="1" ht="11.25">
      <c r="B673" s="219"/>
      <c r="C673" s="220"/>
      <c r="D673" s="210" t="s">
        <v>219</v>
      </c>
      <c r="E673" s="221" t="s">
        <v>21</v>
      </c>
      <c r="F673" s="222" t="s">
        <v>1083</v>
      </c>
      <c r="G673" s="220"/>
      <c r="H673" s="223">
        <v>17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219</v>
      </c>
      <c r="AU673" s="229" t="s">
        <v>82</v>
      </c>
      <c r="AV673" s="14" t="s">
        <v>82</v>
      </c>
      <c r="AW673" s="14" t="s">
        <v>34</v>
      </c>
      <c r="AX673" s="14" t="s">
        <v>73</v>
      </c>
      <c r="AY673" s="229" t="s">
        <v>211</v>
      </c>
    </row>
    <row r="674" spans="2:51" s="14" customFormat="1" ht="11.25">
      <c r="B674" s="219"/>
      <c r="C674" s="220"/>
      <c r="D674" s="210" t="s">
        <v>219</v>
      </c>
      <c r="E674" s="221" t="s">
        <v>21</v>
      </c>
      <c r="F674" s="222" t="s">
        <v>1084</v>
      </c>
      <c r="G674" s="220"/>
      <c r="H674" s="223">
        <v>58.5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219</v>
      </c>
      <c r="AU674" s="229" t="s">
        <v>82</v>
      </c>
      <c r="AV674" s="14" t="s">
        <v>82</v>
      </c>
      <c r="AW674" s="14" t="s">
        <v>34</v>
      </c>
      <c r="AX674" s="14" t="s">
        <v>73</v>
      </c>
      <c r="AY674" s="229" t="s">
        <v>211</v>
      </c>
    </row>
    <row r="675" spans="2:51" s="14" customFormat="1" ht="11.25">
      <c r="B675" s="219"/>
      <c r="C675" s="220"/>
      <c r="D675" s="210" t="s">
        <v>219</v>
      </c>
      <c r="E675" s="221" t="s">
        <v>21</v>
      </c>
      <c r="F675" s="222" t="s">
        <v>1085</v>
      </c>
      <c r="G675" s="220"/>
      <c r="H675" s="223">
        <v>11.25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219</v>
      </c>
      <c r="AU675" s="229" t="s">
        <v>82</v>
      </c>
      <c r="AV675" s="14" t="s">
        <v>82</v>
      </c>
      <c r="AW675" s="14" t="s">
        <v>34</v>
      </c>
      <c r="AX675" s="14" t="s">
        <v>73</v>
      </c>
      <c r="AY675" s="229" t="s">
        <v>211</v>
      </c>
    </row>
    <row r="676" spans="2:51" s="14" customFormat="1" ht="11.25">
      <c r="B676" s="219"/>
      <c r="C676" s="220"/>
      <c r="D676" s="210" t="s">
        <v>219</v>
      </c>
      <c r="E676" s="221" t="s">
        <v>21</v>
      </c>
      <c r="F676" s="222" t="s">
        <v>1086</v>
      </c>
      <c r="G676" s="220"/>
      <c r="H676" s="223">
        <v>70.25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219</v>
      </c>
      <c r="AU676" s="229" t="s">
        <v>82</v>
      </c>
      <c r="AV676" s="14" t="s">
        <v>82</v>
      </c>
      <c r="AW676" s="14" t="s">
        <v>34</v>
      </c>
      <c r="AX676" s="14" t="s">
        <v>73</v>
      </c>
      <c r="AY676" s="229" t="s">
        <v>211</v>
      </c>
    </row>
    <row r="677" spans="2:51" s="14" customFormat="1" ht="11.25">
      <c r="B677" s="219"/>
      <c r="C677" s="220"/>
      <c r="D677" s="210" t="s">
        <v>219</v>
      </c>
      <c r="E677" s="221" t="s">
        <v>21</v>
      </c>
      <c r="F677" s="222" t="s">
        <v>1087</v>
      </c>
      <c r="G677" s="220"/>
      <c r="H677" s="223">
        <v>35</v>
      </c>
      <c r="I677" s="224"/>
      <c r="J677" s="220"/>
      <c r="K677" s="220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219</v>
      </c>
      <c r="AU677" s="229" t="s">
        <v>82</v>
      </c>
      <c r="AV677" s="14" t="s">
        <v>82</v>
      </c>
      <c r="AW677" s="14" t="s">
        <v>34</v>
      </c>
      <c r="AX677" s="14" t="s">
        <v>73</v>
      </c>
      <c r="AY677" s="229" t="s">
        <v>211</v>
      </c>
    </row>
    <row r="678" spans="2:51" s="13" customFormat="1" ht="11.25">
      <c r="B678" s="208"/>
      <c r="C678" s="209"/>
      <c r="D678" s="210" t="s">
        <v>219</v>
      </c>
      <c r="E678" s="211" t="s">
        <v>21</v>
      </c>
      <c r="F678" s="212" t="s">
        <v>1088</v>
      </c>
      <c r="G678" s="209"/>
      <c r="H678" s="211" t="s">
        <v>21</v>
      </c>
      <c r="I678" s="213"/>
      <c r="J678" s="209"/>
      <c r="K678" s="209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219</v>
      </c>
      <c r="AU678" s="218" t="s">
        <v>82</v>
      </c>
      <c r="AV678" s="13" t="s">
        <v>80</v>
      </c>
      <c r="AW678" s="13" t="s">
        <v>34</v>
      </c>
      <c r="AX678" s="13" t="s">
        <v>73</v>
      </c>
      <c r="AY678" s="218" t="s">
        <v>211</v>
      </c>
    </row>
    <row r="679" spans="2:51" s="13" customFormat="1" ht="11.25">
      <c r="B679" s="208"/>
      <c r="C679" s="209"/>
      <c r="D679" s="210" t="s">
        <v>219</v>
      </c>
      <c r="E679" s="211" t="s">
        <v>21</v>
      </c>
      <c r="F679" s="212" t="s">
        <v>1089</v>
      </c>
      <c r="G679" s="209"/>
      <c r="H679" s="211" t="s">
        <v>21</v>
      </c>
      <c r="I679" s="213"/>
      <c r="J679" s="209"/>
      <c r="K679" s="209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219</v>
      </c>
      <c r="AU679" s="218" t="s">
        <v>82</v>
      </c>
      <c r="AV679" s="13" t="s">
        <v>80</v>
      </c>
      <c r="AW679" s="13" t="s">
        <v>34</v>
      </c>
      <c r="AX679" s="13" t="s">
        <v>73</v>
      </c>
      <c r="AY679" s="218" t="s">
        <v>211</v>
      </c>
    </row>
    <row r="680" spans="2:51" s="13" customFormat="1" ht="11.25">
      <c r="B680" s="208"/>
      <c r="C680" s="209"/>
      <c r="D680" s="210" t="s">
        <v>219</v>
      </c>
      <c r="E680" s="211" t="s">
        <v>21</v>
      </c>
      <c r="F680" s="212" t="s">
        <v>1077</v>
      </c>
      <c r="G680" s="209"/>
      <c r="H680" s="211" t="s">
        <v>21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219</v>
      </c>
      <c r="AU680" s="218" t="s">
        <v>82</v>
      </c>
      <c r="AV680" s="13" t="s">
        <v>80</v>
      </c>
      <c r="AW680" s="13" t="s">
        <v>34</v>
      </c>
      <c r="AX680" s="13" t="s">
        <v>73</v>
      </c>
      <c r="AY680" s="218" t="s">
        <v>211</v>
      </c>
    </row>
    <row r="681" spans="2:51" s="14" customFormat="1" ht="11.25">
      <c r="B681" s="219"/>
      <c r="C681" s="220"/>
      <c r="D681" s="210" t="s">
        <v>219</v>
      </c>
      <c r="E681" s="221" t="s">
        <v>21</v>
      </c>
      <c r="F681" s="222" t="s">
        <v>1090</v>
      </c>
      <c r="G681" s="220"/>
      <c r="H681" s="223">
        <v>287</v>
      </c>
      <c r="I681" s="224"/>
      <c r="J681" s="220"/>
      <c r="K681" s="220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219</v>
      </c>
      <c r="AU681" s="229" t="s">
        <v>82</v>
      </c>
      <c r="AV681" s="14" t="s">
        <v>82</v>
      </c>
      <c r="AW681" s="14" t="s">
        <v>34</v>
      </c>
      <c r="AX681" s="14" t="s">
        <v>73</v>
      </c>
      <c r="AY681" s="229" t="s">
        <v>211</v>
      </c>
    </row>
    <row r="682" spans="2:51" s="13" customFormat="1" ht="11.25">
      <c r="B682" s="208"/>
      <c r="C682" s="209"/>
      <c r="D682" s="210" t="s">
        <v>219</v>
      </c>
      <c r="E682" s="211" t="s">
        <v>21</v>
      </c>
      <c r="F682" s="212" t="s">
        <v>1079</v>
      </c>
      <c r="G682" s="209"/>
      <c r="H682" s="211" t="s">
        <v>21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219</v>
      </c>
      <c r="AU682" s="218" t="s">
        <v>82</v>
      </c>
      <c r="AV682" s="13" t="s">
        <v>80</v>
      </c>
      <c r="AW682" s="13" t="s">
        <v>34</v>
      </c>
      <c r="AX682" s="13" t="s">
        <v>73</v>
      </c>
      <c r="AY682" s="218" t="s">
        <v>211</v>
      </c>
    </row>
    <row r="683" spans="2:51" s="14" customFormat="1" ht="11.25">
      <c r="B683" s="219"/>
      <c r="C683" s="220"/>
      <c r="D683" s="210" t="s">
        <v>219</v>
      </c>
      <c r="E683" s="221" t="s">
        <v>21</v>
      </c>
      <c r="F683" s="222" t="s">
        <v>1091</v>
      </c>
      <c r="G683" s="220"/>
      <c r="H683" s="223">
        <v>57.5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219</v>
      </c>
      <c r="AU683" s="229" t="s">
        <v>82</v>
      </c>
      <c r="AV683" s="14" t="s">
        <v>82</v>
      </c>
      <c r="AW683" s="14" t="s">
        <v>34</v>
      </c>
      <c r="AX683" s="14" t="s">
        <v>73</v>
      </c>
      <c r="AY683" s="229" t="s">
        <v>211</v>
      </c>
    </row>
    <row r="684" spans="2:51" s="14" customFormat="1" ht="11.25">
      <c r="B684" s="219"/>
      <c r="C684" s="220"/>
      <c r="D684" s="210" t="s">
        <v>219</v>
      </c>
      <c r="E684" s="221" t="s">
        <v>21</v>
      </c>
      <c r="F684" s="222" t="s">
        <v>1092</v>
      </c>
      <c r="G684" s="220"/>
      <c r="H684" s="223">
        <v>35.25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219</v>
      </c>
      <c r="AU684" s="229" t="s">
        <v>82</v>
      </c>
      <c r="AV684" s="14" t="s">
        <v>82</v>
      </c>
      <c r="AW684" s="14" t="s">
        <v>34</v>
      </c>
      <c r="AX684" s="14" t="s">
        <v>73</v>
      </c>
      <c r="AY684" s="229" t="s">
        <v>211</v>
      </c>
    </row>
    <row r="685" spans="2:51" s="13" customFormat="1" ht="11.25">
      <c r="B685" s="208"/>
      <c r="C685" s="209"/>
      <c r="D685" s="210" t="s">
        <v>219</v>
      </c>
      <c r="E685" s="211" t="s">
        <v>21</v>
      </c>
      <c r="F685" s="212" t="s">
        <v>664</v>
      </c>
      <c r="G685" s="209"/>
      <c r="H685" s="211" t="s">
        <v>21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219</v>
      </c>
      <c r="AU685" s="218" t="s">
        <v>82</v>
      </c>
      <c r="AV685" s="13" t="s">
        <v>80</v>
      </c>
      <c r="AW685" s="13" t="s">
        <v>34</v>
      </c>
      <c r="AX685" s="13" t="s">
        <v>73</v>
      </c>
      <c r="AY685" s="218" t="s">
        <v>211</v>
      </c>
    </row>
    <row r="686" spans="2:51" s="14" customFormat="1" ht="11.25">
      <c r="B686" s="219"/>
      <c r="C686" s="220"/>
      <c r="D686" s="210" t="s">
        <v>219</v>
      </c>
      <c r="E686" s="221" t="s">
        <v>21</v>
      </c>
      <c r="F686" s="222" t="s">
        <v>1093</v>
      </c>
      <c r="G686" s="220"/>
      <c r="H686" s="223">
        <v>42.25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219</v>
      </c>
      <c r="AU686" s="229" t="s">
        <v>82</v>
      </c>
      <c r="AV686" s="14" t="s">
        <v>82</v>
      </c>
      <c r="AW686" s="14" t="s">
        <v>34</v>
      </c>
      <c r="AX686" s="14" t="s">
        <v>73</v>
      </c>
      <c r="AY686" s="229" t="s">
        <v>211</v>
      </c>
    </row>
    <row r="687" spans="2:51" s="14" customFormat="1" ht="11.25">
      <c r="B687" s="219"/>
      <c r="C687" s="220"/>
      <c r="D687" s="210" t="s">
        <v>219</v>
      </c>
      <c r="E687" s="221" t="s">
        <v>21</v>
      </c>
      <c r="F687" s="222" t="s">
        <v>1094</v>
      </c>
      <c r="G687" s="220"/>
      <c r="H687" s="223">
        <v>42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219</v>
      </c>
      <c r="AU687" s="229" t="s">
        <v>82</v>
      </c>
      <c r="AV687" s="14" t="s">
        <v>82</v>
      </c>
      <c r="AW687" s="14" t="s">
        <v>34</v>
      </c>
      <c r="AX687" s="14" t="s">
        <v>73</v>
      </c>
      <c r="AY687" s="229" t="s">
        <v>211</v>
      </c>
    </row>
    <row r="688" spans="2:51" s="14" customFormat="1" ht="11.25">
      <c r="B688" s="219"/>
      <c r="C688" s="220"/>
      <c r="D688" s="210" t="s">
        <v>219</v>
      </c>
      <c r="E688" s="221" t="s">
        <v>21</v>
      </c>
      <c r="F688" s="222" t="s">
        <v>1095</v>
      </c>
      <c r="G688" s="220"/>
      <c r="H688" s="223">
        <v>83.5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219</v>
      </c>
      <c r="AU688" s="229" t="s">
        <v>82</v>
      </c>
      <c r="AV688" s="14" t="s">
        <v>82</v>
      </c>
      <c r="AW688" s="14" t="s">
        <v>34</v>
      </c>
      <c r="AX688" s="14" t="s">
        <v>73</v>
      </c>
      <c r="AY688" s="229" t="s">
        <v>211</v>
      </c>
    </row>
    <row r="689" spans="1:51" s="14" customFormat="1" ht="11.25">
      <c r="B689" s="219"/>
      <c r="C689" s="220"/>
      <c r="D689" s="210" t="s">
        <v>219</v>
      </c>
      <c r="E689" s="221" t="s">
        <v>21</v>
      </c>
      <c r="F689" s="222" t="s">
        <v>1096</v>
      </c>
      <c r="G689" s="220"/>
      <c r="H689" s="223">
        <v>36.25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219</v>
      </c>
      <c r="AU689" s="229" t="s">
        <v>82</v>
      </c>
      <c r="AV689" s="14" t="s">
        <v>82</v>
      </c>
      <c r="AW689" s="14" t="s">
        <v>34</v>
      </c>
      <c r="AX689" s="14" t="s">
        <v>73</v>
      </c>
      <c r="AY689" s="229" t="s">
        <v>211</v>
      </c>
    </row>
    <row r="690" spans="1:51" s="14" customFormat="1" ht="11.25">
      <c r="B690" s="219"/>
      <c r="C690" s="220"/>
      <c r="D690" s="210" t="s">
        <v>219</v>
      </c>
      <c r="E690" s="221" t="s">
        <v>21</v>
      </c>
      <c r="F690" s="222" t="s">
        <v>1097</v>
      </c>
      <c r="G690" s="220"/>
      <c r="H690" s="223">
        <v>95.25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219</v>
      </c>
      <c r="AU690" s="229" t="s">
        <v>82</v>
      </c>
      <c r="AV690" s="14" t="s">
        <v>82</v>
      </c>
      <c r="AW690" s="14" t="s">
        <v>34</v>
      </c>
      <c r="AX690" s="14" t="s">
        <v>73</v>
      </c>
      <c r="AY690" s="229" t="s">
        <v>211</v>
      </c>
    </row>
    <row r="691" spans="1:51" s="14" customFormat="1" ht="11.25">
      <c r="B691" s="219"/>
      <c r="C691" s="220"/>
      <c r="D691" s="210" t="s">
        <v>219</v>
      </c>
      <c r="E691" s="221" t="s">
        <v>21</v>
      </c>
      <c r="F691" s="222" t="s">
        <v>530</v>
      </c>
      <c r="G691" s="220"/>
      <c r="H691" s="223">
        <v>60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219</v>
      </c>
      <c r="AU691" s="229" t="s">
        <v>82</v>
      </c>
      <c r="AV691" s="14" t="s">
        <v>82</v>
      </c>
      <c r="AW691" s="14" t="s">
        <v>34</v>
      </c>
      <c r="AX691" s="14" t="s">
        <v>73</v>
      </c>
      <c r="AY691" s="229" t="s">
        <v>211</v>
      </c>
    </row>
    <row r="692" spans="1:51" s="13" customFormat="1" ht="11.25">
      <c r="B692" s="208"/>
      <c r="C692" s="209"/>
      <c r="D692" s="210" t="s">
        <v>219</v>
      </c>
      <c r="E692" s="211" t="s">
        <v>21</v>
      </c>
      <c r="F692" s="212" t="s">
        <v>1098</v>
      </c>
      <c r="G692" s="209"/>
      <c r="H692" s="211" t="s">
        <v>21</v>
      </c>
      <c r="I692" s="213"/>
      <c r="J692" s="209"/>
      <c r="K692" s="209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219</v>
      </c>
      <c r="AU692" s="218" t="s">
        <v>82</v>
      </c>
      <c r="AV692" s="13" t="s">
        <v>80</v>
      </c>
      <c r="AW692" s="13" t="s">
        <v>34</v>
      </c>
      <c r="AX692" s="13" t="s">
        <v>73</v>
      </c>
      <c r="AY692" s="218" t="s">
        <v>211</v>
      </c>
    </row>
    <row r="693" spans="1:51" s="14" customFormat="1" ht="11.25">
      <c r="B693" s="219"/>
      <c r="C693" s="220"/>
      <c r="D693" s="210" t="s">
        <v>219</v>
      </c>
      <c r="E693" s="221" t="s">
        <v>21</v>
      </c>
      <c r="F693" s="222" t="s">
        <v>1099</v>
      </c>
      <c r="G693" s="220"/>
      <c r="H693" s="223">
        <v>59.027999999999999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219</v>
      </c>
      <c r="AU693" s="229" t="s">
        <v>82</v>
      </c>
      <c r="AV693" s="14" t="s">
        <v>82</v>
      </c>
      <c r="AW693" s="14" t="s">
        <v>34</v>
      </c>
      <c r="AX693" s="14" t="s">
        <v>73</v>
      </c>
      <c r="AY693" s="229" t="s">
        <v>211</v>
      </c>
    </row>
    <row r="694" spans="1:51" s="16" customFormat="1" ht="11.25">
      <c r="B694" s="241"/>
      <c r="C694" s="242"/>
      <c r="D694" s="210" t="s">
        <v>219</v>
      </c>
      <c r="E694" s="243" t="s">
        <v>166</v>
      </c>
      <c r="F694" s="244" t="s">
        <v>240</v>
      </c>
      <c r="G694" s="242"/>
      <c r="H694" s="245">
        <v>1239.578</v>
      </c>
      <c r="I694" s="246"/>
      <c r="J694" s="242"/>
      <c r="K694" s="242"/>
      <c r="L694" s="247"/>
      <c r="M694" s="265"/>
      <c r="N694" s="266"/>
      <c r="O694" s="266"/>
      <c r="P694" s="266"/>
      <c r="Q694" s="266"/>
      <c r="R694" s="266"/>
      <c r="S694" s="266"/>
      <c r="T694" s="267"/>
      <c r="AT694" s="251" t="s">
        <v>219</v>
      </c>
      <c r="AU694" s="251" t="s">
        <v>82</v>
      </c>
      <c r="AV694" s="16" t="s">
        <v>88</v>
      </c>
      <c r="AW694" s="16" t="s">
        <v>34</v>
      </c>
      <c r="AX694" s="16" t="s">
        <v>80</v>
      </c>
      <c r="AY694" s="251" t="s">
        <v>211</v>
      </c>
    </row>
    <row r="695" spans="1:51" s="2" customFormat="1" ht="6.95" customHeight="1">
      <c r="A695" s="36"/>
      <c r="B695" s="49"/>
      <c r="C695" s="50"/>
      <c r="D695" s="50"/>
      <c r="E695" s="50"/>
      <c r="F695" s="50"/>
      <c r="G695" s="50"/>
      <c r="H695" s="50"/>
      <c r="I695" s="145"/>
      <c r="J695" s="50"/>
      <c r="K695" s="50"/>
      <c r="L695" s="41"/>
      <c r="M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</row>
  </sheetData>
  <sheetProtection algorithmName="SHA-512" hashValue="Sle34kp1RWEWssWbEm607MqGlOQgxNXvILEPcRnim21lfp3JwH3MFHJ8kDQyhY1K3vlfI+0loQcQdiHYyBPy4A==" saltValue="zlJ/GIwYlK2g3V1wypymFX5PyK3D/+QRwuPjFcP+GGdJ9n5IBWRM0ycN2cPLS9jHZ+0uupq6OPRp4Kojmp7gpg==" spinCount="100000" sheet="1" objects="1" scenarios="1" formatColumns="0" formatRows="0" autoFilter="0"/>
  <autoFilter ref="C110:K694"/>
  <mergeCells count="15">
    <mergeCell ref="E97:H97"/>
    <mergeCell ref="E101:H101"/>
    <mergeCell ref="E99:H99"/>
    <mergeCell ref="E103:H10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92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147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1100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ROUND(J92,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ROUND((SUM(BE92:BE94)),  2)</f>
        <v>0</v>
      </c>
      <c r="G37" s="36"/>
      <c r="H37" s="36"/>
      <c r="I37" s="134">
        <v>0.21</v>
      </c>
      <c r="J37" s="133">
        <f>ROUND(((SUM(BE92:BE94))*I37),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ROUND((SUM(BF92:BF94)),  2)</f>
        <v>0</v>
      </c>
      <c r="G38" s="36"/>
      <c r="H38" s="36"/>
      <c r="I38" s="134">
        <v>0.15</v>
      </c>
      <c r="J38" s="133">
        <f>ROUND(((SUM(BF92:BF94))*I38),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ROUND((SUM(BG92:BG94)),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ROUND((SUM(BH92:BH94)),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ROUND((SUM(BI92:BI94)),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147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02 - Vedlejší rozpočtové náklady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J92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1101</v>
      </c>
      <c r="E68" s="157"/>
      <c r="F68" s="157"/>
      <c r="G68" s="157"/>
      <c r="H68" s="157"/>
      <c r="I68" s="158"/>
      <c r="J68" s="159">
        <f>J93</f>
        <v>0</v>
      </c>
      <c r="K68" s="155"/>
      <c r="L68" s="160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9"/>
      <c r="J69" s="38"/>
      <c r="K69" s="38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5"/>
      <c r="J70" s="50"/>
      <c r="K70" s="50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8"/>
      <c r="J74" s="52"/>
      <c r="K74" s="52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5" t="s">
        <v>196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430" t="str">
        <f>E7</f>
        <v>Dostavba budovy F2</v>
      </c>
      <c r="F78" s="431"/>
      <c r="G78" s="431"/>
      <c r="H78" s="431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3"/>
      <c r="C79" s="31" t="s">
        <v>139</v>
      </c>
      <c r="D79" s="24"/>
      <c r="E79" s="24"/>
      <c r="F79" s="24"/>
      <c r="G79" s="24"/>
      <c r="H79" s="24"/>
      <c r="I79" s="110"/>
      <c r="J79" s="24"/>
      <c r="K79" s="24"/>
      <c r="L79" s="22"/>
    </row>
    <row r="80" spans="1:47" s="1" customFormat="1" ht="16.5" customHeight="1">
      <c r="B80" s="23"/>
      <c r="C80" s="24"/>
      <c r="D80" s="24"/>
      <c r="E80" s="430" t="s">
        <v>142</v>
      </c>
      <c r="F80" s="406"/>
      <c r="G80" s="406"/>
      <c r="H80" s="406"/>
      <c r="I80" s="110"/>
      <c r="J80" s="24"/>
      <c r="K80" s="24"/>
      <c r="L80" s="22"/>
    </row>
    <row r="81" spans="1:65" s="1" customFormat="1" ht="12" customHeight="1">
      <c r="B81" s="23"/>
      <c r="C81" s="31" t="s">
        <v>144</v>
      </c>
      <c r="D81" s="24"/>
      <c r="E81" s="24"/>
      <c r="F81" s="24"/>
      <c r="G81" s="24"/>
      <c r="H81" s="24"/>
      <c r="I81" s="110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32" t="s">
        <v>147</v>
      </c>
      <c r="F82" s="433"/>
      <c r="G82" s="433"/>
      <c r="H82" s="433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150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77" t="str">
        <f>E13</f>
        <v>02 - Vedlejší rozpočtové náklady</v>
      </c>
      <c r="F84" s="433"/>
      <c r="G84" s="433"/>
      <c r="H84" s="433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22</v>
      </c>
      <c r="D86" s="38"/>
      <c r="E86" s="38"/>
      <c r="F86" s="29" t="str">
        <f>F16</f>
        <v>Liberec</v>
      </c>
      <c r="G86" s="38"/>
      <c r="H86" s="38"/>
      <c r="I86" s="121" t="s">
        <v>24</v>
      </c>
      <c r="J86" s="61" t="str">
        <f>IF(J16="","",J16)</f>
        <v>2. 11. 2020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26</v>
      </c>
      <c r="D88" s="38"/>
      <c r="E88" s="38"/>
      <c r="F88" s="29" t="str">
        <f>E19</f>
        <v>Technická univerzita v Liberci</v>
      </c>
      <c r="G88" s="38"/>
      <c r="H88" s="38"/>
      <c r="I88" s="121" t="s">
        <v>32</v>
      </c>
      <c r="J88" s="34" t="str">
        <f>E25</f>
        <v>UNION.ARCH spol. s r.o.</v>
      </c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30</v>
      </c>
      <c r="D89" s="38"/>
      <c r="E89" s="38"/>
      <c r="F89" s="29" t="str">
        <f>IF(E22="","",E22)</f>
        <v>Vyplň údaj</v>
      </c>
      <c r="G89" s="38"/>
      <c r="H89" s="38"/>
      <c r="I89" s="121" t="s">
        <v>35</v>
      </c>
      <c r="J89" s="34" t="str">
        <f>E28</f>
        <v>PROPOS Liberec s.r.o.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67"/>
      <c r="B91" s="168"/>
      <c r="C91" s="169" t="s">
        <v>197</v>
      </c>
      <c r="D91" s="170" t="s">
        <v>58</v>
      </c>
      <c r="E91" s="170" t="s">
        <v>54</v>
      </c>
      <c r="F91" s="170" t="s">
        <v>55</v>
      </c>
      <c r="G91" s="170" t="s">
        <v>198</v>
      </c>
      <c r="H91" s="170" t="s">
        <v>199</v>
      </c>
      <c r="I91" s="171" t="s">
        <v>200</v>
      </c>
      <c r="J91" s="170" t="s">
        <v>174</v>
      </c>
      <c r="K91" s="172" t="s">
        <v>201</v>
      </c>
      <c r="L91" s="173"/>
      <c r="M91" s="70" t="s">
        <v>21</v>
      </c>
      <c r="N91" s="71" t="s">
        <v>43</v>
      </c>
      <c r="O91" s="71" t="s">
        <v>202</v>
      </c>
      <c r="P91" s="71" t="s">
        <v>203</v>
      </c>
      <c r="Q91" s="71" t="s">
        <v>204</v>
      </c>
      <c r="R91" s="71" t="s">
        <v>205</v>
      </c>
      <c r="S91" s="71" t="s">
        <v>206</v>
      </c>
      <c r="T91" s="72" t="s">
        <v>207</v>
      </c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spans="1:65" s="2" customFormat="1" ht="22.9" customHeight="1">
      <c r="A92" s="36"/>
      <c r="B92" s="37"/>
      <c r="C92" s="77" t="s">
        <v>208</v>
      </c>
      <c r="D92" s="38"/>
      <c r="E92" s="38"/>
      <c r="F92" s="38"/>
      <c r="G92" s="38"/>
      <c r="H92" s="38"/>
      <c r="I92" s="119"/>
      <c r="J92" s="174">
        <f>BK92</f>
        <v>0</v>
      </c>
      <c r="K92" s="38"/>
      <c r="L92" s="41"/>
      <c r="M92" s="73"/>
      <c r="N92" s="175"/>
      <c r="O92" s="74"/>
      <c r="P92" s="176">
        <f>P93</f>
        <v>0</v>
      </c>
      <c r="Q92" s="74"/>
      <c r="R92" s="176">
        <f>R93</f>
        <v>0</v>
      </c>
      <c r="S92" s="74"/>
      <c r="T92" s="17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175</v>
      </c>
      <c r="BK92" s="178">
        <f>BK93</f>
        <v>0</v>
      </c>
    </row>
    <row r="93" spans="1:65" s="12" customFormat="1" ht="25.9" customHeight="1">
      <c r="B93" s="179"/>
      <c r="C93" s="180"/>
      <c r="D93" s="181" t="s">
        <v>72</v>
      </c>
      <c r="E93" s="182" t="s">
        <v>1102</v>
      </c>
      <c r="F93" s="182" t="s">
        <v>91</v>
      </c>
      <c r="G93" s="180"/>
      <c r="H93" s="180"/>
      <c r="I93" s="183"/>
      <c r="J93" s="184">
        <f>BK93</f>
        <v>0</v>
      </c>
      <c r="K93" s="180"/>
      <c r="L93" s="185"/>
      <c r="M93" s="186"/>
      <c r="N93" s="187"/>
      <c r="O93" s="187"/>
      <c r="P93" s="188">
        <f>P94</f>
        <v>0</v>
      </c>
      <c r="Q93" s="187"/>
      <c r="R93" s="188">
        <f>R94</f>
        <v>0</v>
      </c>
      <c r="S93" s="187"/>
      <c r="T93" s="189">
        <f>T94</f>
        <v>0</v>
      </c>
      <c r="AR93" s="190" t="s">
        <v>245</v>
      </c>
      <c r="AT93" s="191" t="s">
        <v>72</v>
      </c>
      <c r="AU93" s="191" t="s">
        <v>73</v>
      </c>
      <c r="AY93" s="190" t="s">
        <v>211</v>
      </c>
      <c r="BK93" s="192">
        <f>BK94</f>
        <v>0</v>
      </c>
    </row>
    <row r="94" spans="1:65" s="2" customFormat="1" ht="16.5" customHeight="1">
      <c r="A94" s="36"/>
      <c r="B94" s="37"/>
      <c r="C94" s="195" t="s">
        <v>80</v>
      </c>
      <c r="D94" s="195" t="s">
        <v>213</v>
      </c>
      <c r="E94" s="196" t="s">
        <v>1103</v>
      </c>
      <c r="F94" s="197" t="s">
        <v>1104</v>
      </c>
      <c r="G94" s="198" t="s">
        <v>752</v>
      </c>
      <c r="H94" s="199">
        <v>1</v>
      </c>
      <c r="I94" s="200"/>
      <c r="J94" s="201">
        <f>ROUND(I94*H94,2)</f>
        <v>0</v>
      </c>
      <c r="K94" s="197" t="s">
        <v>21</v>
      </c>
      <c r="L94" s="41"/>
      <c r="M94" s="268" t="s">
        <v>21</v>
      </c>
      <c r="N94" s="269" t="s">
        <v>44</v>
      </c>
      <c r="O94" s="270"/>
      <c r="P94" s="271">
        <f>O94*H94</f>
        <v>0</v>
      </c>
      <c r="Q94" s="271">
        <v>0</v>
      </c>
      <c r="R94" s="271">
        <f>Q94*H94</f>
        <v>0</v>
      </c>
      <c r="S94" s="271">
        <v>0</v>
      </c>
      <c r="T94" s="27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6" t="s">
        <v>1105</v>
      </c>
      <c r="AT94" s="206" t="s">
        <v>213</v>
      </c>
      <c r="AU94" s="206" t="s">
        <v>80</v>
      </c>
      <c r="AY94" s="19" t="s">
        <v>211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9" t="s">
        <v>80</v>
      </c>
      <c r="BK94" s="207">
        <f>ROUND(I94*H94,2)</f>
        <v>0</v>
      </c>
      <c r="BL94" s="19" t="s">
        <v>1105</v>
      </c>
      <c r="BM94" s="206" t="s">
        <v>1106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145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zY3y1PyCuyFEPDfGBan/t5DBGn97T0SFxGUxD8aXH+c0eQ2k61CslOlPrHRe+4c31Fg31DTxt9XMCVnTgSFZ8w==" saltValue="Qw9xW/oiDUQztFqlkUDqBsTV+WnoOI6118aeG6qMMzlcphCBzcnFHWIHe3QyOge5p0DXRGzFjBWpUelRVRDTcA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6"/>
  <sheetViews>
    <sheetView showGridLines="0" topLeftCell="A10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95</v>
      </c>
      <c r="AZ2" s="111" t="s">
        <v>1107</v>
      </c>
      <c r="BA2" s="111" t="s">
        <v>21</v>
      </c>
      <c r="BB2" s="111" t="s">
        <v>21</v>
      </c>
      <c r="BC2" s="111" t="s">
        <v>1108</v>
      </c>
      <c r="BD2" s="111" t="s">
        <v>82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  <c r="AZ3" s="111" t="s">
        <v>1109</v>
      </c>
      <c r="BA3" s="111" t="s">
        <v>21</v>
      </c>
      <c r="BB3" s="111" t="s">
        <v>21</v>
      </c>
      <c r="BC3" s="111" t="s">
        <v>1110</v>
      </c>
      <c r="BD3" s="111" t="s">
        <v>82</v>
      </c>
    </row>
    <row r="4" spans="1:5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  <c r="AZ4" s="111" t="s">
        <v>1111</v>
      </c>
      <c r="BA4" s="111" t="s">
        <v>21</v>
      </c>
      <c r="BB4" s="111" t="s">
        <v>21</v>
      </c>
      <c r="BC4" s="111" t="s">
        <v>1112</v>
      </c>
      <c r="BD4" s="111" t="s">
        <v>82</v>
      </c>
    </row>
    <row r="5" spans="1:56" s="1" customFormat="1" ht="6.95" customHeight="1">
      <c r="B5" s="22"/>
      <c r="I5" s="110"/>
      <c r="L5" s="22"/>
      <c r="AZ5" s="111" t="s">
        <v>1113</v>
      </c>
      <c r="BA5" s="111" t="s">
        <v>21</v>
      </c>
      <c r="BB5" s="111" t="s">
        <v>21</v>
      </c>
      <c r="BC5" s="111" t="s">
        <v>1114</v>
      </c>
      <c r="BD5" s="111" t="s">
        <v>82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1115</v>
      </c>
      <c r="BA6" s="111" t="s">
        <v>21</v>
      </c>
      <c r="BB6" s="111" t="s">
        <v>21</v>
      </c>
      <c r="BC6" s="111" t="s">
        <v>1116</v>
      </c>
      <c r="BD6" s="111" t="s">
        <v>82</v>
      </c>
    </row>
    <row r="7" spans="1:5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  <c r="AZ7" s="111" t="s">
        <v>1117</v>
      </c>
      <c r="BA7" s="111" t="s">
        <v>21</v>
      </c>
      <c r="BB7" s="111" t="s">
        <v>21</v>
      </c>
      <c r="BC7" s="111" t="s">
        <v>1118</v>
      </c>
      <c r="BD7" s="111" t="s">
        <v>82</v>
      </c>
    </row>
    <row r="8" spans="1:56" ht="12.75">
      <c r="B8" s="22"/>
      <c r="D8" s="117" t="s">
        <v>139</v>
      </c>
      <c r="L8" s="22"/>
      <c r="AZ8" s="111" t="s">
        <v>1119</v>
      </c>
      <c r="BA8" s="111" t="s">
        <v>21</v>
      </c>
      <c r="BB8" s="111" t="s">
        <v>21</v>
      </c>
      <c r="BC8" s="111" t="s">
        <v>1120</v>
      </c>
      <c r="BD8" s="111" t="s">
        <v>82</v>
      </c>
    </row>
    <row r="9" spans="1:56" s="1" customFormat="1" ht="16.5" customHeight="1">
      <c r="B9" s="22"/>
      <c r="E9" s="422" t="s">
        <v>142</v>
      </c>
      <c r="F9" s="421"/>
      <c r="G9" s="421"/>
      <c r="H9" s="421"/>
      <c r="I9" s="110"/>
      <c r="L9" s="22"/>
      <c r="AZ9" s="111" t="s">
        <v>1121</v>
      </c>
      <c r="BA9" s="111" t="s">
        <v>21</v>
      </c>
      <c r="BB9" s="111" t="s">
        <v>21</v>
      </c>
      <c r="BC9" s="111" t="s">
        <v>1122</v>
      </c>
      <c r="BD9" s="111" t="s">
        <v>82</v>
      </c>
    </row>
    <row r="10" spans="1:56" s="1" customFormat="1" ht="12" customHeight="1">
      <c r="B10" s="22"/>
      <c r="D10" s="117" t="s">
        <v>144</v>
      </c>
      <c r="I10" s="110"/>
      <c r="L10" s="22"/>
      <c r="AZ10" s="111" t="s">
        <v>1123</v>
      </c>
      <c r="BA10" s="111" t="s">
        <v>21</v>
      </c>
      <c r="BB10" s="111" t="s">
        <v>21</v>
      </c>
      <c r="BC10" s="111" t="s">
        <v>1124</v>
      </c>
      <c r="BD10" s="111" t="s">
        <v>82</v>
      </c>
    </row>
    <row r="11" spans="1:56" s="2" customFormat="1" ht="16.5" customHeight="1">
      <c r="A11" s="36"/>
      <c r="B11" s="41"/>
      <c r="C11" s="36"/>
      <c r="D11" s="36"/>
      <c r="E11" s="424" t="s">
        <v>1125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1" t="s">
        <v>1126</v>
      </c>
      <c r="BA11" s="111" t="s">
        <v>21</v>
      </c>
      <c r="BB11" s="111" t="s">
        <v>21</v>
      </c>
      <c r="BC11" s="111" t="s">
        <v>1127</v>
      </c>
      <c r="BD11" s="111" t="s">
        <v>82</v>
      </c>
    </row>
    <row r="12" spans="1:5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1" t="s">
        <v>1128</v>
      </c>
      <c r="BA12" s="111" t="s">
        <v>21</v>
      </c>
      <c r="BB12" s="111" t="s">
        <v>21</v>
      </c>
      <c r="BC12" s="111" t="s">
        <v>1129</v>
      </c>
      <c r="BD12" s="111" t="s">
        <v>82</v>
      </c>
    </row>
    <row r="13" spans="1:56" s="2" customFormat="1" ht="16.5" customHeight="1">
      <c r="A13" s="36"/>
      <c r="B13" s="41"/>
      <c r="C13" s="36"/>
      <c r="D13" s="36"/>
      <c r="E13" s="426" t="s">
        <v>153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1" t="s">
        <v>1130</v>
      </c>
      <c r="BA13" s="111" t="s">
        <v>21</v>
      </c>
      <c r="BB13" s="111" t="s">
        <v>21</v>
      </c>
      <c r="BC13" s="111" t="s">
        <v>1131</v>
      </c>
      <c r="BD13" s="111" t="s">
        <v>82</v>
      </c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1" t="s">
        <v>1132</v>
      </c>
      <c r="BA14" s="111" t="s">
        <v>21</v>
      </c>
      <c r="BB14" s="111" t="s">
        <v>21</v>
      </c>
      <c r="BC14" s="111" t="s">
        <v>1133</v>
      </c>
      <c r="BD14" s="111" t="s">
        <v>82</v>
      </c>
    </row>
    <row r="15" spans="1:56" s="2" customFormat="1" ht="12" customHeight="1">
      <c r="A15" s="36"/>
      <c r="B15" s="41"/>
      <c r="C15" s="36"/>
      <c r="D15" s="117" t="s">
        <v>18</v>
      </c>
      <c r="E15" s="36"/>
      <c r="F15" s="104" t="s">
        <v>96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1" t="s">
        <v>1134</v>
      </c>
      <c r="BA15" s="111" t="s">
        <v>21</v>
      </c>
      <c r="BB15" s="111" t="s">
        <v>21</v>
      </c>
      <c r="BC15" s="111" t="s">
        <v>1135</v>
      </c>
      <c r="BD15" s="111" t="s">
        <v>82</v>
      </c>
    </row>
    <row r="16" spans="1:5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1" t="s">
        <v>1136</v>
      </c>
      <c r="BA16" s="111" t="s">
        <v>21</v>
      </c>
      <c r="BB16" s="111" t="s">
        <v>21</v>
      </c>
      <c r="BC16" s="111" t="s">
        <v>1137</v>
      </c>
      <c r="BD16" s="111" t="s">
        <v>82</v>
      </c>
    </row>
    <row r="17" spans="1:56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1" t="s">
        <v>1138</v>
      </c>
      <c r="BA17" s="111" t="s">
        <v>21</v>
      </c>
      <c r="BB17" s="111" t="s">
        <v>21</v>
      </c>
      <c r="BC17" s="111" t="s">
        <v>1139</v>
      </c>
      <c r="BD17" s="111" t="s">
        <v>82</v>
      </c>
    </row>
    <row r="18" spans="1:56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1" t="s">
        <v>1140</v>
      </c>
      <c r="BA18" s="111" t="s">
        <v>21</v>
      </c>
      <c r="BB18" s="111" t="s">
        <v>21</v>
      </c>
      <c r="BC18" s="111" t="s">
        <v>1141</v>
      </c>
      <c r="BD18" s="111" t="s">
        <v>82</v>
      </c>
    </row>
    <row r="19" spans="1:56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1" t="s">
        <v>1142</v>
      </c>
      <c r="BA19" s="111" t="s">
        <v>21</v>
      </c>
      <c r="BB19" s="111" t="s">
        <v>21</v>
      </c>
      <c r="BC19" s="111" t="s">
        <v>1143</v>
      </c>
      <c r="BD19" s="111" t="s">
        <v>82</v>
      </c>
    </row>
    <row r="20" spans="1:56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1" t="s">
        <v>1144</v>
      </c>
      <c r="BA20" s="111" t="s">
        <v>21</v>
      </c>
      <c r="BB20" s="111" t="s">
        <v>21</v>
      </c>
      <c r="BC20" s="111" t="s">
        <v>1145</v>
      </c>
      <c r="BD20" s="111" t="s">
        <v>82</v>
      </c>
    </row>
    <row r="21" spans="1:56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1" t="s">
        <v>1146</v>
      </c>
      <c r="BA21" s="111" t="s">
        <v>21</v>
      </c>
      <c r="BB21" s="111" t="s">
        <v>21</v>
      </c>
      <c r="BC21" s="111" t="s">
        <v>1147</v>
      </c>
      <c r="BD21" s="111" t="s">
        <v>82</v>
      </c>
    </row>
    <row r="22" spans="1:56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1" t="s">
        <v>1148</v>
      </c>
      <c r="BA22" s="111" t="s">
        <v>21</v>
      </c>
      <c r="BB22" s="111" t="s">
        <v>21</v>
      </c>
      <c r="BC22" s="111" t="s">
        <v>1149</v>
      </c>
      <c r="BD22" s="111" t="s">
        <v>82</v>
      </c>
    </row>
    <row r="23" spans="1:56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1" t="s">
        <v>1150</v>
      </c>
      <c r="BA23" s="111" t="s">
        <v>21</v>
      </c>
      <c r="BB23" s="111" t="s">
        <v>21</v>
      </c>
      <c r="BC23" s="111" t="s">
        <v>1151</v>
      </c>
      <c r="BD23" s="111" t="s">
        <v>82</v>
      </c>
    </row>
    <row r="24" spans="1:56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1" t="s">
        <v>1152</v>
      </c>
      <c r="BA24" s="111" t="s">
        <v>21</v>
      </c>
      <c r="BB24" s="111" t="s">
        <v>21</v>
      </c>
      <c r="BC24" s="111" t="s">
        <v>1153</v>
      </c>
      <c r="BD24" s="111" t="s">
        <v>82</v>
      </c>
    </row>
    <row r="25" spans="1:56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1" t="s">
        <v>1154</v>
      </c>
      <c r="BA25" s="111" t="s">
        <v>21</v>
      </c>
      <c r="BB25" s="111" t="s">
        <v>21</v>
      </c>
      <c r="BC25" s="111" t="s">
        <v>1155</v>
      </c>
      <c r="BD25" s="111" t="s">
        <v>82</v>
      </c>
    </row>
    <row r="26" spans="1:56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111" t="s">
        <v>1156</v>
      </c>
      <c r="BA26" s="111" t="s">
        <v>21</v>
      </c>
      <c r="BB26" s="111" t="s">
        <v>21</v>
      </c>
      <c r="BC26" s="111" t="s">
        <v>1157</v>
      </c>
      <c r="BD26" s="111" t="s">
        <v>82</v>
      </c>
    </row>
    <row r="27" spans="1:56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Z27" s="111" t="s">
        <v>1158</v>
      </c>
      <c r="BA27" s="111" t="s">
        <v>21</v>
      </c>
      <c r="BB27" s="111" t="s">
        <v>21</v>
      </c>
      <c r="BC27" s="111" t="s">
        <v>1159</v>
      </c>
      <c r="BD27" s="111" t="s">
        <v>82</v>
      </c>
    </row>
    <row r="28" spans="1:56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111" t="s">
        <v>1160</v>
      </c>
      <c r="BA28" s="111" t="s">
        <v>21</v>
      </c>
      <c r="BB28" s="111" t="s">
        <v>21</v>
      </c>
      <c r="BC28" s="111" t="s">
        <v>1161</v>
      </c>
      <c r="BD28" s="111" t="s">
        <v>82</v>
      </c>
    </row>
    <row r="29" spans="1:56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111" t="s">
        <v>1162</v>
      </c>
      <c r="BA29" s="111" t="s">
        <v>21</v>
      </c>
      <c r="BB29" s="111" t="s">
        <v>21</v>
      </c>
      <c r="BC29" s="111" t="s">
        <v>1163</v>
      </c>
      <c r="BD29" s="111" t="s">
        <v>82</v>
      </c>
    </row>
    <row r="30" spans="1:56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111" t="s">
        <v>1164</v>
      </c>
      <c r="BA30" s="111" t="s">
        <v>21</v>
      </c>
      <c r="BB30" s="111" t="s">
        <v>21</v>
      </c>
      <c r="BC30" s="111" t="s">
        <v>1165</v>
      </c>
      <c r="BD30" s="111" t="s">
        <v>82</v>
      </c>
    </row>
    <row r="31" spans="1:56" s="8" customFormat="1" ht="47.25" customHeight="1">
      <c r="A31" s="123"/>
      <c r="B31" s="124"/>
      <c r="C31" s="123"/>
      <c r="D31" s="123"/>
      <c r="E31" s="429" t="s">
        <v>1166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Z31" s="273" t="s">
        <v>1167</v>
      </c>
      <c r="BA31" s="273" t="s">
        <v>21</v>
      </c>
      <c r="BB31" s="273" t="s">
        <v>21</v>
      </c>
      <c r="BC31" s="273" t="s">
        <v>1168</v>
      </c>
      <c r="BD31" s="273" t="s">
        <v>82</v>
      </c>
    </row>
    <row r="32" spans="1:56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111" t="s">
        <v>1169</v>
      </c>
      <c r="BA32" s="111" t="s">
        <v>21</v>
      </c>
      <c r="BB32" s="111" t="s">
        <v>21</v>
      </c>
      <c r="BC32" s="111" t="s">
        <v>1170</v>
      </c>
      <c r="BD32" s="111" t="s">
        <v>82</v>
      </c>
    </row>
    <row r="33" spans="1:56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111" t="s">
        <v>1171</v>
      </c>
      <c r="BA33" s="111" t="s">
        <v>21</v>
      </c>
      <c r="BB33" s="111" t="s">
        <v>21</v>
      </c>
      <c r="BC33" s="111" t="s">
        <v>1172</v>
      </c>
      <c r="BD33" s="111" t="s">
        <v>82</v>
      </c>
    </row>
    <row r="34" spans="1:56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ROUND(J116,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Z34" s="111" t="s">
        <v>1173</v>
      </c>
      <c r="BA34" s="111" t="s">
        <v>21</v>
      </c>
      <c r="BB34" s="111" t="s">
        <v>21</v>
      </c>
      <c r="BC34" s="111" t="s">
        <v>1174</v>
      </c>
      <c r="BD34" s="111" t="s">
        <v>82</v>
      </c>
    </row>
    <row r="35" spans="1:56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Z35" s="111" t="s">
        <v>1175</v>
      </c>
      <c r="BA35" s="111" t="s">
        <v>21</v>
      </c>
      <c r="BB35" s="111" t="s">
        <v>21</v>
      </c>
      <c r="BC35" s="111" t="s">
        <v>1176</v>
      </c>
      <c r="BD35" s="111" t="s">
        <v>82</v>
      </c>
    </row>
    <row r="36" spans="1:56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Z36" s="111" t="s">
        <v>1177</v>
      </c>
      <c r="BA36" s="111" t="s">
        <v>21</v>
      </c>
      <c r="BB36" s="111" t="s">
        <v>21</v>
      </c>
      <c r="BC36" s="111" t="s">
        <v>1178</v>
      </c>
      <c r="BD36" s="111" t="s">
        <v>82</v>
      </c>
    </row>
    <row r="37" spans="1:56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ROUND((SUM(BE116:BE1535)),  2)</f>
        <v>0</v>
      </c>
      <c r="G37" s="36"/>
      <c r="H37" s="36"/>
      <c r="I37" s="134">
        <v>0.21</v>
      </c>
      <c r="J37" s="133">
        <f>ROUND(((SUM(BE116:BE1535))*I37),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Z37" s="111" t="s">
        <v>1179</v>
      </c>
      <c r="BA37" s="111" t="s">
        <v>21</v>
      </c>
      <c r="BB37" s="111" t="s">
        <v>21</v>
      </c>
      <c r="BC37" s="111" t="s">
        <v>1180</v>
      </c>
      <c r="BD37" s="111" t="s">
        <v>82</v>
      </c>
    </row>
    <row r="38" spans="1:56" s="2" customFormat="1" ht="14.45" customHeight="1">
      <c r="A38" s="36"/>
      <c r="B38" s="41"/>
      <c r="C38" s="36"/>
      <c r="D38" s="36"/>
      <c r="E38" s="117" t="s">
        <v>45</v>
      </c>
      <c r="F38" s="133">
        <f>ROUND((SUM(BF116:BF1535)),  2)</f>
        <v>0</v>
      </c>
      <c r="G38" s="36"/>
      <c r="H38" s="36"/>
      <c r="I38" s="134">
        <v>0.15</v>
      </c>
      <c r="J38" s="133">
        <f>ROUND(((SUM(BF116:BF1535))*I38),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Z38" s="111" t="s">
        <v>1181</v>
      </c>
      <c r="BA38" s="111" t="s">
        <v>21</v>
      </c>
      <c r="BB38" s="111" t="s">
        <v>21</v>
      </c>
      <c r="BC38" s="111" t="s">
        <v>1182</v>
      </c>
      <c r="BD38" s="111" t="s">
        <v>82</v>
      </c>
    </row>
    <row r="39" spans="1:56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ROUND((SUM(BG116:BG1535)),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Z39" s="111" t="s">
        <v>1183</v>
      </c>
      <c r="BA39" s="111" t="s">
        <v>21</v>
      </c>
      <c r="BB39" s="111" t="s">
        <v>21</v>
      </c>
      <c r="BC39" s="111" t="s">
        <v>1184</v>
      </c>
      <c r="BD39" s="111" t="s">
        <v>82</v>
      </c>
    </row>
    <row r="40" spans="1:56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ROUND((SUM(BH116:BH1535)),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Z40" s="111" t="s">
        <v>1185</v>
      </c>
      <c r="BA40" s="111" t="s">
        <v>21</v>
      </c>
      <c r="BB40" s="111" t="s">
        <v>21</v>
      </c>
      <c r="BC40" s="111" t="s">
        <v>1186</v>
      </c>
      <c r="BD40" s="111" t="s">
        <v>82</v>
      </c>
    </row>
    <row r="41" spans="1:56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ROUND((SUM(BI116:BI1535)),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Z41" s="111" t="s">
        <v>1187</v>
      </c>
      <c r="BA41" s="111" t="s">
        <v>21</v>
      </c>
      <c r="BB41" s="111" t="s">
        <v>21</v>
      </c>
      <c r="BC41" s="111" t="s">
        <v>1188</v>
      </c>
      <c r="BD41" s="111" t="s">
        <v>82</v>
      </c>
    </row>
    <row r="42" spans="1:56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Z42" s="111" t="s">
        <v>1189</v>
      </c>
      <c r="BA42" s="111" t="s">
        <v>21</v>
      </c>
      <c r="BB42" s="111" t="s">
        <v>21</v>
      </c>
      <c r="BC42" s="111" t="s">
        <v>1190</v>
      </c>
      <c r="BD42" s="111" t="s">
        <v>82</v>
      </c>
    </row>
    <row r="43" spans="1:56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Z43" s="111" t="s">
        <v>1191</v>
      </c>
      <c r="BA43" s="111" t="s">
        <v>21</v>
      </c>
      <c r="BB43" s="111" t="s">
        <v>21</v>
      </c>
      <c r="BC43" s="111" t="s">
        <v>1192</v>
      </c>
      <c r="BD43" s="111" t="s">
        <v>82</v>
      </c>
    </row>
    <row r="44" spans="1:56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Z44" s="111" t="s">
        <v>1193</v>
      </c>
      <c r="BA44" s="111" t="s">
        <v>21</v>
      </c>
      <c r="BB44" s="111" t="s">
        <v>21</v>
      </c>
      <c r="BC44" s="111" t="s">
        <v>1194</v>
      </c>
      <c r="BD44" s="111" t="s">
        <v>82</v>
      </c>
    </row>
    <row r="45" spans="1:56" ht="11.25">
      <c r="AZ45" s="111" t="s">
        <v>1195</v>
      </c>
      <c r="BA45" s="111" t="s">
        <v>21</v>
      </c>
      <c r="BB45" s="111" t="s">
        <v>21</v>
      </c>
      <c r="BC45" s="111" t="s">
        <v>1165</v>
      </c>
      <c r="BD45" s="111" t="s">
        <v>82</v>
      </c>
    </row>
    <row r="46" spans="1:56" ht="11.25">
      <c r="AZ46" s="111" t="s">
        <v>1196</v>
      </c>
      <c r="BA46" s="111" t="s">
        <v>21</v>
      </c>
      <c r="BB46" s="111" t="s">
        <v>21</v>
      </c>
      <c r="BC46" s="111" t="s">
        <v>1197</v>
      </c>
      <c r="BD46" s="111" t="s">
        <v>82</v>
      </c>
    </row>
    <row r="47" spans="1:56" ht="11.25">
      <c r="AZ47" s="111" t="s">
        <v>1198</v>
      </c>
      <c r="BA47" s="111" t="s">
        <v>21</v>
      </c>
      <c r="BB47" s="111" t="s">
        <v>21</v>
      </c>
      <c r="BC47" s="111" t="s">
        <v>1199</v>
      </c>
      <c r="BD47" s="111" t="s">
        <v>82</v>
      </c>
    </row>
    <row r="48" spans="1:56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Z48" s="111" t="s">
        <v>1200</v>
      </c>
      <c r="BA48" s="111" t="s">
        <v>21</v>
      </c>
      <c r="BB48" s="111" t="s">
        <v>21</v>
      </c>
      <c r="BC48" s="111" t="s">
        <v>1201</v>
      </c>
      <c r="BD48" s="111" t="s">
        <v>82</v>
      </c>
    </row>
    <row r="49" spans="1:56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Z49" s="111" t="s">
        <v>1202</v>
      </c>
      <c r="BA49" s="111" t="s">
        <v>21</v>
      </c>
      <c r="BB49" s="111" t="s">
        <v>21</v>
      </c>
      <c r="BC49" s="111" t="s">
        <v>1147</v>
      </c>
      <c r="BD49" s="111" t="s">
        <v>82</v>
      </c>
    </row>
    <row r="50" spans="1:56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56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56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56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56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56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56" s="2" customFormat="1" ht="16.5" customHeight="1">
      <c r="A56" s="36"/>
      <c r="B56" s="37"/>
      <c r="C56" s="38"/>
      <c r="D56" s="38"/>
      <c r="E56" s="432" t="s">
        <v>1125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56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56" s="2" customFormat="1" ht="16.5" customHeight="1">
      <c r="A58" s="36"/>
      <c r="B58" s="37"/>
      <c r="C58" s="38"/>
      <c r="D58" s="38"/>
      <c r="E58" s="377" t="str">
        <f>E13</f>
        <v>01 - Architektonicko stavební část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56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56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56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56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56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56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J116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176</v>
      </c>
      <c r="E68" s="157"/>
      <c r="F68" s="157"/>
      <c r="G68" s="157"/>
      <c r="H68" s="157"/>
      <c r="I68" s="158"/>
      <c r="J68" s="159">
        <f>J117</f>
        <v>0</v>
      </c>
      <c r="K68" s="155"/>
      <c r="L68" s="160"/>
    </row>
    <row r="69" spans="1:47" s="10" customFormat="1" ht="19.899999999999999" customHeight="1">
      <c r="B69" s="161"/>
      <c r="C69" s="98"/>
      <c r="D69" s="162" t="s">
        <v>179</v>
      </c>
      <c r="E69" s="163"/>
      <c r="F69" s="163"/>
      <c r="G69" s="163"/>
      <c r="H69" s="163"/>
      <c r="I69" s="164"/>
      <c r="J69" s="165">
        <f>J118</f>
        <v>0</v>
      </c>
      <c r="K69" s="98"/>
      <c r="L69" s="166"/>
    </row>
    <row r="70" spans="1:47" s="10" customFormat="1" ht="19.899999999999999" customHeight="1">
      <c r="B70" s="161"/>
      <c r="C70" s="98"/>
      <c r="D70" s="162" t="s">
        <v>180</v>
      </c>
      <c r="E70" s="163"/>
      <c r="F70" s="163"/>
      <c r="G70" s="163"/>
      <c r="H70" s="163"/>
      <c r="I70" s="164"/>
      <c r="J70" s="165">
        <f>J157</f>
        <v>0</v>
      </c>
      <c r="K70" s="98"/>
      <c r="L70" s="166"/>
    </row>
    <row r="71" spans="1:47" s="10" customFormat="1" ht="19.899999999999999" customHeight="1">
      <c r="B71" s="161"/>
      <c r="C71" s="98"/>
      <c r="D71" s="162" t="s">
        <v>182</v>
      </c>
      <c r="E71" s="163"/>
      <c r="F71" s="163"/>
      <c r="G71" s="163"/>
      <c r="H71" s="163"/>
      <c r="I71" s="164"/>
      <c r="J71" s="165">
        <f>J180</f>
        <v>0</v>
      </c>
      <c r="K71" s="98"/>
      <c r="L71" s="166"/>
    </row>
    <row r="72" spans="1:47" s="10" customFormat="1" ht="19.899999999999999" customHeight="1">
      <c r="B72" s="161"/>
      <c r="C72" s="98"/>
      <c r="D72" s="162" t="s">
        <v>184</v>
      </c>
      <c r="E72" s="163"/>
      <c r="F72" s="163"/>
      <c r="G72" s="163"/>
      <c r="H72" s="163"/>
      <c r="I72" s="164"/>
      <c r="J72" s="165">
        <f>J429</f>
        <v>0</v>
      </c>
      <c r="K72" s="98"/>
      <c r="L72" s="166"/>
    </row>
    <row r="73" spans="1:47" s="10" customFormat="1" ht="19.899999999999999" customHeight="1">
      <c r="B73" s="161"/>
      <c r="C73" s="98"/>
      <c r="D73" s="162" t="s">
        <v>185</v>
      </c>
      <c r="E73" s="163"/>
      <c r="F73" s="163"/>
      <c r="G73" s="163"/>
      <c r="H73" s="163"/>
      <c r="I73" s="164"/>
      <c r="J73" s="165">
        <f>J620</f>
        <v>0</v>
      </c>
      <c r="K73" s="98"/>
      <c r="L73" s="166"/>
    </row>
    <row r="74" spans="1:47" s="10" customFormat="1" ht="19.899999999999999" customHeight="1">
      <c r="B74" s="161"/>
      <c r="C74" s="98"/>
      <c r="D74" s="162" t="s">
        <v>186</v>
      </c>
      <c r="E74" s="163"/>
      <c r="F74" s="163"/>
      <c r="G74" s="163"/>
      <c r="H74" s="163"/>
      <c r="I74" s="164"/>
      <c r="J74" s="165">
        <f>J647</f>
        <v>0</v>
      </c>
      <c r="K74" s="98"/>
      <c r="L74" s="166"/>
    </row>
    <row r="75" spans="1:47" s="9" customFormat="1" ht="24.95" customHeight="1">
      <c r="B75" s="154"/>
      <c r="C75" s="155"/>
      <c r="D75" s="156" t="s">
        <v>187</v>
      </c>
      <c r="E75" s="157"/>
      <c r="F75" s="157"/>
      <c r="G75" s="157"/>
      <c r="H75" s="157"/>
      <c r="I75" s="158"/>
      <c r="J75" s="159">
        <f>J650</f>
        <v>0</v>
      </c>
      <c r="K75" s="155"/>
      <c r="L75" s="160"/>
    </row>
    <row r="76" spans="1:47" s="10" customFormat="1" ht="19.899999999999999" customHeight="1">
      <c r="B76" s="161"/>
      <c r="C76" s="98"/>
      <c r="D76" s="162" t="s">
        <v>1203</v>
      </c>
      <c r="E76" s="163"/>
      <c r="F76" s="163"/>
      <c r="G76" s="163"/>
      <c r="H76" s="163"/>
      <c r="I76" s="164"/>
      <c r="J76" s="165">
        <f>J651</f>
        <v>0</v>
      </c>
      <c r="K76" s="98"/>
      <c r="L76" s="166"/>
    </row>
    <row r="77" spans="1:47" s="10" customFormat="1" ht="19.899999999999999" customHeight="1">
      <c r="B77" s="161"/>
      <c r="C77" s="98"/>
      <c r="D77" s="162" t="s">
        <v>1204</v>
      </c>
      <c r="E77" s="163"/>
      <c r="F77" s="163"/>
      <c r="G77" s="163"/>
      <c r="H77" s="163"/>
      <c r="I77" s="164"/>
      <c r="J77" s="165">
        <f>J680</f>
        <v>0</v>
      </c>
      <c r="K77" s="98"/>
      <c r="L77" s="166"/>
    </row>
    <row r="78" spans="1:47" s="10" customFormat="1" ht="19.899999999999999" customHeight="1">
      <c r="B78" s="161"/>
      <c r="C78" s="98"/>
      <c r="D78" s="162" t="s">
        <v>189</v>
      </c>
      <c r="E78" s="163"/>
      <c r="F78" s="163"/>
      <c r="G78" s="163"/>
      <c r="H78" s="163"/>
      <c r="I78" s="164"/>
      <c r="J78" s="165">
        <f>J744</f>
        <v>0</v>
      </c>
      <c r="K78" s="98"/>
      <c r="L78" s="166"/>
    </row>
    <row r="79" spans="1:47" s="10" customFormat="1" ht="19.899999999999999" customHeight="1">
      <c r="B79" s="161"/>
      <c r="C79" s="98"/>
      <c r="D79" s="162" t="s">
        <v>1205</v>
      </c>
      <c r="E79" s="163"/>
      <c r="F79" s="163"/>
      <c r="G79" s="163"/>
      <c r="H79" s="163"/>
      <c r="I79" s="164"/>
      <c r="J79" s="165">
        <f>J870</f>
        <v>0</v>
      </c>
      <c r="K79" s="98"/>
      <c r="L79" s="166"/>
    </row>
    <row r="80" spans="1:47" s="10" customFormat="1" ht="19.899999999999999" customHeight="1">
      <c r="B80" s="161"/>
      <c r="C80" s="98"/>
      <c r="D80" s="162" t="s">
        <v>1206</v>
      </c>
      <c r="E80" s="163"/>
      <c r="F80" s="163"/>
      <c r="G80" s="163"/>
      <c r="H80" s="163"/>
      <c r="I80" s="164"/>
      <c r="J80" s="165">
        <f>J1007</f>
        <v>0</v>
      </c>
      <c r="K80" s="98"/>
      <c r="L80" s="166"/>
    </row>
    <row r="81" spans="1:31" s="10" customFormat="1" ht="19.899999999999999" customHeight="1">
      <c r="B81" s="161"/>
      <c r="C81" s="98"/>
      <c r="D81" s="162" t="s">
        <v>1207</v>
      </c>
      <c r="E81" s="163"/>
      <c r="F81" s="163"/>
      <c r="G81" s="163"/>
      <c r="H81" s="163"/>
      <c r="I81" s="164"/>
      <c r="J81" s="165">
        <f>J1150</f>
        <v>0</v>
      </c>
      <c r="K81" s="98"/>
      <c r="L81" s="166"/>
    </row>
    <row r="82" spans="1:31" s="10" customFormat="1" ht="19.899999999999999" customHeight="1">
      <c r="B82" s="161"/>
      <c r="C82" s="98"/>
      <c r="D82" s="162" t="s">
        <v>1208</v>
      </c>
      <c r="E82" s="163"/>
      <c r="F82" s="163"/>
      <c r="G82" s="163"/>
      <c r="H82" s="163"/>
      <c r="I82" s="164"/>
      <c r="J82" s="165">
        <f>J1241</f>
        <v>0</v>
      </c>
      <c r="K82" s="98"/>
      <c r="L82" s="166"/>
    </row>
    <row r="83" spans="1:31" s="10" customFormat="1" ht="19.899999999999999" customHeight="1">
      <c r="B83" s="161"/>
      <c r="C83" s="98"/>
      <c r="D83" s="162" t="s">
        <v>1209</v>
      </c>
      <c r="E83" s="163"/>
      <c r="F83" s="163"/>
      <c r="G83" s="163"/>
      <c r="H83" s="163"/>
      <c r="I83" s="164"/>
      <c r="J83" s="165">
        <f>J1256</f>
        <v>0</v>
      </c>
      <c r="K83" s="98"/>
      <c r="L83" s="166"/>
    </row>
    <row r="84" spans="1:31" s="10" customFormat="1" ht="19.899999999999999" customHeight="1">
      <c r="B84" s="161"/>
      <c r="C84" s="98"/>
      <c r="D84" s="162" t="s">
        <v>1210</v>
      </c>
      <c r="E84" s="163"/>
      <c r="F84" s="163"/>
      <c r="G84" s="163"/>
      <c r="H84" s="163"/>
      <c r="I84" s="164"/>
      <c r="J84" s="165">
        <f>J1274</f>
        <v>0</v>
      </c>
      <c r="K84" s="98"/>
      <c r="L84" s="166"/>
    </row>
    <row r="85" spans="1:31" s="10" customFormat="1" ht="19.899999999999999" customHeight="1">
      <c r="B85" s="161"/>
      <c r="C85" s="98"/>
      <c r="D85" s="162" t="s">
        <v>191</v>
      </c>
      <c r="E85" s="163"/>
      <c r="F85" s="163"/>
      <c r="G85" s="163"/>
      <c r="H85" s="163"/>
      <c r="I85" s="164"/>
      <c r="J85" s="165">
        <f>J1287</f>
        <v>0</v>
      </c>
      <c r="K85" s="98"/>
      <c r="L85" s="166"/>
    </row>
    <row r="86" spans="1:31" s="10" customFormat="1" ht="19.899999999999999" customHeight="1">
      <c r="B86" s="161"/>
      <c r="C86" s="98"/>
      <c r="D86" s="162" t="s">
        <v>1211</v>
      </c>
      <c r="E86" s="163"/>
      <c r="F86" s="163"/>
      <c r="G86" s="163"/>
      <c r="H86" s="163"/>
      <c r="I86" s="164"/>
      <c r="J86" s="165">
        <f>J1316</f>
        <v>0</v>
      </c>
      <c r="K86" s="98"/>
      <c r="L86" s="166"/>
    </row>
    <row r="87" spans="1:31" s="10" customFormat="1" ht="19.899999999999999" customHeight="1">
      <c r="B87" s="161"/>
      <c r="C87" s="98"/>
      <c r="D87" s="162" t="s">
        <v>1212</v>
      </c>
      <c r="E87" s="163"/>
      <c r="F87" s="163"/>
      <c r="G87" s="163"/>
      <c r="H87" s="163"/>
      <c r="I87" s="164"/>
      <c r="J87" s="165">
        <f>J1318</f>
        <v>0</v>
      </c>
      <c r="K87" s="98"/>
      <c r="L87" s="166"/>
    </row>
    <row r="88" spans="1:31" s="10" customFormat="1" ht="19.899999999999999" customHeight="1">
      <c r="B88" s="161"/>
      <c r="C88" s="98"/>
      <c r="D88" s="162" t="s">
        <v>1213</v>
      </c>
      <c r="E88" s="163"/>
      <c r="F88" s="163"/>
      <c r="G88" s="163"/>
      <c r="H88" s="163"/>
      <c r="I88" s="164"/>
      <c r="J88" s="165">
        <f>J1327</f>
        <v>0</v>
      </c>
      <c r="K88" s="98"/>
      <c r="L88" s="166"/>
    </row>
    <row r="89" spans="1:31" s="10" customFormat="1" ht="19.899999999999999" customHeight="1">
      <c r="B89" s="161"/>
      <c r="C89" s="98"/>
      <c r="D89" s="162" t="s">
        <v>192</v>
      </c>
      <c r="E89" s="163"/>
      <c r="F89" s="163"/>
      <c r="G89" s="163"/>
      <c r="H89" s="163"/>
      <c r="I89" s="164"/>
      <c r="J89" s="165">
        <f>J1330</f>
        <v>0</v>
      </c>
      <c r="K89" s="98"/>
      <c r="L89" s="166"/>
    </row>
    <row r="90" spans="1:31" s="10" customFormat="1" ht="19.899999999999999" customHeight="1">
      <c r="B90" s="161"/>
      <c r="C90" s="98"/>
      <c r="D90" s="162" t="s">
        <v>1214</v>
      </c>
      <c r="E90" s="163"/>
      <c r="F90" s="163"/>
      <c r="G90" s="163"/>
      <c r="H90" s="163"/>
      <c r="I90" s="164"/>
      <c r="J90" s="165">
        <f>J1362</f>
        <v>0</v>
      </c>
      <c r="K90" s="98"/>
      <c r="L90" s="166"/>
    </row>
    <row r="91" spans="1:31" s="10" customFormat="1" ht="19.899999999999999" customHeight="1">
      <c r="B91" s="161"/>
      <c r="C91" s="98"/>
      <c r="D91" s="162" t="s">
        <v>194</v>
      </c>
      <c r="E91" s="163"/>
      <c r="F91" s="163"/>
      <c r="G91" s="163"/>
      <c r="H91" s="163"/>
      <c r="I91" s="164"/>
      <c r="J91" s="165">
        <f>J1438</f>
        <v>0</v>
      </c>
      <c r="K91" s="98"/>
      <c r="L91" s="166"/>
    </row>
    <row r="92" spans="1:31" s="10" customFormat="1" ht="19.899999999999999" customHeight="1">
      <c r="B92" s="161"/>
      <c r="C92" s="98"/>
      <c r="D92" s="162" t="s">
        <v>195</v>
      </c>
      <c r="E92" s="163"/>
      <c r="F92" s="163"/>
      <c r="G92" s="163"/>
      <c r="H92" s="163"/>
      <c r="I92" s="164"/>
      <c r="J92" s="165">
        <f>J1484</f>
        <v>0</v>
      </c>
      <c r="K92" s="98"/>
      <c r="L92" s="166"/>
    </row>
    <row r="93" spans="1:31" s="2" customFormat="1" ht="21.7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49"/>
      <c r="C94" s="50"/>
      <c r="D94" s="50"/>
      <c r="E94" s="50"/>
      <c r="F94" s="50"/>
      <c r="G94" s="50"/>
      <c r="H94" s="50"/>
      <c r="I94" s="145"/>
      <c r="J94" s="50"/>
      <c r="K94" s="50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8" spans="1:31" s="2" customFormat="1" ht="6.95" customHeight="1">
      <c r="A98" s="36"/>
      <c r="B98" s="51"/>
      <c r="C98" s="52"/>
      <c r="D98" s="52"/>
      <c r="E98" s="52"/>
      <c r="F98" s="52"/>
      <c r="G98" s="52"/>
      <c r="H98" s="52"/>
      <c r="I98" s="148"/>
      <c r="J98" s="52"/>
      <c r="K98" s="52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31" s="2" customFormat="1" ht="24.95" customHeight="1">
      <c r="A99" s="36"/>
      <c r="B99" s="37"/>
      <c r="C99" s="25" t="s">
        <v>196</v>
      </c>
      <c r="D99" s="38"/>
      <c r="E99" s="38"/>
      <c r="F99" s="38"/>
      <c r="G99" s="38"/>
      <c r="H99" s="38"/>
      <c r="I99" s="119"/>
      <c r="J99" s="38"/>
      <c r="K99" s="38"/>
      <c r="L99" s="120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119"/>
      <c r="J100" s="38"/>
      <c r="K100" s="38"/>
      <c r="L100" s="120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2" customFormat="1" ht="12" customHeight="1">
      <c r="A101" s="36"/>
      <c r="B101" s="37"/>
      <c r="C101" s="31" t="s">
        <v>16</v>
      </c>
      <c r="D101" s="38"/>
      <c r="E101" s="38"/>
      <c r="F101" s="38"/>
      <c r="G101" s="38"/>
      <c r="H101" s="38"/>
      <c r="I101" s="119"/>
      <c r="J101" s="38"/>
      <c r="K101" s="38"/>
      <c r="L101" s="120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16.5" customHeight="1">
      <c r="A102" s="36"/>
      <c r="B102" s="37"/>
      <c r="C102" s="38"/>
      <c r="D102" s="38"/>
      <c r="E102" s="430" t="str">
        <f>E7</f>
        <v>Dostavba budovy F2</v>
      </c>
      <c r="F102" s="431"/>
      <c r="G102" s="431"/>
      <c r="H102" s="431"/>
      <c r="I102" s="119"/>
      <c r="J102" s="38"/>
      <c r="K102" s="38"/>
      <c r="L102" s="120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1" customFormat="1" ht="12" customHeight="1">
      <c r="B103" s="23"/>
      <c r="C103" s="31" t="s">
        <v>139</v>
      </c>
      <c r="D103" s="24"/>
      <c r="E103" s="24"/>
      <c r="F103" s="24"/>
      <c r="G103" s="24"/>
      <c r="H103" s="24"/>
      <c r="I103" s="110"/>
      <c r="J103" s="24"/>
      <c r="K103" s="24"/>
      <c r="L103" s="22"/>
    </row>
    <row r="104" spans="1:31" s="1" customFormat="1" ht="16.5" customHeight="1">
      <c r="B104" s="23"/>
      <c r="C104" s="24"/>
      <c r="D104" s="24"/>
      <c r="E104" s="430" t="s">
        <v>142</v>
      </c>
      <c r="F104" s="406"/>
      <c r="G104" s="406"/>
      <c r="H104" s="406"/>
      <c r="I104" s="110"/>
      <c r="J104" s="24"/>
      <c r="K104" s="24"/>
      <c r="L104" s="22"/>
    </row>
    <row r="105" spans="1:31" s="1" customFormat="1" ht="12" customHeight="1">
      <c r="B105" s="23"/>
      <c r="C105" s="31" t="s">
        <v>144</v>
      </c>
      <c r="D105" s="24"/>
      <c r="E105" s="24"/>
      <c r="F105" s="24"/>
      <c r="G105" s="24"/>
      <c r="H105" s="24"/>
      <c r="I105" s="110"/>
      <c r="J105" s="24"/>
      <c r="K105" s="24"/>
      <c r="L105" s="22"/>
    </row>
    <row r="106" spans="1:31" s="2" customFormat="1" ht="16.5" customHeight="1">
      <c r="A106" s="36"/>
      <c r="B106" s="37"/>
      <c r="C106" s="38"/>
      <c r="D106" s="38"/>
      <c r="E106" s="432" t="s">
        <v>1125</v>
      </c>
      <c r="F106" s="433"/>
      <c r="G106" s="433"/>
      <c r="H106" s="433"/>
      <c r="I106" s="119"/>
      <c r="J106" s="38"/>
      <c r="K106" s="38"/>
      <c r="L106" s="120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2" customHeight="1">
      <c r="A107" s="36"/>
      <c r="B107" s="37"/>
      <c r="C107" s="31" t="s">
        <v>150</v>
      </c>
      <c r="D107" s="38"/>
      <c r="E107" s="38"/>
      <c r="F107" s="38"/>
      <c r="G107" s="38"/>
      <c r="H107" s="38"/>
      <c r="I107" s="119"/>
      <c r="J107" s="38"/>
      <c r="K107" s="38"/>
      <c r="L107" s="120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16.5" customHeight="1">
      <c r="A108" s="36"/>
      <c r="B108" s="37"/>
      <c r="C108" s="38"/>
      <c r="D108" s="38"/>
      <c r="E108" s="377" t="str">
        <f>E13</f>
        <v>01 - Architektonicko stavební část</v>
      </c>
      <c r="F108" s="433"/>
      <c r="G108" s="433"/>
      <c r="H108" s="433"/>
      <c r="I108" s="119"/>
      <c r="J108" s="38"/>
      <c r="K108" s="38"/>
      <c r="L108" s="120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5" customHeight="1">
      <c r="A109" s="36"/>
      <c r="B109" s="37"/>
      <c r="C109" s="38"/>
      <c r="D109" s="38"/>
      <c r="E109" s="38"/>
      <c r="F109" s="38"/>
      <c r="G109" s="38"/>
      <c r="H109" s="38"/>
      <c r="I109" s="119"/>
      <c r="J109" s="38"/>
      <c r="K109" s="38"/>
      <c r="L109" s="120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2" customHeight="1">
      <c r="A110" s="36"/>
      <c r="B110" s="37"/>
      <c r="C110" s="31" t="s">
        <v>22</v>
      </c>
      <c r="D110" s="38"/>
      <c r="E110" s="38"/>
      <c r="F110" s="29" t="str">
        <f>F16</f>
        <v>Liberec</v>
      </c>
      <c r="G110" s="38"/>
      <c r="H110" s="38"/>
      <c r="I110" s="121" t="s">
        <v>24</v>
      </c>
      <c r="J110" s="61" t="str">
        <f>IF(J16="","",J16)</f>
        <v>2. 11. 2020</v>
      </c>
      <c r="K110" s="38"/>
      <c r="L110" s="120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119"/>
      <c r="J111" s="38"/>
      <c r="K111" s="38"/>
      <c r="L111" s="120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25.7" customHeight="1">
      <c r="A112" s="36"/>
      <c r="B112" s="37"/>
      <c r="C112" s="31" t="s">
        <v>26</v>
      </c>
      <c r="D112" s="38"/>
      <c r="E112" s="38"/>
      <c r="F112" s="29" t="str">
        <f>E19</f>
        <v>Technická univerzita v Liberci</v>
      </c>
      <c r="G112" s="38"/>
      <c r="H112" s="38"/>
      <c r="I112" s="121" t="s">
        <v>32</v>
      </c>
      <c r="J112" s="34" t="str">
        <f>E25</f>
        <v>UNION.ARCH spol. s r.o.</v>
      </c>
      <c r="K112" s="38"/>
      <c r="L112" s="120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25.7" customHeight="1">
      <c r="A113" s="36"/>
      <c r="B113" s="37"/>
      <c r="C113" s="31" t="s">
        <v>30</v>
      </c>
      <c r="D113" s="38"/>
      <c r="E113" s="38"/>
      <c r="F113" s="29" t="str">
        <f>IF(E22="","",E22)</f>
        <v>Vyplň údaj</v>
      </c>
      <c r="G113" s="38"/>
      <c r="H113" s="38"/>
      <c r="I113" s="121" t="s">
        <v>35</v>
      </c>
      <c r="J113" s="34" t="str">
        <f>E28</f>
        <v>PROPOS Liberec s.r.o.</v>
      </c>
      <c r="K113" s="38"/>
      <c r="L113" s="120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0.35" customHeight="1">
      <c r="A114" s="36"/>
      <c r="B114" s="37"/>
      <c r="C114" s="38"/>
      <c r="D114" s="38"/>
      <c r="E114" s="38"/>
      <c r="F114" s="38"/>
      <c r="G114" s="38"/>
      <c r="H114" s="38"/>
      <c r="I114" s="119"/>
      <c r="J114" s="38"/>
      <c r="K114" s="38"/>
      <c r="L114" s="120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11" customFormat="1" ht="29.25" customHeight="1">
      <c r="A115" s="167"/>
      <c r="B115" s="168"/>
      <c r="C115" s="169" t="s">
        <v>197</v>
      </c>
      <c r="D115" s="170" t="s">
        <v>58</v>
      </c>
      <c r="E115" s="170" t="s">
        <v>54</v>
      </c>
      <c r="F115" s="170" t="s">
        <v>55</v>
      </c>
      <c r="G115" s="170" t="s">
        <v>198</v>
      </c>
      <c r="H115" s="170" t="s">
        <v>199</v>
      </c>
      <c r="I115" s="171" t="s">
        <v>200</v>
      </c>
      <c r="J115" s="170" t="s">
        <v>174</v>
      </c>
      <c r="K115" s="172" t="s">
        <v>201</v>
      </c>
      <c r="L115" s="173"/>
      <c r="M115" s="70" t="s">
        <v>21</v>
      </c>
      <c r="N115" s="71" t="s">
        <v>43</v>
      </c>
      <c r="O115" s="71" t="s">
        <v>202</v>
      </c>
      <c r="P115" s="71" t="s">
        <v>203</v>
      </c>
      <c r="Q115" s="71" t="s">
        <v>204</v>
      </c>
      <c r="R115" s="71" t="s">
        <v>205</v>
      </c>
      <c r="S115" s="71" t="s">
        <v>206</v>
      </c>
      <c r="T115" s="72" t="s">
        <v>207</v>
      </c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1:65" s="2" customFormat="1" ht="22.9" customHeight="1">
      <c r="A116" s="36"/>
      <c r="B116" s="37"/>
      <c r="C116" s="77" t="s">
        <v>208</v>
      </c>
      <c r="D116" s="38"/>
      <c r="E116" s="38"/>
      <c r="F116" s="38"/>
      <c r="G116" s="38"/>
      <c r="H116" s="38"/>
      <c r="I116" s="119"/>
      <c r="J116" s="174">
        <f>BK116</f>
        <v>0</v>
      </c>
      <c r="K116" s="38"/>
      <c r="L116" s="41"/>
      <c r="M116" s="73"/>
      <c r="N116" s="175"/>
      <c r="O116" s="74"/>
      <c r="P116" s="176">
        <f>P117+P650</f>
        <v>0</v>
      </c>
      <c r="Q116" s="74"/>
      <c r="R116" s="176">
        <f>R117+R650</f>
        <v>278.07853466999995</v>
      </c>
      <c r="S116" s="74"/>
      <c r="T116" s="177">
        <f>T117+T650</f>
        <v>588.57741708000003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72</v>
      </c>
      <c r="AU116" s="19" t="s">
        <v>175</v>
      </c>
      <c r="BK116" s="178">
        <f>BK117+BK650</f>
        <v>0</v>
      </c>
    </row>
    <row r="117" spans="1:65" s="12" customFormat="1" ht="25.9" customHeight="1">
      <c r="B117" s="179"/>
      <c r="C117" s="180"/>
      <c r="D117" s="181" t="s">
        <v>72</v>
      </c>
      <c r="E117" s="182" t="s">
        <v>209</v>
      </c>
      <c r="F117" s="182" t="s">
        <v>210</v>
      </c>
      <c r="G117" s="180"/>
      <c r="H117" s="180"/>
      <c r="I117" s="183"/>
      <c r="J117" s="184">
        <f>BK117</f>
        <v>0</v>
      </c>
      <c r="K117" s="180"/>
      <c r="L117" s="185"/>
      <c r="M117" s="186"/>
      <c r="N117" s="187"/>
      <c r="O117" s="187"/>
      <c r="P117" s="188">
        <f>P118+P157+P180+P429+P620+P647</f>
        <v>0</v>
      </c>
      <c r="Q117" s="187"/>
      <c r="R117" s="188">
        <f>R118+R157+R180+R429+R620+R647</f>
        <v>168.98012401</v>
      </c>
      <c r="S117" s="187"/>
      <c r="T117" s="189">
        <f>T118+T157+T180+T429+T620+T647</f>
        <v>510.177414</v>
      </c>
      <c r="AR117" s="190" t="s">
        <v>80</v>
      </c>
      <c r="AT117" s="191" t="s">
        <v>72</v>
      </c>
      <c r="AU117" s="191" t="s">
        <v>73</v>
      </c>
      <c r="AY117" s="190" t="s">
        <v>211</v>
      </c>
      <c r="BK117" s="192">
        <f>BK118+BK157+BK180+BK429+BK620+BK647</f>
        <v>0</v>
      </c>
    </row>
    <row r="118" spans="1:65" s="12" customFormat="1" ht="22.9" customHeight="1">
      <c r="B118" s="179"/>
      <c r="C118" s="180"/>
      <c r="D118" s="181" t="s">
        <v>72</v>
      </c>
      <c r="E118" s="193" t="s">
        <v>88</v>
      </c>
      <c r="F118" s="193" t="s">
        <v>450</v>
      </c>
      <c r="G118" s="180"/>
      <c r="H118" s="180"/>
      <c r="I118" s="183"/>
      <c r="J118" s="194">
        <f>BK118</f>
        <v>0</v>
      </c>
      <c r="K118" s="180"/>
      <c r="L118" s="185"/>
      <c r="M118" s="186"/>
      <c r="N118" s="187"/>
      <c r="O118" s="187"/>
      <c r="P118" s="188">
        <f>SUM(P119:P156)</f>
        <v>0</v>
      </c>
      <c r="Q118" s="187"/>
      <c r="R118" s="188">
        <f>SUM(R119:R156)</f>
        <v>31.554294049999999</v>
      </c>
      <c r="S118" s="187"/>
      <c r="T118" s="189">
        <f>SUM(T119:T156)</f>
        <v>0</v>
      </c>
      <c r="AR118" s="190" t="s">
        <v>80</v>
      </c>
      <c r="AT118" s="191" t="s">
        <v>72</v>
      </c>
      <c r="AU118" s="191" t="s">
        <v>80</v>
      </c>
      <c r="AY118" s="190" t="s">
        <v>211</v>
      </c>
      <c r="BK118" s="192">
        <f>SUM(BK119:BK156)</f>
        <v>0</v>
      </c>
    </row>
    <row r="119" spans="1:65" s="2" customFormat="1" ht="21.75" customHeight="1">
      <c r="A119" s="36"/>
      <c r="B119" s="37"/>
      <c r="C119" s="195" t="s">
        <v>80</v>
      </c>
      <c r="D119" s="195" t="s">
        <v>213</v>
      </c>
      <c r="E119" s="196" t="s">
        <v>1215</v>
      </c>
      <c r="F119" s="197" t="s">
        <v>1216</v>
      </c>
      <c r="G119" s="198" t="s">
        <v>510</v>
      </c>
      <c r="H119" s="199">
        <v>190</v>
      </c>
      <c r="I119" s="200"/>
      <c r="J119" s="201">
        <f>ROUND(I119*H119,2)</f>
        <v>0</v>
      </c>
      <c r="K119" s="197" t="s">
        <v>217</v>
      </c>
      <c r="L119" s="41"/>
      <c r="M119" s="202" t="s">
        <v>21</v>
      </c>
      <c r="N119" s="203" t="s">
        <v>44</v>
      </c>
      <c r="O119" s="66"/>
      <c r="P119" s="204">
        <f>O119*H119</f>
        <v>0</v>
      </c>
      <c r="Q119" s="204">
        <v>4.8430000000000001E-2</v>
      </c>
      <c r="R119" s="204">
        <f>Q119*H119</f>
        <v>9.2017000000000007</v>
      </c>
      <c r="S119" s="204">
        <v>0</v>
      </c>
      <c r="T119" s="20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6" t="s">
        <v>100</v>
      </c>
      <c r="AT119" s="206" t="s">
        <v>213</v>
      </c>
      <c r="AU119" s="206" t="s">
        <v>82</v>
      </c>
      <c r="AY119" s="19" t="s">
        <v>211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9" t="s">
        <v>80</v>
      </c>
      <c r="BK119" s="207">
        <f>ROUND(I119*H119,2)</f>
        <v>0</v>
      </c>
      <c r="BL119" s="19" t="s">
        <v>100</v>
      </c>
      <c r="BM119" s="206" t="s">
        <v>1217</v>
      </c>
    </row>
    <row r="120" spans="1:65" s="13" customFormat="1" ht="11.25">
      <c r="B120" s="208"/>
      <c r="C120" s="209"/>
      <c r="D120" s="210" t="s">
        <v>219</v>
      </c>
      <c r="E120" s="211" t="s">
        <v>21</v>
      </c>
      <c r="F120" s="212" t="s">
        <v>1218</v>
      </c>
      <c r="G120" s="209"/>
      <c r="H120" s="211" t="s">
        <v>21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219</v>
      </c>
      <c r="AU120" s="218" t="s">
        <v>82</v>
      </c>
      <c r="AV120" s="13" t="s">
        <v>80</v>
      </c>
      <c r="AW120" s="13" t="s">
        <v>34</v>
      </c>
      <c r="AX120" s="13" t="s">
        <v>73</v>
      </c>
      <c r="AY120" s="218" t="s">
        <v>211</v>
      </c>
    </row>
    <row r="121" spans="1:65" s="13" customFormat="1" ht="11.25">
      <c r="B121" s="208"/>
      <c r="C121" s="209"/>
      <c r="D121" s="210" t="s">
        <v>219</v>
      </c>
      <c r="E121" s="211" t="s">
        <v>21</v>
      </c>
      <c r="F121" s="212" t="s">
        <v>1219</v>
      </c>
      <c r="G121" s="209"/>
      <c r="H121" s="211" t="s">
        <v>21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219</v>
      </c>
      <c r="AU121" s="218" t="s">
        <v>82</v>
      </c>
      <c r="AV121" s="13" t="s">
        <v>80</v>
      </c>
      <c r="AW121" s="13" t="s">
        <v>34</v>
      </c>
      <c r="AX121" s="13" t="s">
        <v>73</v>
      </c>
      <c r="AY121" s="218" t="s">
        <v>211</v>
      </c>
    </row>
    <row r="122" spans="1:65" s="13" customFormat="1" ht="11.25">
      <c r="B122" s="208"/>
      <c r="C122" s="209"/>
      <c r="D122" s="210" t="s">
        <v>219</v>
      </c>
      <c r="E122" s="211" t="s">
        <v>21</v>
      </c>
      <c r="F122" s="212" t="s">
        <v>1220</v>
      </c>
      <c r="G122" s="209"/>
      <c r="H122" s="211" t="s">
        <v>21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219</v>
      </c>
      <c r="AU122" s="218" t="s">
        <v>82</v>
      </c>
      <c r="AV122" s="13" t="s">
        <v>80</v>
      </c>
      <c r="AW122" s="13" t="s">
        <v>34</v>
      </c>
      <c r="AX122" s="13" t="s">
        <v>73</v>
      </c>
      <c r="AY122" s="218" t="s">
        <v>211</v>
      </c>
    </row>
    <row r="123" spans="1:65" s="14" customFormat="1" ht="11.25">
      <c r="B123" s="219"/>
      <c r="C123" s="220"/>
      <c r="D123" s="210" t="s">
        <v>219</v>
      </c>
      <c r="E123" s="221" t="s">
        <v>21</v>
      </c>
      <c r="F123" s="222" t="s">
        <v>1221</v>
      </c>
      <c r="G123" s="220"/>
      <c r="H123" s="223">
        <v>180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219</v>
      </c>
      <c r="AU123" s="229" t="s">
        <v>82</v>
      </c>
      <c r="AV123" s="14" t="s">
        <v>82</v>
      </c>
      <c r="AW123" s="14" t="s">
        <v>34</v>
      </c>
      <c r="AX123" s="14" t="s">
        <v>73</v>
      </c>
      <c r="AY123" s="229" t="s">
        <v>211</v>
      </c>
    </row>
    <row r="124" spans="1:65" s="13" customFormat="1" ht="11.25">
      <c r="B124" s="208"/>
      <c r="C124" s="209"/>
      <c r="D124" s="210" t="s">
        <v>219</v>
      </c>
      <c r="E124" s="211" t="s">
        <v>21</v>
      </c>
      <c r="F124" s="212" t="s">
        <v>1222</v>
      </c>
      <c r="G124" s="209"/>
      <c r="H124" s="211" t="s">
        <v>21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219</v>
      </c>
      <c r="AU124" s="218" t="s">
        <v>82</v>
      </c>
      <c r="AV124" s="13" t="s">
        <v>80</v>
      </c>
      <c r="AW124" s="13" t="s">
        <v>34</v>
      </c>
      <c r="AX124" s="13" t="s">
        <v>73</v>
      </c>
      <c r="AY124" s="218" t="s">
        <v>211</v>
      </c>
    </row>
    <row r="125" spans="1:65" s="14" customFormat="1" ht="11.25">
      <c r="B125" s="219"/>
      <c r="C125" s="220"/>
      <c r="D125" s="210" t="s">
        <v>219</v>
      </c>
      <c r="E125" s="221" t="s">
        <v>21</v>
      </c>
      <c r="F125" s="222" t="s">
        <v>290</v>
      </c>
      <c r="G125" s="220"/>
      <c r="H125" s="223">
        <v>10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219</v>
      </c>
      <c r="AU125" s="229" t="s">
        <v>82</v>
      </c>
      <c r="AV125" s="14" t="s">
        <v>82</v>
      </c>
      <c r="AW125" s="14" t="s">
        <v>34</v>
      </c>
      <c r="AX125" s="14" t="s">
        <v>73</v>
      </c>
      <c r="AY125" s="229" t="s">
        <v>211</v>
      </c>
    </row>
    <row r="126" spans="1:65" s="15" customFormat="1" ht="11.25">
      <c r="B126" s="230"/>
      <c r="C126" s="231"/>
      <c r="D126" s="210" t="s">
        <v>219</v>
      </c>
      <c r="E126" s="232" t="s">
        <v>21</v>
      </c>
      <c r="F126" s="233" t="s">
        <v>225</v>
      </c>
      <c r="G126" s="231"/>
      <c r="H126" s="234">
        <v>190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219</v>
      </c>
      <c r="AU126" s="240" t="s">
        <v>82</v>
      </c>
      <c r="AV126" s="15" t="s">
        <v>100</v>
      </c>
      <c r="AW126" s="15" t="s">
        <v>34</v>
      </c>
      <c r="AX126" s="15" t="s">
        <v>80</v>
      </c>
      <c r="AY126" s="240" t="s">
        <v>211</v>
      </c>
    </row>
    <row r="127" spans="1:65" s="2" customFormat="1" ht="21.75" customHeight="1">
      <c r="A127" s="36"/>
      <c r="B127" s="37"/>
      <c r="C127" s="195" t="s">
        <v>82</v>
      </c>
      <c r="D127" s="195" t="s">
        <v>213</v>
      </c>
      <c r="E127" s="196" t="s">
        <v>1223</v>
      </c>
      <c r="F127" s="197" t="s">
        <v>1224</v>
      </c>
      <c r="G127" s="198" t="s">
        <v>248</v>
      </c>
      <c r="H127" s="199">
        <v>1.0489999999999999</v>
      </c>
      <c r="I127" s="200"/>
      <c r="J127" s="201">
        <f>ROUND(I127*H127,2)</f>
        <v>0</v>
      </c>
      <c r="K127" s="197" t="s">
        <v>217</v>
      </c>
      <c r="L127" s="41"/>
      <c r="M127" s="202" t="s">
        <v>21</v>
      </c>
      <c r="N127" s="203" t="s">
        <v>44</v>
      </c>
      <c r="O127" s="66"/>
      <c r="P127" s="204">
        <f>O127*H127</f>
        <v>0</v>
      </c>
      <c r="Q127" s="204">
        <v>1.8774999999999999</v>
      </c>
      <c r="R127" s="204">
        <f>Q127*H127</f>
        <v>1.9694974999999999</v>
      </c>
      <c r="S127" s="204">
        <v>0</v>
      </c>
      <c r="T127" s="20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100</v>
      </c>
      <c r="AT127" s="206" t="s">
        <v>213</v>
      </c>
      <c r="AU127" s="206" t="s">
        <v>82</v>
      </c>
      <c r="AY127" s="19" t="s">
        <v>211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9" t="s">
        <v>80</v>
      </c>
      <c r="BK127" s="207">
        <f>ROUND(I127*H127,2)</f>
        <v>0</v>
      </c>
      <c r="BL127" s="19" t="s">
        <v>100</v>
      </c>
      <c r="BM127" s="206" t="s">
        <v>1225</v>
      </c>
    </row>
    <row r="128" spans="1:65" s="13" customFormat="1" ht="11.25">
      <c r="B128" s="208"/>
      <c r="C128" s="209"/>
      <c r="D128" s="210" t="s">
        <v>219</v>
      </c>
      <c r="E128" s="211" t="s">
        <v>21</v>
      </c>
      <c r="F128" s="212" t="s">
        <v>1226</v>
      </c>
      <c r="G128" s="209"/>
      <c r="H128" s="211" t="s">
        <v>21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219</v>
      </c>
      <c r="AU128" s="218" t="s">
        <v>82</v>
      </c>
      <c r="AV128" s="13" t="s">
        <v>80</v>
      </c>
      <c r="AW128" s="13" t="s">
        <v>34</v>
      </c>
      <c r="AX128" s="13" t="s">
        <v>73</v>
      </c>
      <c r="AY128" s="218" t="s">
        <v>211</v>
      </c>
    </row>
    <row r="129" spans="1:65" s="14" customFormat="1" ht="11.25">
      <c r="B129" s="219"/>
      <c r="C129" s="220"/>
      <c r="D129" s="210" t="s">
        <v>219</v>
      </c>
      <c r="E129" s="221" t="s">
        <v>21</v>
      </c>
      <c r="F129" s="222" t="s">
        <v>1227</v>
      </c>
      <c r="G129" s="220"/>
      <c r="H129" s="223">
        <v>0.57599999999999996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219</v>
      </c>
      <c r="AU129" s="229" t="s">
        <v>82</v>
      </c>
      <c r="AV129" s="14" t="s">
        <v>82</v>
      </c>
      <c r="AW129" s="14" t="s">
        <v>34</v>
      </c>
      <c r="AX129" s="14" t="s">
        <v>73</v>
      </c>
      <c r="AY129" s="229" t="s">
        <v>211</v>
      </c>
    </row>
    <row r="130" spans="1:65" s="14" customFormat="1" ht="11.25">
      <c r="B130" s="219"/>
      <c r="C130" s="220"/>
      <c r="D130" s="210" t="s">
        <v>219</v>
      </c>
      <c r="E130" s="221" t="s">
        <v>21</v>
      </c>
      <c r="F130" s="222" t="s">
        <v>1228</v>
      </c>
      <c r="G130" s="220"/>
      <c r="H130" s="223">
        <v>0.252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219</v>
      </c>
      <c r="AU130" s="229" t="s">
        <v>82</v>
      </c>
      <c r="AV130" s="14" t="s">
        <v>82</v>
      </c>
      <c r="AW130" s="14" t="s">
        <v>34</v>
      </c>
      <c r="AX130" s="14" t="s">
        <v>73</v>
      </c>
      <c r="AY130" s="229" t="s">
        <v>211</v>
      </c>
    </row>
    <row r="131" spans="1:65" s="14" customFormat="1" ht="11.25">
      <c r="B131" s="219"/>
      <c r="C131" s="220"/>
      <c r="D131" s="210" t="s">
        <v>219</v>
      </c>
      <c r="E131" s="221" t="s">
        <v>21</v>
      </c>
      <c r="F131" s="222" t="s">
        <v>1229</v>
      </c>
      <c r="G131" s="220"/>
      <c r="H131" s="223">
        <v>0.221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219</v>
      </c>
      <c r="AU131" s="229" t="s">
        <v>82</v>
      </c>
      <c r="AV131" s="14" t="s">
        <v>82</v>
      </c>
      <c r="AW131" s="14" t="s">
        <v>34</v>
      </c>
      <c r="AX131" s="14" t="s">
        <v>73</v>
      </c>
      <c r="AY131" s="229" t="s">
        <v>211</v>
      </c>
    </row>
    <row r="132" spans="1:65" s="15" customFormat="1" ht="11.25">
      <c r="B132" s="230"/>
      <c r="C132" s="231"/>
      <c r="D132" s="210" t="s">
        <v>219</v>
      </c>
      <c r="E132" s="232" t="s">
        <v>21</v>
      </c>
      <c r="F132" s="233" t="s">
        <v>225</v>
      </c>
      <c r="G132" s="231"/>
      <c r="H132" s="234">
        <v>1.0489999999999999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219</v>
      </c>
      <c r="AU132" s="240" t="s">
        <v>82</v>
      </c>
      <c r="AV132" s="15" t="s">
        <v>100</v>
      </c>
      <c r="AW132" s="15" t="s">
        <v>34</v>
      </c>
      <c r="AX132" s="15" t="s">
        <v>80</v>
      </c>
      <c r="AY132" s="240" t="s">
        <v>211</v>
      </c>
    </row>
    <row r="133" spans="1:65" s="2" customFormat="1" ht="21.75" customHeight="1">
      <c r="A133" s="36"/>
      <c r="B133" s="37"/>
      <c r="C133" s="195" t="s">
        <v>88</v>
      </c>
      <c r="D133" s="195" t="s">
        <v>213</v>
      </c>
      <c r="E133" s="196" t="s">
        <v>1230</v>
      </c>
      <c r="F133" s="197" t="s">
        <v>1231</v>
      </c>
      <c r="G133" s="198" t="s">
        <v>248</v>
      </c>
      <c r="H133" s="199">
        <v>5.3209999999999997</v>
      </c>
      <c r="I133" s="200"/>
      <c r="J133" s="201">
        <f>ROUND(I133*H133,2)</f>
        <v>0</v>
      </c>
      <c r="K133" s="197" t="s">
        <v>217</v>
      </c>
      <c r="L133" s="41"/>
      <c r="M133" s="202" t="s">
        <v>21</v>
      </c>
      <c r="N133" s="203" t="s">
        <v>44</v>
      </c>
      <c r="O133" s="66"/>
      <c r="P133" s="204">
        <f>O133*H133</f>
        <v>0</v>
      </c>
      <c r="Q133" s="204">
        <v>1.8774999999999999</v>
      </c>
      <c r="R133" s="204">
        <f>Q133*H133</f>
        <v>9.9901774999999997</v>
      </c>
      <c r="S133" s="204">
        <v>0</v>
      </c>
      <c r="T133" s="20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100</v>
      </c>
      <c r="AT133" s="206" t="s">
        <v>213</v>
      </c>
      <c r="AU133" s="206" t="s">
        <v>82</v>
      </c>
      <c r="AY133" s="19" t="s">
        <v>211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9" t="s">
        <v>80</v>
      </c>
      <c r="BK133" s="207">
        <f>ROUND(I133*H133,2)</f>
        <v>0</v>
      </c>
      <c r="BL133" s="19" t="s">
        <v>100</v>
      </c>
      <c r="BM133" s="206" t="s">
        <v>1232</v>
      </c>
    </row>
    <row r="134" spans="1:65" s="13" customFormat="1" ht="11.25">
      <c r="B134" s="208"/>
      <c r="C134" s="209"/>
      <c r="D134" s="210" t="s">
        <v>219</v>
      </c>
      <c r="E134" s="211" t="s">
        <v>21</v>
      </c>
      <c r="F134" s="212" t="s">
        <v>1226</v>
      </c>
      <c r="G134" s="209"/>
      <c r="H134" s="211" t="s">
        <v>21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219</v>
      </c>
      <c r="AU134" s="218" t="s">
        <v>82</v>
      </c>
      <c r="AV134" s="13" t="s">
        <v>80</v>
      </c>
      <c r="AW134" s="13" t="s">
        <v>34</v>
      </c>
      <c r="AX134" s="13" t="s">
        <v>73</v>
      </c>
      <c r="AY134" s="218" t="s">
        <v>211</v>
      </c>
    </row>
    <row r="135" spans="1:65" s="14" customFormat="1" ht="11.25">
      <c r="B135" s="219"/>
      <c r="C135" s="220"/>
      <c r="D135" s="210" t="s">
        <v>219</v>
      </c>
      <c r="E135" s="221" t="s">
        <v>21</v>
      </c>
      <c r="F135" s="222" t="s">
        <v>1233</v>
      </c>
      <c r="G135" s="220"/>
      <c r="H135" s="223">
        <v>2.16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219</v>
      </c>
      <c r="AU135" s="229" t="s">
        <v>82</v>
      </c>
      <c r="AV135" s="14" t="s">
        <v>82</v>
      </c>
      <c r="AW135" s="14" t="s">
        <v>34</v>
      </c>
      <c r="AX135" s="14" t="s">
        <v>73</v>
      </c>
      <c r="AY135" s="229" t="s">
        <v>211</v>
      </c>
    </row>
    <row r="136" spans="1:65" s="14" customFormat="1" ht="11.25">
      <c r="B136" s="219"/>
      <c r="C136" s="220"/>
      <c r="D136" s="210" t="s">
        <v>219</v>
      </c>
      <c r="E136" s="221" t="s">
        <v>21</v>
      </c>
      <c r="F136" s="222" t="s">
        <v>1234</v>
      </c>
      <c r="G136" s="220"/>
      <c r="H136" s="223">
        <v>2.573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219</v>
      </c>
      <c r="AU136" s="229" t="s">
        <v>82</v>
      </c>
      <c r="AV136" s="14" t="s">
        <v>82</v>
      </c>
      <c r="AW136" s="14" t="s">
        <v>34</v>
      </c>
      <c r="AX136" s="14" t="s">
        <v>73</v>
      </c>
      <c r="AY136" s="229" t="s">
        <v>211</v>
      </c>
    </row>
    <row r="137" spans="1:65" s="14" customFormat="1" ht="11.25">
      <c r="B137" s="219"/>
      <c r="C137" s="220"/>
      <c r="D137" s="210" t="s">
        <v>219</v>
      </c>
      <c r="E137" s="221" t="s">
        <v>21</v>
      </c>
      <c r="F137" s="222" t="s">
        <v>1235</v>
      </c>
      <c r="G137" s="220"/>
      <c r="H137" s="223">
        <v>0.58799999999999997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219</v>
      </c>
      <c r="AU137" s="229" t="s">
        <v>82</v>
      </c>
      <c r="AV137" s="14" t="s">
        <v>82</v>
      </c>
      <c r="AW137" s="14" t="s">
        <v>34</v>
      </c>
      <c r="AX137" s="14" t="s">
        <v>73</v>
      </c>
      <c r="AY137" s="229" t="s">
        <v>211</v>
      </c>
    </row>
    <row r="138" spans="1:65" s="15" customFormat="1" ht="11.25">
      <c r="B138" s="230"/>
      <c r="C138" s="231"/>
      <c r="D138" s="210" t="s">
        <v>219</v>
      </c>
      <c r="E138" s="232" t="s">
        <v>21</v>
      </c>
      <c r="F138" s="233" t="s">
        <v>225</v>
      </c>
      <c r="G138" s="231"/>
      <c r="H138" s="234">
        <v>5.3209999999999997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219</v>
      </c>
      <c r="AU138" s="240" t="s">
        <v>82</v>
      </c>
      <c r="AV138" s="15" t="s">
        <v>100</v>
      </c>
      <c r="AW138" s="15" t="s">
        <v>34</v>
      </c>
      <c r="AX138" s="15" t="s">
        <v>80</v>
      </c>
      <c r="AY138" s="240" t="s">
        <v>211</v>
      </c>
    </row>
    <row r="139" spans="1:65" s="2" customFormat="1" ht="16.5" customHeight="1">
      <c r="A139" s="36"/>
      <c r="B139" s="37"/>
      <c r="C139" s="195" t="s">
        <v>100</v>
      </c>
      <c r="D139" s="195" t="s">
        <v>213</v>
      </c>
      <c r="E139" s="196" t="s">
        <v>1236</v>
      </c>
      <c r="F139" s="197" t="s">
        <v>1237</v>
      </c>
      <c r="G139" s="198" t="s">
        <v>248</v>
      </c>
      <c r="H139" s="199">
        <v>1.863</v>
      </c>
      <c r="I139" s="200"/>
      <c r="J139" s="201">
        <f>ROUND(I139*H139,2)</f>
        <v>0</v>
      </c>
      <c r="K139" s="197" t="s">
        <v>217</v>
      </c>
      <c r="L139" s="41"/>
      <c r="M139" s="202" t="s">
        <v>21</v>
      </c>
      <c r="N139" s="203" t="s">
        <v>44</v>
      </c>
      <c r="O139" s="66"/>
      <c r="P139" s="204">
        <f>O139*H139</f>
        <v>0</v>
      </c>
      <c r="Q139" s="204">
        <v>2.45329</v>
      </c>
      <c r="R139" s="204">
        <f>Q139*H139</f>
        <v>4.5704792699999999</v>
      </c>
      <c r="S139" s="204">
        <v>0</v>
      </c>
      <c r="T139" s="20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100</v>
      </c>
      <c r="AT139" s="206" t="s">
        <v>213</v>
      </c>
      <c r="AU139" s="206" t="s">
        <v>82</v>
      </c>
      <c r="AY139" s="19" t="s">
        <v>211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9" t="s">
        <v>80</v>
      </c>
      <c r="BK139" s="207">
        <f>ROUND(I139*H139,2)</f>
        <v>0</v>
      </c>
      <c r="BL139" s="19" t="s">
        <v>100</v>
      </c>
      <c r="BM139" s="206" t="s">
        <v>1238</v>
      </c>
    </row>
    <row r="140" spans="1:65" s="13" customFormat="1" ht="11.25">
      <c r="B140" s="208"/>
      <c r="C140" s="209"/>
      <c r="D140" s="210" t="s">
        <v>219</v>
      </c>
      <c r="E140" s="211" t="s">
        <v>21</v>
      </c>
      <c r="F140" s="212" t="s">
        <v>1239</v>
      </c>
      <c r="G140" s="209"/>
      <c r="H140" s="211" t="s">
        <v>21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219</v>
      </c>
      <c r="AU140" s="218" t="s">
        <v>82</v>
      </c>
      <c r="AV140" s="13" t="s">
        <v>80</v>
      </c>
      <c r="AW140" s="13" t="s">
        <v>34</v>
      </c>
      <c r="AX140" s="13" t="s">
        <v>73</v>
      </c>
      <c r="AY140" s="218" t="s">
        <v>211</v>
      </c>
    </row>
    <row r="141" spans="1:65" s="14" customFormat="1" ht="11.25">
      <c r="B141" s="219"/>
      <c r="C141" s="220"/>
      <c r="D141" s="210" t="s">
        <v>219</v>
      </c>
      <c r="E141" s="221" t="s">
        <v>21</v>
      </c>
      <c r="F141" s="222" t="s">
        <v>1240</v>
      </c>
      <c r="G141" s="220"/>
      <c r="H141" s="223">
        <v>1.863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219</v>
      </c>
      <c r="AU141" s="229" t="s">
        <v>82</v>
      </c>
      <c r="AV141" s="14" t="s">
        <v>82</v>
      </c>
      <c r="AW141" s="14" t="s">
        <v>34</v>
      </c>
      <c r="AX141" s="14" t="s">
        <v>73</v>
      </c>
      <c r="AY141" s="229" t="s">
        <v>211</v>
      </c>
    </row>
    <row r="142" spans="1:65" s="15" customFormat="1" ht="11.25">
      <c r="B142" s="230"/>
      <c r="C142" s="231"/>
      <c r="D142" s="210" t="s">
        <v>219</v>
      </c>
      <c r="E142" s="232" t="s">
        <v>21</v>
      </c>
      <c r="F142" s="233" t="s">
        <v>225</v>
      </c>
      <c r="G142" s="231"/>
      <c r="H142" s="234">
        <v>1.863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219</v>
      </c>
      <c r="AU142" s="240" t="s">
        <v>82</v>
      </c>
      <c r="AV142" s="15" t="s">
        <v>100</v>
      </c>
      <c r="AW142" s="15" t="s">
        <v>34</v>
      </c>
      <c r="AX142" s="15" t="s">
        <v>80</v>
      </c>
      <c r="AY142" s="240" t="s">
        <v>211</v>
      </c>
    </row>
    <row r="143" spans="1:65" s="2" customFormat="1" ht="21.75" customHeight="1">
      <c r="A143" s="36"/>
      <c r="B143" s="37"/>
      <c r="C143" s="195" t="s">
        <v>245</v>
      </c>
      <c r="D143" s="195" t="s">
        <v>213</v>
      </c>
      <c r="E143" s="196" t="s">
        <v>1241</v>
      </c>
      <c r="F143" s="197" t="s">
        <v>1242</v>
      </c>
      <c r="G143" s="198" t="s">
        <v>216</v>
      </c>
      <c r="H143" s="199">
        <v>14.49</v>
      </c>
      <c r="I143" s="200"/>
      <c r="J143" s="201">
        <f>ROUND(I143*H143,2)</f>
        <v>0</v>
      </c>
      <c r="K143" s="197" t="s">
        <v>217</v>
      </c>
      <c r="L143" s="41"/>
      <c r="M143" s="202" t="s">
        <v>21</v>
      </c>
      <c r="N143" s="203" t="s">
        <v>44</v>
      </c>
      <c r="O143" s="66"/>
      <c r="P143" s="204">
        <f>O143*H143</f>
        <v>0</v>
      </c>
      <c r="Q143" s="204">
        <v>2.2000000000000001E-3</v>
      </c>
      <c r="R143" s="204">
        <f>Q143*H143</f>
        <v>3.1878000000000004E-2</v>
      </c>
      <c r="S143" s="204">
        <v>0</v>
      </c>
      <c r="T143" s="20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100</v>
      </c>
      <c r="AT143" s="206" t="s">
        <v>213</v>
      </c>
      <c r="AU143" s="206" t="s">
        <v>82</v>
      </c>
      <c r="AY143" s="19" t="s">
        <v>211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9" t="s">
        <v>80</v>
      </c>
      <c r="BK143" s="207">
        <f>ROUND(I143*H143,2)</f>
        <v>0</v>
      </c>
      <c r="BL143" s="19" t="s">
        <v>100</v>
      </c>
      <c r="BM143" s="206" t="s">
        <v>1243</v>
      </c>
    </row>
    <row r="144" spans="1:65" s="13" customFormat="1" ht="11.25">
      <c r="B144" s="208"/>
      <c r="C144" s="209"/>
      <c r="D144" s="210" t="s">
        <v>219</v>
      </c>
      <c r="E144" s="211" t="s">
        <v>21</v>
      </c>
      <c r="F144" s="212" t="s">
        <v>1239</v>
      </c>
      <c r="G144" s="209"/>
      <c r="H144" s="211" t="s">
        <v>21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219</v>
      </c>
      <c r="AU144" s="218" t="s">
        <v>82</v>
      </c>
      <c r="AV144" s="13" t="s">
        <v>80</v>
      </c>
      <c r="AW144" s="13" t="s">
        <v>34</v>
      </c>
      <c r="AX144" s="13" t="s">
        <v>73</v>
      </c>
      <c r="AY144" s="218" t="s">
        <v>211</v>
      </c>
    </row>
    <row r="145" spans="1:65" s="14" customFormat="1" ht="11.25">
      <c r="B145" s="219"/>
      <c r="C145" s="220"/>
      <c r="D145" s="210" t="s">
        <v>219</v>
      </c>
      <c r="E145" s="221" t="s">
        <v>21</v>
      </c>
      <c r="F145" s="222" t="s">
        <v>1244</v>
      </c>
      <c r="G145" s="220"/>
      <c r="H145" s="223">
        <v>14.49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219</v>
      </c>
      <c r="AU145" s="229" t="s">
        <v>82</v>
      </c>
      <c r="AV145" s="14" t="s">
        <v>82</v>
      </c>
      <c r="AW145" s="14" t="s">
        <v>34</v>
      </c>
      <c r="AX145" s="14" t="s">
        <v>73</v>
      </c>
      <c r="AY145" s="229" t="s">
        <v>211</v>
      </c>
    </row>
    <row r="146" spans="1:65" s="15" customFormat="1" ht="11.25">
      <c r="B146" s="230"/>
      <c r="C146" s="231"/>
      <c r="D146" s="210" t="s">
        <v>219</v>
      </c>
      <c r="E146" s="232" t="s">
        <v>1109</v>
      </c>
      <c r="F146" s="233" t="s">
        <v>225</v>
      </c>
      <c r="G146" s="231"/>
      <c r="H146" s="234">
        <v>14.49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219</v>
      </c>
      <c r="AU146" s="240" t="s">
        <v>82</v>
      </c>
      <c r="AV146" s="15" t="s">
        <v>100</v>
      </c>
      <c r="AW146" s="15" t="s">
        <v>34</v>
      </c>
      <c r="AX146" s="15" t="s">
        <v>80</v>
      </c>
      <c r="AY146" s="240" t="s">
        <v>211</v>
      </c>
    </row>
    <row r="147" spans="1:65" s="2" customFormat="1" ht="21.75" customHeight="1">
      <c r="A147" s="36"/>
      <c r="B147" s="37"/>
      <c r="C147" s="195" t="s">
        <v>264</v>
      </c>
      <c r="D147" s="195" t="s">
        <v>213</v>
      </c>
      <c r="E147" s="196" t="s">
        <v>1245</v>
      </c>
      <c r="F147" s="197" t="s">
        <v>1246</v>
      </c>
      <c r="G147" s="198" t="s">
        <v>216</v>
      </c>
      <c r="H147" s="199">
        <v>14.49</v>
      </c>
      <c r="I147" s="200"/>
      <c r="J147" s="201">
        <f>ROUND(I147*H147,2)</f>
        <v>0</v>
      </c>
      <c r="K147" s="197" t="s">
        <v>217</v>
      </c>
      <c r="L147" s="41"/>
      <c r="M147" s="202" t="s">
        <v>21</v>
      </c>
      <c r="N147" s="203" t="s">
        <v>44</v>
      </c>
      <c r="O147" s="66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100</v>
      </c>
      <c r="AT147" s="206" t="s">
        <v>213</v>
      </c>
      <c r="AU147" s="206" t="s">
        <v>82</v>
      </c>
      <c r="AY147" s="19" t="s">
        <v>211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9" t="s">
        <v>80</v>
      </c>
      <c r="BK147" s="207">
        <f>ROUND(I147*H147,2)</f>
        <v>0</v>
      </c>
      <c r="BL147" s="19" t="s">
        <v>100</v>
      </c>
      <c r="BM147" s="206" t="s">
        <v>1247</v>
      </c>
    </row>
    <row r="148" spans="1:65" s="14" customFormat="1" ht="11.25">
      <c r="B148" s="219"/>
      <c r="C148" s="220"/>
      <c r="D148" s="210" t="s">
        <v>219</v>
      </c>
      <c r="E148" s="221" t="s">
        <v>21</v>
      </c>
      <c r="F148" s="222" t="s">
        <v>1109</v>
      </c>
      <c r="G148" s="220"/>
      <c r="H148" s="223">
        <v>14.49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219</v>
      </c>
      <c r="AU148" s="229" t="s">
        <v>82</v>
      </c>
      <c r="AV148" s="14" t="s">
        <v>82</v>
      </c>
      <c r="AW148" s="14" t="s">
        <v>34</v>
      </c>
      <c r="AX148" s="14" t="s">
        <v>73</v>
      </c>
      <c r="AY148" s="229" t="s">
        <v>211</v>
      </c>
    </row>
    <row r="149" spans="1:65" s="15" customFormat="1" ht="11.25">
      <c r="B149" s="230"/>
      <c r="C149" s="231"/>
      <c r="D149" s="210" t="s">
        <v>219</v>
      </c>
      <c r="E149" s="232" t="s">
        <v>21</v>
      </c>
      <c r="F149" s="233" t="s">
        <v>225</v>
      </c>
      <c r="G149" s="231"/>
      <c r="H149" s="234">
        <v>14.49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219</v>
      </c>
      <c r="AU149" s="240" t="s">
        <v>82</v>
      </c>
      <c r="AV149" s="15" t="s">
        <v>100</v>
      </c>
      <c r="AW149" s="15" t="s">
        <v>34</v>
      </c>
      <c r="AX149" s="15" t="s">
        <v>80</v>
      </c>
      <c r="AY149" s="240" t="s">
        <v>211</v>
      </c>
    </row>
    <row r="150" spans="1:65" s="2" customFormat="1" ht="21.75" customHeight="1">
      <c r="A150" s="36"/>
      <c r="B150" s="37"/>
      <c r="C150" s="195" t="s">
        <v>270</v>
      </c>
      <c r="D150" s="195" t="s">
        <v>213</v>
      </c>
      <c r="E150" s="196" t="s">
        <v>1248</v>
      </c>
      <c r="F150" s="197" t="s">
        <v>1249</v>
      </c>
      <c r="G150" s="198" t="s">
        <v>370</v>
      </c>
      <c r="H150" s="199">
        <v>0.33900000000000002</v>
      </c>
      <c r="I150" s="200"/>
      <c r="J150" s="201">
        <f>ROUND(I150*H150,2)</f>
        <v>0</v>
      </c>
      <c r="K150" s="197" t="s">
        <v>217</v>
      </c>
      <c r="L150" s="41"/>
      <c r="M150" s="202" t="s">
        <v>21</v>
      </c>
      <c r="N150" s="203" t="s">
        <v>44</v>
      </c>
      <c r="O150" s="66"/>
      <c r="P150" s="204">
        <f>O150*H150</f>
        <v>0</v>
      </c>
      <c r="Q150" s="204">
        <v>1.0519700000000001</v>
      </c>
      <c r="R150" s="204">
        <f>Q150*H150</f>
        <v>0.35661783000000002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100</v>
      </c>
      <c r="AT150" s="206" t="s">
        <v>213</v>
      </c>
      <c r="AU150" s="206" t="s">
        <v>82</v>
      </c>
      <c r="AY150" s="19" t="s">
        <v>211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9" t="s">
        <v>80</v>
      </c>
      <c r="BK150" s="207">
        <f>ROUND(I150*H150,2)</f>
        <v>0</v>
      </c>
      <c r="BL150" s="19" t="s">
        <v>100</v>
      </c>
      <c r="BM150" s="206" t="s">
        <v>1250</v>
      </c>
    </row>
    <row r="151" spans="1:65" s="13" customFormat="1" ht="11.25">
      <c r="B151" s="208"/>
      <c r="C151" s="209"/>
      <c r="D151" s="210" t="s">
        <v>219</v>
      </c>
      <c r="E151" s="211" t="s">
        <v>21</v>
      </c>
      <c r="F151" s="212" t="s">
        <v>1251</v>
      </c>
      <c r="G151" s="209"/>
      <c r="H151" s="211" t="s">
        <v>21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219</v>
      </c>
      <c r="AU151" s="218" t="s">
        <v>82</v>
      </c>
      <c r="AV151" s="13" t="s">
        <v>80</v>
      </c>
      <c r="AW151" s="13" t="s">
        <v>34</v>
      </c>
      <c r="AX151" s="13" t="s">
        <v>73</v>
      </c>
      <c r="AY151" s="218" t="s">
        <v>211</v>
      </c>
    </row>
    <row r="152" spans="1:65" s="14" customFormat="1" ht="11.25">
      <c r="B152" s="219"/>
      <c r="C152" s="220"/>
      <c r="D152" s="210" t="s">
        <v>219</v>
      </c>
      <c r="E152" s="221" t="s">
        <v>21</v>
      </c>
      <c r="F152" s="222" t="s">
        <v>1252</v>
      </c>
      <c r="G152" s="220"/>
      <c r="H152" s="223">
        <v>0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219</v>
      </c>
      <c r="AU152" s="229" t="s">
        <v>82</v>
      </c>
      <c r="AV152" s="14" t="s">
        <v>82</v>
      </c>
      <c r="AW152" s="14" t="s">
        <v>34</v>
      </c>
      <c r="AX152" s="14" t="s">
        <v>73</v>
      </c>
      <c r="AY152" s="229" t="s">
        <v>211</v>
      </c>
    </row>
    <row r="153" spans="1:65" s="14" customFormat="1" ht="11.25">
      <c r="B153" s="219"/>
      <c r="C153" s="220"/>
      <c r="D153" s="210" t="s">
        <v>219</v>
      </c>
      <c r="E153" s="221" t="s">
        <v>21</v>
      </c>
      <c r="F153" s="222" t="s">
        <v>1253</v>
      </c>
      <c r="G153" s="220"/>
      <c r="H153" s="223">
        <v>0.33900000000000002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219</v>
      </c>
      <c r="AU153" s="229" t="s">
        <v>82</v>
      </c>
      <c r="AV153" s="14" t="s">
        <v>82</v>
      </c>
      <c r="AW153" s="14" t="s">
        <v>34</v>
      </c>
      <c r="AX153" s="14" t="s">
        <v>73</v>
      </c>
      <c r="AY153" s="229" t="s">
        <v>211</v>
      </c>
    </row>
    <row r="154" spans="1:65" s="15" customFormat="1" ht="11.25">
      <c r="B154" s="230"/>
      <c r="C154" s="231"/>
      <c r="D154" s="210" t="s">
        <v>219</v>
      </c>
      <c r="E154" s="232" t="s">
        <v>21</v>
      </c>
      <c r="F154" s="233" t="s">
        <v>225</v>
      </c>
      <c r="G154" s="231"/>
      <c r="H154" s="234">
        <v>0.33900000000000002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219</v>
      </c>
      <c r="AU154" s="240" t="s">
        <v>82</v>
      </c>
      <c r="AV154" s="15" t="s">
        <v>100</v>
      </c>
      <c r="AW154" s="15" t="s">
        <v>34</v>
      </c>
      <c r="AX154" s="15" t="s">
        <v>80</v>
      </c>
      <c r="AY154" s="240" t="s">
        <v>211</v>
      </c>
    </row>
    <row r="155" spans="1:65" s="2" customFormat="1" ht="16.5" customHeight="1">
      <c r="A155" s="36"/>
      <c r="B155" s="37"/>
      <c r="C155" s="195" t="s">
        <v>1254</v>
      </c>
      <c r="D155" s="195" t="s">
        <v>213</v>
      </c>
      <c r="E155" s="196" t="s">
        <v>1255</v>
      </c>
      <c r="F155" s="197" t="s">
        <v>1256</v>
      </c>
      <c r="G155" s="198" t="s">
        <v>216</v>
      </c>
      <c r="H155" s="199">
        <v>21.422999999999998</v>
      </c>
      <c r="I155" s="200"/>
      <c r="J155" s="201">
        <f>ROUND(I155*H155,2)</f>
        <v>0</v>
      </c>
      <c r="K155" s="197" t="s">
        <v>21</v>
      </c>
      <c r="L155" s="41"/>
      <c r="M155" s="202" t="s">
        <v>21</v>
      </c>
      <c r="N155" s="203" t="s">
        <v>44</v>
      </c>
      <c r="O155" s="66"/>
      <c r="P155" s="204">
        <f>O155*H155</f>
        <v>0</v>
      </c>
      <c r="Q155" s="204">
        <v>0.25364999999999999</v>
      </c>
      <c r="R155" s="204">
        <f>Q155*H155</f>
        <v>5.4339439499999989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100</v>
      </c>
      <c r="AT155" s="206" t="s">
        <v>213</v>
      </c>
      <c r="AU155" s="206" t="s">
        <v>82</v>
      </c>
      <c r="AY155" s="19" t="s">
        <v>211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9" t="s">
        <v>80</v>
      </c>
      <c r="BK155" s="207">
        <f>ROUND(I155*H155,2)</f>
        <v>0</v>
      </c>
      <c r="BL155" s="19" t="s">
        <v>100</v>
      </c>
      <c r="BM155" s="206" t="s">
        <v>1257</v>
      </c>
    </row>
    <row r="156" spans="1:65" s="14" customFormat="1" ht="11.25">
      <c r="B156" s="219"/>
      <c r="C156" s="220"/>
      <c r="D156" s="210" t="s">
        <v>219</v>
      </c>
      <c r="E156" s="221" t="s">
        <v>21</v>
      </c>
      <c r="F156" s="222" t="s">
        <v>1258</v>
      </c>
      <c r="G156" s="220"/>
      <c r="H156" s="223">
        <v>21.422999999999998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219</v>
      </c>
      <c r="AU156" s="229" t="s">
        <v>82</v>
      </c>
      <c r="AV156" s="14" t="s">
        <v>82</v>
      </c>
      <c r="AW156" s="14" t="s">
        <v>34</v>
      </c>
      <c r="AX156" s="14" t="s">
        <v>80</v>
      </c>
      <c r="AY156" s="229" t="s">
        <v>211</v>
      </c>
    </row>
    <row r="157" spans="1:65" s="12" customFormat="1" ht="22.9" customHeight="1">
      <c r="B157" s="179"/>
      <c r="C157" s="180"/>
      <c r="D157" s="181" t="s">
        <v>72</v>
      </c>
      <c r="E157" s="193" t="s">
        <v>100</v>
      </c>
      <c r="F157" s="193" t="s">
        <v>456</v>
      </c>
      <c r="G157" s="180"/>
      <c r="H157" s="180"/>
      <c r="I157" s="183"/>
      <c r="J157" s="194">
        <f>BK157</f>
        <v>0</v>
      </c>
      <c r="K157" s="180"/>
      <c r="L157" s="185"/>
      <c r="M157" s="186"/>
      <c r="N157" s="187"/>
      <c r="O157" s="187"/>
      <c r="P157" s="188">
        <f>SUM(P158:P179)</f>
        <v>0</v>
      </c>
      <c r="Q157" s="187"/>
      <c r="R157" s="188">
        <f>SUM(R158:R179)</f>
        <v>18.964289159999996</v>
      </c>
      <c r="S157" s="187"/>
      <c r="T157" s="189">
        <f>SUM(T158:T179)</f>
        <v>0</v>
      </c>
      <c r="AR157" s="190" t="s">
        <v>80</v>
      </c>
      <c r="AT157" s="191" t="s">
        <v>72</v>
      </c>
      <c r="AU157" s="191" t="s">
        <v>80</v>
      </c>
      <c r="AY157" s="190" t="s">
        <v>211</v>
      </c>
      <c r="BK157" s="192">
        <f>SUM(BK158:BK179)</f>
        <v>0</v>
      </c>
    </row>
    <row r="158" spans="1:65" s="2" customFormat="1" ht="16.5" customHeight="1">
      <c r="A158" s="36"/>
      <c r="B158" s="37"/>
      <c r="C158" s="195" t="s">
        <v>276</v>
      </c>
      <c r="D158" s="195" t="s">
        <v>213</v>
      </c>
      <c r="E158" s="196" t="s">
        <v>1259</v>
      </c>
      <c r="F158" s="197" t="s">
        <v>1260</v>
      </c>
      <c r="G158" s="198" t="s">
        <v>248</v>
      </c>
      <c r="H158" s="199">
        <v>7.0730000000000004</v>
      </c>
      <c r="I158" s="200"/>
      <c r="J158" s="201">
        <f>ROUND(I158*H158,2)</f>
        <v>0</v>
      </c>
      <c r="K158" s="197" t="s">
        <v>217</v>
      </c>
      <c r="L158" s="41"/>
      <c r="M158" s="202" t="s">
        <v>21</v>
      </c>
      <c r="N158" s="203" t="s">
        <v>44</v>
      </c>
      <c r="O158" s="66"/>
      <c r="P158" s="204">
        <f>O158*H158</f>
        <v>0</v>
      </c>
      <c r="Q158" s="204">
        <v>2.4533999999999998</v>
      </c>
      <c r="R158" s="204">
        <f>Q158*H158</f>
        <v>17.352898199999998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100</v>
      </c>
      <c r="AT158" s="206" t="s">
        <v>213</v>
      </c>
      <c r="AU158" s="206" t="s">
        <v>82</v>
      </c>
      <c r="AY158" s="19" t="s">
        <v>211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9" t="s">
        <v>80</v>
      </c>
      <c r="BK158" s="207">
        <f>ROUND(I158*H158,2)</f>
        <v>0</v>
      </c>
      <c r="BL158" s="19" t="s">
        <v>100</v>
      </c>
      <c r="BM158" s="206" t="s">
        <v>1261</v>
      </c>
    </row>
    <row r="159" spans="1:65" s="13" customFormat="1" ht="11.25">
      <c r="B159" s="208"/>
      <c r="C159" s="209"/>
      <c r="D159" s="210" t="s">
        <v>219</v>
      </c>
      <c r="E159" s="211" t="s">
        <v>21</v>
      </c>
      <c r="F159" s="212" t="s">
        <v>1262</v>
      </c>
      <c r="G159" s="209"/>
      <c r="H159" s="211" t="s">
        <v>21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219</v>
      </c>
      <c r="AU159" s="218" t="s">
        <v>82</v>
      </c>
      <c r="AV159" s="13" t="s">
        <v>80</v>
      </c>
      <c r="AW159" s="13" t="s">
        <v>34</v>
      </c>
      <c r="AX159" s="13" t="s">
        <v>73</v>
      </c>
      <c r="AY159" s="218" t="s">
        <v>211</v>
      </c>
    </row>
    <row r="160" spans="1:65" s="13" customFormat="1" ht="11.25">
      <c r="B160" s="208"/>
      <c r="C160" s="209"/>
      <c r="D160" s="210" t="s">
        <v>219</v>
      </c>
      <c r="E160" s="211" t="s">
        <v>21</v>
      </c>
      <c r="F160" s="212" t="s">
        <v>1263</v>
      </c>
      <c r="G160" s="209"/>
      <c r="H160" s="211" t="s">
        <v>21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219</v>
      </c>
      <c r="AU160" s="218" t="s">
        <v>82</v>
      </c>
      <c r="AV160" s="13" t="s">
        <v>80</v>
      </c>
      <c r="AW160" s="13" t="s">
        <v>34</v>
      </c>
      <c r="AX160" s="13" t="s">
        <v>73</v>
      </c>
      <c r="AY160" s="218" t="s">
        <v>211</v>
      </c>
    </row>
    <row r="161" spans="1:65" s="14" customFormat="1" ht="11.25">
      <c r="B161" s="219"/>
      <c r="C161" s="220"/>
      <c r="D161" s="210" t="s">
        <v>219</v>
      </c>
      <c r="E161" s="221" t="s">
        <v>21</v>
      </c>
      <c r="F161" s="222" t="s">
        <v>1264</v>
      </c>
      <c r="G161" s="220"/>
      <c r="H161" s="223">
        <v>6.18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219</v>
      </c>
      <c r="AU161" s="229" t="s">
        <v>82</v>
      </c>
      <c r="AV161" s="14" t="s">
        <v>82</v>
      </c>
      <c r="AW161" s="14" t="s">
        <v>34</v>
      </c>
      <c r="AX161" s="14" t="s">
        <v>73</v>
      </c>
      <c r="AY161" s="229" t="s">
        <v>211</v>
      </c>
    </row>
    <row r="162" spans="1:65" s="13" customFormat="1" ht="11.25">
      <c r="B162" s="208"/>
      <c r="C162" s="209"/>
      <c r="D162" s="210" t="s">
        <v>219</v>
      </c>
      <c r="E162" s="211" t="s">
        <v>21</v>
      </c>
      <c r="F162" s="212" t="s">
        <v>1265</v>
      </c>
      <c r="G162" s="209"/>
      <c r="H162" s="211" t="s">
        <v>21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219</v>
      </c>
      <c r="AU162" s="218" t="s">
        <v>82</v>
      </c>
      <c r="AV162" s="13" t="s">
        <v>80</v>
      </c>
      <c r="AW162" s="13" t="s">
        <v>34</v>
      </c>
      <c r="AX162" s="13" t="s">
        <v>73</v>
      </c>
      <c r="AY162" s="218" t="s">
        <v>211</v>
      </c>
    </row>
    <row r="163" spans="1:65" s="14" customFormat="1" ht="11.25">
      <c r="B163" s="219"/>
      <c r="C163" s="220"/>
      <c r="D163" s="210" t="s">
        <v>219</v>
      </c>
      <c r="E163" s="221" t="s">
        <v>21</v>
      </c>
      <c r="F163" s="222" t="s">
        <v>1266</v>
      </c>
      <c r="G163" s="220"/>
      <c r="H163" s="223">
        <v>0.89300000000000002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219</v>
      </c>
      <c r="AU163" s="229" t="s">
        <v>82</v>
      </c>
      <c r="AV163" s="14" t="s">
        <v>82</v>
      </c>
      <c r="AW163" s="14" t="s">
        <v>34</v>
      </c>
      <c r="AX163" s="14" t="s">
        <v>73</v>
      </c>
      <c r="AY163" s="229" t="s">
        <v>211</v>
      </c>
    </row>
    <row r="164" spans="1:65" s="15" customFormat="1" ht="11.25">
      <c r="B164" s="230"/>
      <c r="C164" s="231"/>
      <c r="D164" s="210" t="s">
        <v>219</v>
      </c>
      <c r="E164" s="232" t="s">
        <v>21</v>
      </c>
      <c r="F164" s="233" t="s">
        <v>225</v>
      </c>
      <c r="G164" s="231"/>
      <c r="H164" s="234">
        <v>7.0730000000000004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219</v>
      </c>
      <c r="AU164" s="240" t="s">
        <v>82</v>
      </c>
      <c r="AV164" s="15" t="s">
        <v>100</v>
      </c>
      <c r="AW164" s="15" t="s">
        <v>34</v>
      </c>
      <c r="AX164" s="15" t="s">
        <v>80</v>
      </c>
      <c r="AY164" s="240" t="s">
        <v>211</v>
      </c>
    </row>
    <row r="165" spans="1:65" s="2" customFormat="1" ht="16.5" customHeight="1">
      <c r="A165" s="36"/>
      <c r="B165" s="37"/>
      <c r="C165" s="195" t="s">
        <v>282</v>
      </c>
      <c r="D165" s="195" t="s">
        <v>213</v>
      </c>
      <c r="E165" s="196" t="s">
        <v>1267</v>
      </c>
      <c r="F165" s="197" t="s">
        <v>1268</v>
      </c>
      <c r="G165" s="198" t="s">
        <v>216</v>
      </c>
      <c r="H165" s="199">
        <v>44.573999999999998</v>
      </c>
      <c r="I165" s="200"/>
      <c r="J165" s="201">
        <f>ROUND(I165*H165,2)</f>
        <v>0</v>
      </c>
      <c r="K165" s="197" t="s">
        <v>217</v>
      </c>
      <c r="L165" s="41"/>
      <c r="M165" s="202" t="s">
        <v>21</v>
      </c>
      <c r="N165" s="203" t="s">
        <v>44</v>
      </c>
      <c r="O165" s="66"/>
      <c r="P165" s="204">
        <f>O165*H165</f>
        <v>0</v>
      </c>
      <c r="Q165" s="204">
        <v>5.7600000000000004E-3</v>
      </c>
      <c r="R165" s="204">
        <f>Q165*H165</f>
        <v>0.25674624000000001</v>
      </c>
      <c r="S165" s="204">
        <v>0</v>
      </c>
      <c r="T165" s="20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100</v>
      </c>
      <c r="AT165" s="206" t="s">
        <v>213</v>
      </c>
      <c r="AU165" s="206" t="s">
        <v>82</v>
      </c>
      <c r="AY165" s="19" t="s">
        <v>211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9" t="s">
        <v>80</v>
      </c>
      <c r="BK165" s="207">
        <f>ROUND(I165*H165,2)</f>
        <v>0</v>
      </c>
      <c r="BL165" s="19" t="s">
        <v>100</v>
      </c>
      <c r="BM165" s="206" t="s">
        <v>1269</v>
      </c>
    </row>
    <row r="166" spans="1:65" s="13" customFormat="1" ht="11.25">
      <c r="B166" s="208"/>
      <c r="C166" s="209"/>
      <c r="D166" s="210" t="s">
        <v>219</v>
      </c>
      <c r="E166" s="211" t="s">
        <v>21</v>
      </c>
      <c r="F166" s="212" t="s">
        <v>1262</v>
      </c>
      <c r="G166" s="209"/>
      <c r="H166" s="211" t="s">
        <v>21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219</v>
      </c>
      <c r="AU166" s="218" t="s">
        <v>82</v>
      </c>
      <c r="AV166" s="13" t="s">
        <v>80</v>
      </c>
      <c r="AW166" s="13" t="s">
        <v>34</v>
      </c>
      <c r="AX166" s="13" t="s">
        <v>73</v>
      </c>
      <c r="AY166" s="218" t="s">
        <v>211</v>
      </c>
    </row>
    <row r="167" spans="1:65" s="13" customFormat="1" ht="11.25">
      <c r="B167" s="208"/>
      <c r="C167" s="209"/>
      <c r="D167" s="210" t="s">
        <v>219</v>
      </c>
      <c r="E167" s="211" t="s">
        <v>21</v>
      </c>
      <c r="F167" s="212" t="s">
        <v>1263</v>
      </c>
      <c r="G167" s="209"/>
      <c r="H167" s="211" t="s">
        <v>21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219</v>
      </c>
      <c r="AU167" s="218" t="s">
        <v>82</v>
      </c>
      <c r="AV167" s="13" t="s">
        <v>80</v>
      </c>
      <c r="AW167" s="13" t="s">
        <v>34</v>
      </c>
      <c r="AX167" s="13" t="s">
        <v>73</v>
      </c>
      <c r="AY167" s="218" t="s">
        <v>211</v>
      </c>
    </row>
    <row r="168" spans="1:65" s="14" customFormat="1" ht="11.25">
      <c r="B168" s="219"/>
      <c r="C168" s="220"/>
      <c r="D168" s="210" t="s">
        <v>219</v>
      </c>
      <c r="E168" s="221" t="s">
        <v>21</v>
      </c>
      <c r="F168" s="222" t="s">
        <v>1270</v>
      </c>
      <c r="G168" s="220"/>
      <c r="H168" s="223">
        <v>38.622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219</v>
      </c>
      <c r="AU168" s="229" t="s">
        <v>82</v>
      </c>
      <c r="AV168" s="14" t="s">
        <v>82</v>
      </c>
      <c r="AW168" s="14" t="s">
        <v>34</v>
      </c>
      <c r="AX168" s="14" t="s">
        <v>73</v>
      </c>
      <c r="AY168" s="229" t="s">
        <v>211</v>
      </c>
    </row>
    <row r="169" spans="1:65" s="13" customFormat="1" ht="11.25">
      <c r="B169" s="208"/>
      <c r="C169" s="209"/>
      <c r="D169" s="210" t="s">
        <v>219</v>
      </c>
      <c r="E169" s="211" t="s">
        <v>21</v>
      </c>
      <c r="F169" s="212" t="s">
        <v>1265</v>
      </c>
      <c r="G169" s="209"/>
      <c r="H169" s="211" t="s">
        <v>21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219</v>
      </c>
      <c r="AU169" s="218" t="s">
        <v>82</v>
      </c>
      <c r="AV169" s="13" t="s">
        <v>80</v>
      </c>
      <c r="AW169" s="13" t="s">
        <v>34</v>
      </c>
      <c r="AX169" s="13" t="s">
        <v>73</v>
      </c>
      <c r="AY169" s="218" t="s">
        <v>211</v>
      </c>
    </row>
    <row r="170" spans="1:65" s="14" customFormat="1" ht="11.25">
      <c r="B170" s="219"/>
      <c r="C170" s="220"/>
      <c r="D170" s="210" t="s">
        <v>219</v>
      </c>
      <c r="E170" s="221" t="s">
        <v>21</v>
      </c>
      <c r="F170" s="222" t="s">
        <v>1271</v>
      </c>
      <c r="G170" s="220"/>
      <c r="H170" s="223">
        <v>5.952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219</v>
      </c>
      <c r="AU170" s="229" t="s">
        <v>82</v>
      </c>
      <c r="AV170" s="14" t="s">
        <v>82</v>
      </c>
      <c r="AW170" s="14" t="s">
        <v>34</v>
      </c>
      <c r="AX170" s="14" t="s">
        <v>73</v>
      </c>
      <c r="AY170" s="229" t="s">
        <v>211</v>
      </c>
    </row>
    <row r="171" spans="1:65" s="15" customFormat="1" ht="11.25">
      <c r="B171" s="230"/>
      <c r="C171" s="231"/>
      <c r="D171" s="210" t="s">
        <v>219</v>
      </c>
      <c r="E171" s="232" t="s">
        <v>1111</v>
      </c>
      <c r="F171" s="233" t="s">
        <v>225</v>
      </c>
      <c r="G171" s="231"/>
      <c r="H171" s="234">
        <v>44.573999999999998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219</v>
      </c>
      <c r="AU171" s="240" t="s">
        <v>82</v>
      </c>
      <c r="AV171" s="15" t="s">
        <v>100</v>
      </c>
      <c r="AW171" s="15" t="s">
        <v>34</v>
      </c>
      <c r="AX171" s="15" t="s">
        <v>80</v>
      </c>
      <c r="AY171" s="240" t="s">
        <v>211</v>
      </c>
    </row>
    <row r="172" spans="1:65" s="2" customFormat="1" ht="16.5" customHeight="1">
      <c r="A172" s="36"/>
      <c r="B172" s="37"/>
      <c r="C172" s="195" t="s">
        <v>290</v>
      </c>
      <c r="D172" s="195" t="s">
        <v>213</v>
      </c>
      <c r="E172" s="196" t="s">
        <v>1272</v>
      </c>
      <c r="F172" s="197" t="s">
        <v>1273</v>
      </c>
      <c r="G172" s="198" t="s">
        <v>216</v>
      </c>
      <c r="H172" s="199">
        <v>44.573999999999998</v>
      </c>
      <c r="I172" s="200"/>
      <c r="J172" s="201">
        <f>ROUND(I172*H172,2)</f>
        <v>0</v>
      </c>
      <c r="K172" s="197" t="s">
        <v>217</v>
      </c>
      <c r="L172" s="41"/>
      <c r="M172" s="202" t="s">
        <v>21</v>
      </c>
      <c r="N172" s="203" t="s">
        <v>44</v>
      </c>
      <c r="O172" s="66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100</v>
      </c>
      <c r="AT172" s="206" t="s">
        <v>213</v>
      </c>
      <c r="AU172" s="206" t="s">
        <v>82</v>
      </c>
      <c r="AY172" s="19" t="s">
        <v>211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9" t="s">
        <v>80</v>
      </c>
      <c r="BK172" s="207">
        <f>ROUND(I172*H172,2)</f>
        <v>0</v>
      </c>
      <c r="BL172" s="19" t="s">
        <v>100</v>
      </c>
      <c r="BM172" s="206" t="s">
        <v>1274</v>
      </c>
    </row>
    <row r="173" spans="1:65" s="14" customFormat="1" ht="11.25">
      <c r="B173" s="219"/>
      <c r="C173" s="220"/>
      <c r="D173" s="210" t="s">
        <v>219</v>
      </c>
      <c r="E173" s="221" t="s">
        <v>21</v>
      </c>
      <c r="F173" s="222" t="s">
        <v>1111</v>
      </c>
      <c r="G173" s="220"/>
      <c r="H173" s="223">
        <v>44.573999999999998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219</v>
      </c>
      <c r="AU173" s="229" t="s">
        <v>82</v>
      </c>
      <c r="AV173" s="14" t="s">
        <v>82</v>
      </c>
      <c r="AW173" s="14" t="s">
        <v>34</v>
      </c>
      <c r="AX173" s="14" t="s">
        <v>73</v>
      </c>
      <c r="AY173" s="229" t="s">
        <v>211</v>
      </c>
    </row>
    <row r="174" spans="1:65" s="15" customFormat="1" ht="11.25">
      <c r="B174" s="230"/>
      <c r="C174" s="231"/>
      <c r="D174" s="210" t="s">
        <v>219</v>
      </c>
      <c r="E174" s="232" t="s">
        <v>21</v>
      </c>
      <c r="F174" s="233" t="s">
        <v>225</v>
      </c>
      <c r="G174" s="231"/>
      <c r="H174" s="234">
        <v>44.573999999999998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219</v>
      </c>
      <c r="AU174" s="240" t="s">
        <v>82</v>
      </c>
      <c r="AV174" s="15" t="s">
        <v>100</v>
      </c>
      <c r="AW174" s="15" t="s">
        <v>34</v>
      </c>
      <c r="AX174" s="15" t="s">
        <v>80</v>
      </c>
      <c r="AY174" s="240" t="s">
        <v>211</v>
      </c>
    </row>
    <row r="175" spans="1:65" s="2" customFormat="1" ht="16.5" customHeight="1">
      <c r="A175" s="36"/>
      <c r="B175" s="37"/>
      <c r="C175" s="195" t="s">
        <v>296</v>
      </c>
      <c r="D175" s="195" t="s">
        <v>213</v>
      </c>
      <c r="E175" s="196" t="s">
        <v>1275</v>
      </c>
      <c r="F175" s="197" t="s">
        <v>1276</v>
      </c>
      <c r="G175" s="198" t="s">
        <v>370</v>
      </c>
      <c r="H175" s="199">
        <v>1.2869999999999999</v>
      </c>
      <c r="I175" s="200"/>
      <c r="J175" s="201">
        <f>ROUND(I175*H175,2)</f>
        <v>0</v>
      </c>
      <c r="K175" s="197" t="s">
        <v>217</v>
      </c>
      <c r="L175" s="41"/>
      <c r="M175" s="202" t="s">
        <v>21</v>
      </c>
      <c r="N175" s="203" t="s">
        <v>44</v>
      </c>
      <c r="O175" s="66"/>
      <c r="P175" s="204">
        <f>O175*H175</f>
        <v>0</v>
      </c>
      <c r="Q175" s="204">
        <v>1.0525599999999999</v>
      </c>
      <c r="R175" s="204">
        <f>Q175*H175</f>
        <v>1.3546447199999998</v>
      </c>
      <c r="S175" s="204">
        <v>0</v>
      </c>
      <c r="T175" s="20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6" t="s">
        <v>100</v>
      </c>
      <c r="AT175" s="206" t="s">
        <v>213</v>
      </c>
      <c r="AU175" s="206" t="s">
        <v>82</v>
      </c>
      <c r="AY175" s="19" t="s">
        <v>211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9" t="s">
        <v>80</v>
      </c>
      <c r="BK175" s="207">
        <f>ROUND(I175*H175,2)</f>
        <v>0</v>
      </c>
      <c r="BL175" s="19" t="s">
        <v>100</v>
      </c>
      <c r="BM175" s="206" t="s">
        <v>1277</v>
      </c>
    </row>
    <row r="176" spans="1:65" s="13" customFormat="1" ht="11.25">
      <c r="B176" s="208"/>
      <c r="C176" s="209"/>
      <c r="D176" s="210" t="s">
        <v>219</v>
      </c>
      <c r="E176" s="211" t="s">
        <v>21</v>
      </c>
      <c r="F176" s="212" t="s">
        <v>1251</v>
      </c>
      <c r="G176" s="209"/>
      <c r="H176" s="211" t="s">
        <v>21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219</v>
      </c>
      <c r="AU176" s="218" t="s">
        <v>82</v>
      </c>
      <c r="AV176" s="13" t="s">
        <v>80</v>
      </c>
      <c r="AW176" s="13" t="s">
        <v>34</v>
      </c>
      <c r="AX176" s="13" t="s">
        <v>73</v>
      </c>
      <c r="AY176" s="218" t="s">
        <v>211</v>
      </c>
    </row>
    <row r="177" spans="1:65" s="14" customFormat="1" ht="11.25">
      <c r="B177" s="219"/>
      <c r="C177" s="220"/>
      <c r="D177" s="210" t="s">
        <v>219</v>
      </c>
      <c r="E177" s="221" t="s">
        <v>21</v>
      </c>
      <c r="F177" s="222" t="s">
        <v>1252</v>
      </c>
      <c r="G177" s="220"/>
      <c r="H177" s="223">
        <v>0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219</v>
      </c>
      <c r="AU177" s="229" t="s">
        <v>82</v>
      </c>
      <c r="AV177" s="14" t="s">
        <v>82</v>
      </c>
      <c r="AW177" s="14" t="s">
        <v>34</v>
      </c>
      <c r="AX177" s="14" t="s">
        <v>73</v>
      </c>
      <c r="AY177" s="229" t="s">
        <v>211</v>
      </c>
    </row>
    <row r="178" spans="1:65" s="14" customFormat="1" ht="11.25">
      <c r="B178" s="219"/>
      <c r="C178" s="220"/>
      <c r="D178" s="210" t="s">
        <v>219</v>
      </c>
      <c r="E178" s="221" t="s">
        <v>21</v>
      </c>
      <c r="F178" s="222" t="s">
        <v>1278</v>
      </c>
      <c r="G178" s="220"/>
      <c r="H178" s="223">
        <v>1.2869999999999999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219</v>
      </c>
      <c r="AU178" s="229" t="s">
        <v>82</v>
      </c>
      <c r="AV178" s="14" t="s">
        <v>82</v>
      </c>
      <c r="AW178" s="14" t="s">
        <v>34</v>
      </c>
      <c r="AX178" s="14" t="s">
        <v>73</v>
      </c>
      <c r="AY178" s="229" t="s">
        <v>211</v>
      </c>
    </row>
    <row r="179" spans="1:65" s="15" customFormat="1" ht="11.25">
      <c r="B179" s="230"/>
      <c r="C179" s="231"/>
      <c r="D179" s="210" t="s">
        <v>219</v>
      </c>
      <c r="E179" s="232" t="s">
        <v>21</v>
      </c>
      <c r="F179" s="233" t="s">
        <v>225</v>
      </c>
      <c r="G179" s="231"/>
      <c r="H179" s="234">
        <v>1.2869999999999999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219</v>
      </c>
      <c r="AU179" s="240" t="s">
        <v>82</v>
      </c>
      <c r="AV179" s="15" t="s">
        <v>100</v>
      </c>
      <c r="AW179" s="15" t="s">
        <v>34</v>
      </c>
      <c r="AX179" s="15" t="s">
        <v>80</v>
      </c>
      <c r="AY179" s="240" t="s">
        <v>211</v>
      </c>
    </row>
    <row r="180" spans="1:65" s="12" customFormat="1" ht="22.9" customHeight="1">
      <c r="B180" s="179"/>
      <c r="C180" s="180"/>
      <c r="D180" s="181" t="s">
        <v>72</v>
      </c>
      <c r="E180" s="193" t="s">
        <v>264</v>
      </c>
      <c r="F180" s="193" t="s">
        <v>506</v>
      </c>
      <c r="G180" s="180"/>
      <c r="H180" s="180"/>
      <c r="I180" s="183"/>
      <c r="J180" s="194">
        <f>BK180</f>
        <v>0</v>
      </c>
      <c r="K180" s="180"/>
      <c r="L180" s="185"/>
      <c r="M180" s="186"/>
      <c r="N180" s="187"/>
      <c r="O180" s="187"/>
      <c r="P180" s="188">
        <f>SUM(P181:P428)</f>
        <v>0</v>
      </c>
      <c r="Q180" s="187"/>
      <c r="R180" s="188">
        <f>SUM(R181:R428)</f>
        <v>118.1770009</v>
      </c>
      <c r="S180" s="187"/>
      <c r="T180" s="189">
        <f>SUM(T181:T428)</f>
        <v>4.9080000000000004</v>
      </c>
      <c r="AR180" s="190" t="s">
        <v>80</v>
      </c>
      <c r="AT180" s="191" t="s">
        <v>72</v>
      </c>
      <c r="AU180" s="191" t="s">
        <v>80</v>
      </c>
      <c r="AY180" s="190" t="s">
        <v>211</v>
      </c>
      <c r="BK180" s="192">
        <f>SUM(BK181:BK428)</f>
        <v>0</v>
      </c>
    </row>
    <row r="181" spans="1:65" s="2" customFormat="1" ht="16.5" customHeight="1">
      <c r="A181" s="36"/>
      <c r="B181" s="37"/>
      <c r="C181" s="195" t="s">
        <v>303</v>
      </c>
      <c r="D181" s="195" t="s">
        <v>213</v>
      </c>
      <c r="E181" s="196" t="s">
        <v>1279</v>
      </c>
      <c r="F181" s="197" t="s">
        <v>1280</v>
      </c>
      <c r="G181" s="198" t="s">
        <v>216</v>
      </c>
      <c r="H181" s="199">
        <v>5</v>
      </c>
      <c r="I181" s="200"/>
      <c r="J181" s="201">
        <f>ROUND(I181*H181,2)</f>
        <v>0</v>
      </c>
      <c r="K181" s="197" t="s">
        <v>217</v>
      </c>
      <c r="L181" s="41"/>
      <c r="M181" s="202" t="s">
        <v>21</v>
      </c>
      <c r="N181" s="203" t="s">
        <v>44</v>
      </c>
      <c r="O181" s="66"/>
      <c r="P181" s="204">
        <f>O181*H181</f>
        <v>0</v>
      </c>
      <c r="Q181" s="204">
        <v>7.3499999999999998E-3</v>
      </c>
      <c r="R181" s="204">
        <f>Q181*H181</f>
        <v>3.6749999999999998E-2</v>
      </c>
      <c r="S181" s="204">
        <v>0</v>
      </c>
      <c r="T181" s="20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6" t="s">
        <v>100</v>
      </c>
      <c r="AT181" s="206" t="s">
        <v>213</v>
      </c>
      <c r="AU181" s="206" t="s">
        <v>82</v>
      </c>
      <c r="AY181" s="19" t="s">
        <v>211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9" t="s">
        <v>80</v>
      </c>
      <c r="BK181" s="207">
        <f>ROUND(I181*H181,2)</f>
        <v>0</v>
      </c>
      <c r="BL181" s="19" t="s">
        <v>100</v>
      </c>
      <c r="BM181" s="206" t="s">
        <v>1281</v>
      </c>
    </row>
    <row r="182" spans="1:65" s="13" customFormat="1" ht="11.25">
      <c r="B182" s="208"/>
      <c r="C182" s="209"/>
      <c r="D182" s="210" t="s">
        <v>219</v>
      </c>
      <c r="E182" s="211" t="s">
        <v>21</v>
      </c>
      <c r="F182" s="212" t="s">
        <v>1282</v>
      </c>
      <c r="G182" s="209"/>
      <c r="H182" s="211" t="s">
        <v>21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219</v>
      </c>
      <c r="AU182" s="218" t="s">
        <v>82</v>
      </c>
      <c r="AV182" s="13" t="s">
        <v>80</v>
      </c>
      <c r="AW182" s="13" t="s">
        <v>34</v>
      </c>
      <c r="AX182" s="13" t="s">
        <v>73</v>
      </c>
      <c r="AY182" s="218" t="s">
        <v>211</v>
      </c>
    </row>
    <row r="183" spans="1:65" s="14" customFormat="1" ht="11.25">
      <c r="B183" s="219"/>
      <c r="C183" s="220"/>
      <c r="D183" s="210" t="s">
        <v>219</v>
      </c>
      <c r="E183" s="221" t="s">
        <v>21</v>
      </c>
      <c r="F183" s="222" t="s">
        <v>1283</v>
      </c>
      <c r="G183" s="220"/>
      <c r="H183" s="223">
        <v>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219</v>
      </c>
      <c r="AU183" s="229" t="s">
        <v>82</v>
      </c>
      <c r="AV183" s="14" t="s">
        <v>82</v>
      </c>
      <c r="AW183" s="14" t="s">
        <v>34</v>
      </c>
      <c r="AX183" s="14" t="s">
        <v>73</v>
      </c>
      <c r="AY183" s="229" t="s">
        <v>211</v>
      </c>
    </row>
    <row r="184" spans="1:65" s="15" customFormat="1" ht="11.25">
      <c r="B184" s="230"/>
      <c r="C184" s="231"/>
      <c r="D184" s="210" t="s">
        <v>219</v>
      </c>
      <c r="E184" s="232" t="s">
        <v>21</v>
      </c>
      <c r="F184" s="233" t="s">
        <v>225</v>
      </c>
      <c r="G184" s="231"/>
      <c r="H184" s="234">
        <v>5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219</v>
      </c>
      <c r="AU184" s="240" t="s">
        <v>82</v>
      </c>
      <c r="AV184" s="15" t="s">
        <v>100</v>
      </c>
      <c r="AW184" s="15" t="s">
        <v>34</v>
      </c>
      <c r="AX184" s="15" t="s">
        <v>80</v>
      </c>
      <c r="AY184" s="240" t="s">
        <v>211</v>
      </c>
    </row>
    <row r="185" spans="1:65" s="2" customFormat="1" ht="21.75" customHeight="1">
      <c r="A185" s="36"/>
      <c r="B185" s="37"/>
      <c r="C185" s="195" t="s">
        <v>169</v>
      </c>
      <c r="D185" s="195" t="s">
        <v>213</v>
      </c>
      <c r="E185" s="196" t="s">
        <v>1284</v>
      </c>
      <c r="F185" s="197" t="s">
        <v>1285</v>
      </c>
      <c r="G185" s="198" t="s">
        <v>510</v>
      </c>
      <c r="H185" s="199">
        <v>20</v>
      </c>
      <c r="I185" s="200"/>
      <c r="J185" s="201">
        <f>ROUND(I185*H185,2)</f>
        <v>0</v>
      </c>
      <c r="K185" s="197" t="s">
        <v>217</v>
      </c>
      <c r="L185" s="41"/>
      <c r="M185" s="202" t="s">
        <v>21</v>
      </c>
      <c r="N185" s="203" t="s">
        <v>44</v>
      </c>
      <c r="O185" s="66"/>
      <c r="P185" s="204">
        <f>O185*H185</f>
        <v>0</v>
      </c>
      <c r="Q185" s="204">
        <v>1.0200000000000001E-2</v>
      </c>
      <c r="R185" s="204">
        <f>Q185*H185</f>
        <v>0.20400000000000001</v>
      </c>
      <c r="S185" s="204">
        <v>0</v>
      </c>
      <c r="T185" s="20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6" t="s">
        <v>100</v>
      </c>
      <c r="AT185" s="206" t="s">
        <v>213</v>
      </c>
      <c r="AU185" s="206" t="s">
        <v>82</v>
      </c>
      <c r="AY185" s="19" t="s">
        <v>211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9" t="s">
        <v>80</v>
      </c>
      <c r="BK185" s="207">
        <f>ROUND(I185*H185,2)</f>
        <v>0</v>
      </c>
      <c r="BL185" s="19" t="s">
        <v>100</v>
      </c>
      <c r="BM185" s="206" t="s">
        <v>1286</v>
      </c>
    </row>
    <row r="186" spans="1:65" s="13" customFormat="1" ht="11.25">
      <c r="B186" s="208"/>
      <c r="C186" s="209"/>
      <c r="D186" s="210" t="s">
        <v>219</v>
      </c>
      <c r="E186" s="211" t="s">
        <v>21</v>
      </c>
      <c r="F186" s="212" t="s">
        <v>1282</v>
      </c>
      <c r="G186" s="209"/>
      <c r="H186" s="211" t="s">
        <v>21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219</v>
      </c>
      <c r="AU186" s="218" t="s">
        <v>82</v>
      </c>
      <c r="AV186" s="13" t="s">
        <v>80</v>
      </c>
      <c r="AW186" s="13" t="s">
        <v>34</v>
      </c>
      <c r="AX186" s="13" t="s">
        <v>73</v>
      </c>
      <c r="AY186" s="218" t="s">
        <v>211</v>
      </c>
    </row>
    <row r="187" spans="1:65" s="14" customFormat="1" ht="11.25">
      <c r="B187" s="219"/>
      <c r="C187" s="220"/>
      <c r="D187" s="210" t="s">
        <v>219</v>
      </c>
      <c r="E187" s="221" t="s">
        <v>21</v>
      </c>
      <c r="F187" s="222" t="s">
        <v>1287</v>
      </c>
      <c r="G187" s="220"/>
      <c r="H187" s="223">
        <v>20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219</v>
      </c>
      <c r="AU187" s="229" t="s">
        <v>82</v>
      </c>
      <c r="AV187" s="14" t="s">
        <v>82</v>
      </c>
      <c r="AW187" s="14" t="s">
        <v>34</v>
      </c>
      <c r="AX187" s="14" t="s">
        <v>73</v>
      </c>
      <c r="AY187" s="229" t="s">
        <v>211</v>
      </c>
    </row>
    <row r="188" spans="1:65" s="15" customFormat="1" ht="11.25">
      <c r="B188" s="230"/>
      <c r="C188" s="231"/>
      <c r="D188" s="210" t="s">
        <v>219</v>
      </c>
      <c r="E188" s="232" t="s">
        <v>21</v>
      </c>
      <c r="F188" s="233" t="s">
        <v>225</v>
      </c>
      <c r="G188" s="231"/>
      <c r="H188" s="234">
        <v>20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219</v>
      </c>
      <c r="AU188" s="240" t="s">
        <v>82</v>
      </c>
      <c r="AV188" s="15" t="s">
        <v>100</v>
      </c>
      <c r="AW188" s="15" t="s">
        <v>34</v>
      </c>
      <c r="AX188" s="15" t="s">
        <v>80</v>
      </c>
      <c r="AY188" s="240" t="s">
        <v>211</v>
      </c>
    </row>
    <row r="189" spans="1:65" s="2" customFormat="1" ht="16.5" customHeight="1">
      <c r="A189" s="36"/>
      <c r="B189" s="37"/>
      <c r="C189" s="195" t="s">
        <v>322</v>
      </c>
      <c r="D189" s="195" t="s">
        <v>213</v>
      </c>
      <c r="E189" s="196" t="s">
        <v>1288</v>
      </c>
      <c r="F189" s="197" t="s">
        <v>1289</v>
      </c>
      <c r="G189" s="198" t="s">
        <v>216</v>
      </c>
      <c r="H189" s="199">
        <v>164.261</v>
      </c>
      <c r="I189" s="200"/>
      <c r="J189" s="201">
        <f>ROUND(I189*H189,2)</f>
        <v>0</v>
      </c>
      <c r="K189" s="197" t="s">
        <v>217</v>
      </c>
      <c r="L189" s="41"/>
      <c r="M189" s="202" t="s">
        <v>21</v>
      </c>
      <c r="N189" s="203" t="s">
        <v>44</v>
      </c>
      <c r="O189" s="66"/>
      <c r="P189" s="204">
        <f>O189*H189</f>
        <v>0</v>
      </c>
      <c r="Q189" s="204">
        <v>7.3499999999999998E-3</v>
      </c>
      <c r="R189" s="204">
        <f>Q189*H189</f>
        <v>1.20731835</v>
      </c>
      <c r="S189" s="204">
        <v>0</v>
      </c>
      <c r="T189" s="20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6" t="s">
        <v>100</v>
      </c>
      <c r="AT189" s="206" t="s">
        <v>213</v>
      </c>
      <c r="AU189" s="206" t="s">
        <v>82</v>
      </c>
      <c r="AY189" s="19" t="s">
        <v>211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9" t="s">
        <v>80</v>
      </c>
      <c r="BK189" s="207">
        <f>ROUND(I189*H189,2)</f>
        <v>0</v>
      </c>
      <c r="BL189" s="19" t="s">
        <v>100</v>
      </c>
      <c r="BM189" s="206" t="s">
        <v>1290</v>
      </c>
    </row>
    <row r="190" spans="1:65" s="13" customFormat="1" ht="11.25">
      <c r="B190" s="208"/>
      <c r="C190" s="209"/>
      <c r="D190" s="210" t="s">
        <v>219</v>
      </c>
      <c r="E190" s="211" t="s">
        <v>21</v>
      </c>
      <c r="F190" s="212" t="s">
        <v>1291</v>
      </c>
      <c r="G190" s="209"/>
      <c r="H190" s="211" t="s">
        <v>21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219</v>
      </c>
      <c r="AU190" s="218" t="s">
        <v>82</v>
      </c>
      <c r="AV190" s="13" t="s">
        <v>80</v>
      </c>
      <c r="AW190" s="13" t="s">
        <v>34</v>
      </c>
      <c r="AX190" s="13" t="s">
        <v>73</v>
      </c>
      <c r="AY190" s="218" t="s">
        <v>211</v>
      </c>
    </row>
    <row r="191" spans="1:65" s="13" customFormat="1" ht="11.25">
      <c r="B191" s="208"/>
      <c r="C191" s="209"/>
      <c r="D191" s="210" t="s">
        <v>219</v>
      </c>
      <c r="E191" s="211" t="s">
        <v>21</v>
      </c>
      <c r="F191" s="212" t="s">
        <v>1292</v>
      </c>
      <c r="G191" s="209"/>
      <c r="H191" s="211" t="s">
        <v>21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219</v>
      </c>
      <c r="AU191" s="218" t="s">
        <v>82</v>
      </c>
      <c r="AV191" s="13" t="s">
        <v>80</v>
      </c>
      <c r="AW191" s="13" t="s">
        <v>34</v>
      </c>
      <c r="AX191" s="13" t="s">
        <v>73</v>
      </c>
      <c r="AY191" s="218" t="s">
        <v>211</v>
      </c>
    </row>
    <row r="192" spans="1:65" s="14" customFormat="1" ht="11.25">
      <c r="B192" s="219"/>
      <c r="C192" s="220"/>
      <c r="D192" s="210" t="s">
        <v>219</v>
      </c>
      <c r="E192" s="221" t="s">
        <v>21</v>
      </c>
      <c r="F192" s="222" t="s">
        <v>1293</v>
      </c>
      <c r="G192" s="220"/>
      <c r="H192" s="223">
        <v>8.7859999999999996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219</v>
      </c>
      <c r="AU192" s="229" t="s">
        <v>82</v>
      </c>
      <c r="AV192" s="14" t="s">
        <v>82</v>
      </c>
      <c r="AW192" s="14" t="s">
        <v>34</v>
      </c>
      <c r="AX192" s="14" t="s">
        <v>73</v>
      </c>
      <c r="AY192" s="229" t="s">
        <v>211</v>
      </c>
    </row>
    <row r="193" spans="2:51" s="14" customFormat="1" ht="11.25">
      <c r="B193" s="219"/>
      <c r="C193" s="220"/>
      <c r="D193" s="210" t="s">
        <v>219</v>
      </c>
      <c r="E193" s="221" t="s">
        <v>21</v>
      </c>
      <c r="F193" s="222" t="s">
        <v>1294</v>
      </c>
      <c r="G193" s="220"/>
      <c r="H193" s="223">
        <v>2.9740000000000002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219</v>
      </c>
      <c r="AU193" s="229" t="s">
        <v>82</v>
      </c>
      <c r="AV193" s="14" t="s">
        <v>82</v>
      </c>
      <c r="AW193" s="14" t="s">
        <v>34</v>
      </c>
      <c r="AX193" s="14" t="s">
        <v>73</v>
      </c>
      <c r="AY193" s="229" t="s">
        <v>211</v>
      </c>
    </row>
    <row r="194" spans="2:51" s="13" customFormat="1" ht="11.25">
      <c r="B194" s="208"/>
      <c r="C194" s="209"/>
      <c r="D194" s="210" t="s">
        <v>219</v>
      </c>
      <c r="E194" s="211" t="s">
        <v>21</v>
      </c>
      <c r="F194" s="212" t="s">
        <v>1295</v>
      </c>
      <c r="G194" s="209"/>
      <c r="H194" s="211" t="s">
        <v>21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219</v>
      </c>
      <c r="AU194" s="218" t="s">
        <v>82</v>
      </c>
      <c r="AV194" s="13" t="s">
        <v>80</v>
      </c>
      <c r="AW194" s="13" t="s">
        <v>34</v>
      </c>
      <c r="AX194" s="13" t="s">
        <v>73</v>
      </c>
      <c r="AY194" s="218" t="s">
        <v>211</v>
      </c>
    </row>
    <row r="195" spans="2:51" s="14" customFormat="1" ht="11.25">
      <c r="B195" s="219"/>
      <c r="C195" s="220"/>
      <c r="D195" s="210" t="s">
        <v>219</v>
      </c>
      <c r="E195" s="221" t="s">
        <v>21</v>
      </c>
      <c r="F195" s="222" t="s">
        <v>1296</v>
      </c>
      <c r="G195" s="220"/>
      <c r="H195" s="223">
        <v>1.952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219</v>
      </c>
      <c r="AU195" s="229" t="s">
        <v>82</v>
      </c>
      <c r="AV195" s="14" t="s">
        <v>82</v>
      </c>
      <c r="AW195" s="14" t="s">
        <v>34</v>
      </c>
      <c r="AX195" s="14" t="s">
        <v>73</v>
      </c>
      <c r="AY195" s="229" t="s">
        <v>211</v>
      </c>
    </row>
    <row r="196" spans="2:51" s="13" customFormat="1" ht="11.25">
      <c r="B196" s="208"/>
      <c r="C196" s="209"/>
      <c r="D196" s="210" t="s">
        <v>219</v>
      </c>
      <c r="E196" s="211" t="s">
        <v>21</v>
      </c>
      <c r="F196" s="212" t="s">
        <v>1297</v>
      </c>
      <c r="G196" s="209"/>
      <c r="H196" s="211" t="s">
        <v>21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219</v>
      </c>
      <c r="AU196" s="218" t="s">
        <v>82</v>
      </c>
      <c r="AV196" s="13" t="s">
        <v>80</v>
      </c>
      <c r="AW196" s="13" t="s">
        <v>34</v>
      </c>
      <c r="AX196" s="13" t="s">
        <v>73</v>
      </c>
      <c r="AY196" s="218" t="s">
        <v>211</v>
      </c>
    </row>
    <row r="197" spans="2:51" s="14" customFormat="1" ht="11.25">
      <c r="B197" s="219"/>
      <c r="C197" s="220"/>
      <c r="D197" s="210" t="s">
        <v>219</v>
      </c>
      <c r="E197" s="221" t="s">
        <v>21</v>
      </c>
      <c r="F197" s="222" t="s">
        <v>1298</v>
      </c>
      <c r="G197" s="220"/>
      <c r="H197" s="223">
        <v>25.725000000000001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219</v>
      </c>
      <c r="AU197" s="229" t="s">
        <v>82</v>
      </c>
      <c r="AV197" s="14" t="s">
        <v>82</v>
      </c>
      <c r="AW197" s="14" t="s">
        <v>34</v>
      </c>
      <c r="AX197" s="14" t="s">
        <v>73</v>
      </c>
      <c r="AY197" s="229" t="s">
        <v>211</v>
      </c>
    </row>
    <row r="198" spans="2:51" s="14" customFormat="1" ht="11.25">
      <c r="B198" s="219"/>
      <c r="C198" s="220"/>
      <c r="D198" s="210" t="s">
        <v>219</v>
      </c>
      <c r="E198" s="221" t="s">
        <v>21</v>
      </c>
      <c r="F198" s="222" t="s">
        <v>1299</v>
      </c>
      <c r="G198" s="220"/>
      <c r="H198" s="223">
        <v>5.88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219</v>
      </c>
      <c r="AU198" s="229" t="s">
        <v>82</v>
      </c>
      <c r="AV198" s="14" t="s">
        <v>82</v>
      </c>
      <c r="AW198" s="14" t="s">
        <v>34</v>
      </c>
      <c r="AX198" s="14" t="s">
        <v>73</v>
      </c>
      <c r="AY198" s="229" t="s">
        <v>211</v>
      </c>
    </row>
    <row r="199" spans="2:51" s="14" customFormat="1" ht="11.25">
      <c r="B199" s="219"/>
      <c r="C199" s="220"/>
      <c r="D199" s="210" t="s">
        <v>219</v>
      </c>
      <c r="E199" s="221" t="s">
        <v>21</v>
      </c>
      <c r="F199" s="222" t="s">
        <v>1300</v>
      </c>
      <c r="G199" s="220"/>
      <c r="H199" s="223">
        <v>0.72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219</v>
      </c>
      <c r="AU199" s="229" t="s">
        <v>82</v>
      </c>
      <c r="AV199" s="14" t="s">
        <v>82</v>
      </c>
      <c r="AW199" s="14" t="s">
        <v>34</v>
      </c>
      <c r="AX199" s="14" t="s">
        <v>73</v>
      </c>
      <c r="AY199" s="229" t="s">
        <v>211</v>
      </c>
    </row>
    <row r="200" spans="2:51" s="14" customFormat="1" ht="11.25">
      <c r="B200" s="219"/>
      <c r="C200" s="220"/>
      <c r="D200" s="210" t="s">
        <v>219</v>
      </c>
      <c r="E200" s="221" t="s">
        <v>21</v>
      </c>
      <c r="F200" s="222" t="s">
        <v>1301</v>
      </c>
      <c r="G200" s="220"/>
      <c r="H200" s="223">
        <v>2.2050000000000001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219</v>
      </c>
      <c r="AU200" s="229" t="s">
        <v>82</v>
      </c>
      <c r="AV200" s="14" t="s">
        <v>82</v>
      </c>
      <c r="AW200" s="14" t="s">
        <v>34</v>
      </c>
      <c r="AX200" s="14" t="s">
        <v>73</v>
      </c>
      <c r="AY200" s="229" t="s">
        <v>211</v>
      </c>
    </row>
    <row r="201" spans="2:51" s="13" customFormat="1" ht="11.25">
      <c r="B201" s="208"/>
      <c r="C201" s="209"/>
      <c r="D201" s="210" t="s">
        <v>219</v>
      </c>
      <c r="E201" s="211" t="s">
        <v>21</v>
      </c>
      <c r="F201" s="212" t="s">
        <v>1302</v>
      </c>
      <c r="G201" s="209"/>
      <c r="H201" s="211" t="s">
        <v>21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219</v>
      </c>
      <c r="AU201" s="218" t="s">
        <v>82</v>
      </c>
      <c r="AV201" s="13" t="s">
        <v>80</v>
      </c>
      <c r="AW201" s="13" t="s">
        <v>34</v>
      </c>
      <c r="AX201" s="13" t="s">
        <v>73</v>
      </c>
      <c r="AY201" s="218" t="s">
        <v>211</v>
      </c>
    </row>
    <row r="202" spans="2:51" s="13" customFormat="1" ht="11.25">
      <c r="B202" s="208"/>
      <c r="C202" s="209"/>
      <c r="D202" s="210" t="s">
        <v>219</v>
      </c>
      <c r="E202" s="211" t="s">
        <v>21</v>
      </c>
      <c r="F202" s="212" t="s">
        <v>1303</v>
      </c>
      <c r="G202" s="209"/>
      <c r="H202" s="211" t="s">
        <v>21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219</v>
      </c>
      <c r="AU202" s="218" t="s">
        <v>82</v>
      </c>
      <c r="AV202" s="13" t="s">
        <v>80</v>
      </c>
      <c r="AW202" s="13" t="s">
        <v>34</v>
      </c>
      <c r="AX202" s="13" t="s">
        <v>73</v>
      </c>
      <c r="AY202" s="218" t="s">
        <v>211</v>
      </c>
    </row>
    <row r="203" spans="2:51" s="13" customFormat="1" ht="11.25">
      <c r="B203" s="208"/>
      <c r="C203" s="209"/>
      <c r="D203" s="210" t="s">
        <v>219</v>
      </c>
      <c r="E203" s="211" t="s">
        <v>21</v>
      </c>
      <c r="F203" s="212" t="s">
        <v>1304</v>
      </c>
      <c r="G203" s="209"/>
      <c r="H203" s="211" t="s">
        <v>21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219</v>
      </c>
      <c r="AU203" s="218" t="s">
        <v>82</v>
      </c>
      <c r="AV203" s="13" t="s">
        <v>80</v>
      </c>
      <c r="AW203" s="13" t="s">
        <v>34</v>
      </c>
      <c r="AX203" s="13" t="s">
        <v>73</v>
      </c>
      <c r="AY203" s="218" t="s">
        <v>211</v>
      </c>
    </row>
    <row r="204" spans="2:51" s="14" customFormat="1" ht="11.25">
      <c r="B204" s="219"/>
      <c r="C204" s="220"/>
      <c r="D204" s="210" t="s">
        <v>219</v>
      </c>
      <c r="E204" s="221" t="s">
        <v>21</v>
      </c>
      <c r="F204" s="222" t="s">
        <v>1305</v>
      </c>
      <c r="G204" s="220"/>
      <c r="H204" s="223">
        <v>0.82499999999999996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219</v>
      </c>
      <c r="AU204" s="229" t="s">
        <v>82</v>
      </c>
      <c r="AV204" s="14" t="s">
        <v>82</v>
      </c>
      <c r="AW204" s="14" t="s">
        <v>34</v>
      </c>
      <c r="AX204" s="14" t="s">
        <v>73</v>
      </c>
      <c r="AY204" s="229" t="s">
        <v>211</v>
      </c>
    </row>
    <row r="205" spans="2:51" s="13" customFormat="1" ht="11.25">
      <c r="B205" s="208"/>
      <c r="C205" s="209"/>
      <c r="D205" s="210" t="s">
        <v>219</v>
      </c>
      <c r="E205" s="211" t="s">
        <v>21</v>
      </c>
      <c r="F205" s="212" t="s">
        <v>1306</v>
      </c>
      <c r="G205" s="209"/>
      <c r="H205" s="211" t="s">
        <v>21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219</v>
      </c>
      <c r="AU205" s="218" t="s">
        <v>82</v>
      </c>
      <c r="AV205" s="13" t="s">
        <v>80</v>
      </c>
      <c r="AW205" s="13" t="s">
        <v>34</v>
      </c>
      <c r="AX205" s="13" t="s">
        <v>73</v>
      </c>
      <c r="AY205" s="218" t="s">
        <v>211</v>
      </c>
    </row>
    <row r="206" spans="2:51" s="13" customFormat="1" ht="11.25">
      <c r="B206" s="208"/>
      <c r="C206" s="209"/>
      <c r="D206" s="210" t="s">
        <v>219</v>
      </c>
      <c r="E206" s="211" t="s">
        <v>21</v>
      </c>
      <c r="F206" s="212" t="s">
        <v>1307</v>
      </c>
      <c r="G206" s="209"/>
      <c r="H206" s="211" t="s">
        <v>21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219</v>
      </c>
      <c r="AU206" s="218" t="s">
        <v>82</v>
      </c>
      <c r="AV206" s="13" t="s">
        <v>80</v>
      </c>
      <c r="AW206" s="13" t="s">
        <v>34</v>
      </c>
      <c r="AX206" s="13" t="s">
        <v>73</v>
      </c>
      <c r="AY206" s="218" t="s">
        <v>211</v>
      </c>
    </row>
    <row r="207" spans="2:51" s="14" customFormat="1" ht="11.25">
      <c r="B207" s="219"/>
      <c r="C207" s="220"/>
      <c r="D207" s="210" t="s">
        <v>219</v>
      </c>
      <c r="E207" s="221" t="s">
        <v>21</v>
      </c>
      <c r="F207" s="222" t="s">
        <v>1308</v>
      </c>
      <c r="G207" s="220"/>
      <c r="H207" s="223">
        <v>4.95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219</v>
      </c>
      <c r="AU207" s="229" t="s">
        <v>82</v>
      </c>
      <c r="AV207" s="14" t="s">
        <v>82</v>
      </c>
      <c r="AW207" s="14" t="s">
        <v>34</v>
      </c>
      <c r="AX207" s="14" t="s">
        <v>73</v>
      </c>
      <c r="AY207" s="229" t="s">
        <v>211</v>
      </c>
    </row>
    <row r="208" spans="2:51" s="13" customFormat="1" ht="11.25">
      <c r="B208" s="208"/>
      <c r="C208" s="209"/>
      <c r="D208" s="210" t="s">
        <v>219</v>
      </c>
      <c r="E208" s="211" t="s">
        <v>21</v>
      </c>
      <c r="F208" s="212" t="s">
        <v>1309</v>
      </c>
      <c r="G208" s="209"/>
      <c r="H208" s="211" t="s">
        <v>21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219</v>
      </c>
      <c r="AU208" s="218" t="s">
        <v>82</v>
      </c>
      <c r="AV208" s="13" t="s">
        <v>80</v>
      </c>
      <c r="AW208" s="13" t="s">
        <v>34</v>
      </c>
      <c r="AX208" s="13" t="s">
        <v>73</v>
      </c>
      <c r="AY208" s="218" t="s">
        <v>211</v>
      </c>
    </row>
    <row r="209" spans="2:51" s="14" customFormat="1" ht="11.25">
      <c r="B209" s="219"/>
      <c r="C209" s="220"/>
      <c r="D209" s="210" t="s">
        <v>219</v>
      </c>
      <c r="E209" s="221" t="s">
        <v>21</v>
      </c>
      <c r="F209" s="222" t="s">
        <v>1310</v>
      </c>
      <c r="G209" s="220"/>
      <c r="H209" s="223">
        <v>3.3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219</v>
      </c>
      <c r="AU209" s="229" t="s">
        <v>82</v>
      </c>
      <c r="AV209" s="14" t="s">
        <v>82</v>
      </c>
      <c r="AW209" s="14" t="s">
        <v>34</v>
      </c>
      <c r="AX209" s="14" t="s">
        <v>73</v>
      </c>
      <c r="AY209" s="229" t="s">
        <v>211</v>
      </c>
    </row>
    <row r="210" spans="2:51" s="13" customFormat="1" ht="11.25">
      <c r="B210" s="208"/>
      <c r="C210" s="209"/>
      <c r="D210" s="210" t="s">
        <v>219</v>
      </c>
      <c r="E210" s="211" t="s">
        <v>21</v>
      </c>
      <c r="F210" s="212" t="s">
        <v>1311</v>
      </c>
      <c r="G210" s="209"/>
      <c r="H210" s="211" t="s">
        <v>21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219</v>
      </c>
      <c r="AU210" s="218" t="s">
        <v>82</v>
      </c>
      <c r="AV210" s="13" t="s">
        <v>80</v>
      </c>
      <c r="AW210" s="13" t="s">
        <v>34</v>
      </c>
      <c r="AX210" s="13" t="s">
        <v>73</v>
      </c>
      <c r="AY210" s="218" t="s">
        <v>211</v>
      </c>
    </row>
    <row r="211" spans="2:51" s="14" customFormat="1" ht="11.25">
      <c r="B211" s="219"/>
      <c r="C211" s="220"/>
      <c r="D211" s="210" t="s">
        <v>219</v>
      </c>
      <c r="E211" s="221" t="s">
        <v>21</v>
      </c>
      <c r="F211" s="222" t="s">
        <v>1312</v>
      </c>
      <c r="G211" s="220"/>
      <c r="H211" s="223">
        <v>2.75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219</v>
      </c>
      <c r="AU211" s="229" t="s">
        <v>82</v>
      </c>
      <c r="AV211" s="14" t="s">
        <v>82</v>
      </c>
      <c r="AW211" s="14" t="s">
        <v>34</v>
      </c>
      <c r="AX211" s="14" t="s">
        <v>73</v>
      </c>
      <c r="AY211" s="229" t="s">
        <v>211</v>
      </c>
    </row>
    <row r="212" spans="2:51" s="13" customFormat="1" ht="11.25">
      <c r="B212" s="208"/>
      <c r="C212" s="209"/>
      <c r="D212" s="210" t="s">
        <v>219</v>
      </c>
      <c r="E212" s="211" t="s">
        <v>21</v>
      </c>
      <c r="F212" s="212" t="s">
        <v>1313</v>
      </c>
      <c r="G212" s="209"/>
      <c r="H212" s="211" t="s">
        <v>21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219</v>
      </c>
      <c r="AU212" s="218" t="s">
        <v>82</v>
      </c>
      <c r="AV212" s="13" t="s">
        <v>80</v>
      </c>
      <c r="AW212" s="13" t="s">
        <v>34</v>
      </c>
      <c r="AX212" s="13" t="s">
        <v>73</v>
      </c>
      <c r="AY212" s="218" t="s">
        <v>211</v>
      </c>
    </row>
    <row r="213" spans="2:51" s="13" customFormat="1" ht="11.25">
      <c r="B213" s="208"/>
      <c r="C213" s="209"/>
      <c r="D213" s="210" t="s">
        <v>219</v>
      </c>
      <c r="E213" s="211" t="s">
        <v>21</v>
      </c>
      <c r="F213" s="212" t="s">
        <v>1314</v>
      </c>
      <c r="G213" s="209"/>
      <c r="H213" s="211" t="s">
        <v>21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219</v>
      </c>
      <c r="AU213" s="218" t="s">
        <v>82</v>
      </c>
      <c r="AV213" s="13" t="s">
        <v>80</v>
      </c>
      <c r="AW213" s="13" t="s">
        <v>34</v>
      </c>
      <c r="AX213" s="13" t="s">
        <v>73</v>
      </c>
      <c r="AY213" s="218" t="s">
        <v>211</v>
      </c>
    </row>
    <row r="214" spans="2:51" s="13" customFormat="1" ht="11.25">
      <c r="B214" s="208"/>
      <c r="C214" s="209"/>
      <c r="D214" s="210" t="s">
        <v>219</v>
      </c>
      <c r="E214" s="211" t="s">
        <v>21</v>
      </c>
      <c r="F214" s="212" t="s">
        <v>1315</v>
      </c>
      <c r="G214" s="209"/>
      <c r="H214" s="211" t="s">
        <v>21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219</v>
      </c>
      <c r="AU214" s="218" t="s">
        <v>82</v>
      </c>
      <c r="AV214" s="13" t="s">
        <v>80</v>
      </c>
      <c r="AW214" s="13" t="s">
        <v>34</v>
      </c>
      <c r="AX214" s="13" t="s">
        <v>73</v>
      </c>
      <c r="AY214" s="218" t="s">
        <v>211</v>
      </c>
    </row>
    <row r="215" spans="2:51" s="14" customFormat="1" ht="11.25">
      <c r="B215" s="219"/>
      <c r="C215" s="220"/>
      <c r="D215" s="210" t="s">
        <v>219</v>
      </c>
      <c r="E215" s="221" t="s">
        <v>21</v>
      </c>
      <c r="F215" s="222" t="s">
        <v>1316</v>
      </c>
      <c r="G215" s="220"/>
      <c r="H215" s="223">
        <v>147.83600000000001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219</v>
      </c>
      <c r="AU215" s="229" t="s">
        <v>82</v>
      </c>
      <c r="AV215" s="14" t="s">
        <v>82</v>
      </c>
      <c r="AW215" s="14" t="s">
        <v>34</v>
      </c>
      <c r="AX215" s="14" t="s">
        <v>73</v>
      </c>
      <c r="AY215" s="229" t="s">
        <v>211</v>
      </c>
    </row>
    <row r="216" spans="2:51" s="14" customFormat="1" ht="11.25">
      <c r="B216" s="219"/>
      <c r="C216" s="220"/>
      <c r="D216" s="210" t="s">
        <v>219</v>
      </c>
      <c r="E216" s="221" t="s">
        <v>21</v>
      </c>
      <c r="F216" s="222" t="s">
        <v>1317</v>
      </c>
      <c r="G216" s="220"/>
      <c r="H216" s="223">
        <v>3.18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219</v>
      </c>
      <c r="AU216" s="229" t="s">
        <v>82</v>
      </c>
      <c r="AV216" s="14" t="s">
        <v>82</v>
      </c>
      <c r="AW216" s="14" t="s">
        <v>34</v>
      </c>
      <c r="AX216" s="14" t="s">
        <v>73</v>
      </c>
      <c r="AY216" s="229" t="s">
        <v>211</v>
      </c>
    </row>
    <row r="217" spans="2:51" s="13" customFormat="1" ht="11.25">
      <c r="B217" s="208"/>
      <c r="C217" s="209"/>
      <c r="D217" s="210" t="s">
        <v>219</v>
      </c>
      <c r="E217" s="211" t="s">
        <v>21</v>
      </c>
      <c r="F217" s="212" t="s">
        <v>1318</v>
      </c>
      <c r="G217" s="209"/>
      <c r="H217" s="211" t="s">
        <v>21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219</v>
      </c>
      <c r="AU217" s="218" t="s">
        <v>82</v>
      </c>
      <c r="AV217" s="13" t="s">
        <v>80</v>
      </c>
      <c r="AW217" s="13" t="s">
        <v>34</v>
      </c>
      <c r="AX217" s="13" t="s">
        <v>73</v>
      </c>
      <c r="AY217" s="218" t="s">
        <v>211</v>
      </c>
    </row>
    <row r="218" spans="2:51" s="14" customFormat="1" ht="11.25">
      <c r="B218" s="219"/>
      <c r="C218" s="220"/>
      <c r="D218" s="210" t="s">
        <v>219</v>
      </c>
      <c r="E218" s="221" t="s">
        <v>21</v>
      </c>
      <c r="F218" s="222" t="s">
        <v>1319</v>
      </c>
      <c r="G218" s="220"/>
      <c r="H218" s="223">
        <v>-70.47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219</v>
      </c>
      <c r="AU218" s="229" t="s">
        <v>82</v>
      </c>
      <c r="AV218" s="14" t="s">
        <v>82</v>
      </c>
      <c r="AW218" s="14" t="s">
        <v>34</v>
      </c>
      <c r="AX218" s="14" t="s">
        <v>73</v>
      </c>
      <c r="AY218" s="229" t="s">
        <v>211</v>
      </c>
    </row>
    <row r="219" spans="2:51" s="14" customFormat="1" ht="11.25">
      <c r="B219" s="219"/>
      <c r="C219" s="220"/>
      <c r="D219" s="210" t="s">
        <v>219</v>
      </c>
      <c r="E219" s="221" t="s">
        <v>21</v>
      </c>
      <c r="F219" s="222" t="s">
        <v>1320</v>
      </c>
      <c r="G219" s="220"/>
      <c r="H219" s="223">
        <v>-2.2050000000000001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219</v>
      </c>
      <c r="AU219" s="229" t="s">
        <v>82</v>
      </c>
      <c r="AV219" s="14" t="s">
        <v>82</v>
      </c>
      <c r="AW219" s="14" t="s">
        <v>34</v>
      </c>
      <c r="AX219" s="14" t="s">
        <v>73</v>
      </c>
      <c r="AY219" s="229" t="s">
        <v>211</v>
      </c>
    </row>
    <row r="220" spans="2:51" s="14" customFormat="1" ht="11.25">
      <c r="B220" s="219"/>
      <c r="C220" s="220"/>
      <c r="D220" s="210" t="s">
        <v>219</v>
      </c>
      <c r="E220" s="221" t="s">
        <v>21</v>
      </c>
      <c r="F220" s="222" t="s">
        <v>1321</v>
      </c>
      <c r="G220" s="220"/>
      <c r="H220" s="223">
        <v>-2.7269999999999999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219</v>
      </c>
      <c r="AU220" s="229" t="s">
        <v>82</v>
      </c>
      <c r="AV220" s="14" t="s">
        <v>82</v>
      </c>
      <c r="AW220" s="14" t="s">
        <v>34</v>
      </c>
      <c r="AX220" s="14" t="s">
        <v>73</v>
      </c>
      <c r="AY220" s="229" t="s">
        <v>211</v>
      </c>
    </row>
    <row r="221" spans="2:51" s="13" customFormat="1" ht="11.25">
      <c r="B221" s="208"/>
      <c r="C221" s="209"/>
      <c r="D221" s="210" t="s">
        <v>219</v>
      </c>
      <c r="E221" s="211" t="s">
        <v>21</v>
      </c>
      <c r="F221" s="212" t="s">
        <v>1322</v>
      </c>
      <c r="G221" s="209"/>
      <c r="H221" s="211" t="s">
        <v>21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219</v>
      </c>
      <c r="AU221" s="218" t="s">
        <v>82</v>
      </c>
      <c r="AV221" s="13" t="s">
        <v>80</v>
      </c>
      <c r="AW221" s="13" t="s">
        <v>34</v>
      </c>
      <c r="AX221" s="13" t="s">
        <v>73</v>
      </c>
      <c r="AY221" s="218" t="s">
        <v>211</v>
      </c>
    </row>
    <row r="222" spans="2:51" s="14" customFormat="1" ht="11.25">
      <c r="B222" s="219"/>
      <c r="C222" s="220"/>
      <c r="D222" s="210" t="s">
        <v>219</v>
      </c>
      <c r="E222" s="221" t="s">
        <v>21</v>
      </c>
      <c r="F222" s="222" t="s">
        <v>1323</v>
      </c>
      <c r="G222" s="220"/>
      <c r="H222" s="223">
        <v>18.747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219</v>
      </c>
      <c r="AU222" s="229" t="s">
        <v>82</v>
      </c>
      <c r="AV222" s="14" t="s">
        <v>82</v>
      </c>
      <c r="AW222" s="14" t="s">
        <v>34</v>
      </c>
      <c r="AX222" s="14" t="s">
        <v>73</v>
      </c>
      <c r="AY222" s="229" t="s">
        <v>211</v>
      </c>
    </row>
    <row r="223" spans="2:51" s="13" customFormat="1" ht="11.25">
      <c r="B223" s="208"/>
      <c r="C223" s="209"/>
      <c r="D223" s="210" t="s">
        <v>219</v>
      </c>
      <c r="E223" s="211" t="s">
        <v>21</v>
      </c>
      <c r="F223" s="212" t="s">
        <v>1324</v>
      </c>
      <c r="G223" s="209"/>
      <c r="H223" s="211" t="s">
        <v>21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219</v>
      </c>
      <c r="AU223" s="218" t="s">
        <v>82</v>
      </c>
      <c r="AV223" s="13" t="s">
        <v>80</v>
      </c>
      <c r="AW223" s="13" t="s">
        <v>34</v>
      </c>
      <c r="AX223" s="13" t="s">
        <v>73</v>
      </c>
      <c r="AY223" s="218" t="s">
        <v>211</v>
      </c>
    </row>
    <row r="224" spans="2:51" s="14" customFormat="1" ht="11.25">
      <c r="B224" s="219"/>
      <c r="C224" s="220"/>
      <c r="D224" s="210" t="s">
        <v>219</v>
      </c>
      <c r="E224" s="221" t="s">
        <v>21</v>
      </c>
      <c r="F224" s="222" t="s">
        <v>1325</v>
      </c>
      <c r="G224" s="220"/>
      <c r="H224" s="223">
        <v>-25.725000000000001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219</v>
      </c>
      <c r="AU224" s="229" t="s">
        <v>82</v>
      </c>
      <c r="AV224" s="14" t="s">
        <v>82</v>
      </c>
      <c r="AW224" s="14" t="s">
        <v>34</v>
      </c>
      <c r="AX224" s="14" t="s">
        <v>73</v>
      </c>
      <c r="AY224" s="229" t="s">
        <v>211</v>
      </c>
    </row>
    <row r="225" spans="1:65" s="14" customFormat="1" ht="11.25">
      <c r="B225" s="219"/>
      <c r="C225" s="220"/>
      <c r="D225" s="210" t="s">
        <v>219</v>
      </c>
      <c r="E225" s="221" t="s">
        <v>21</v>
      </c>
      <c r="F225" s="222" t="s">
        <v>1326</v>
      </c>
      <c r="G225" s="220"/>
      <c r="H225" s="223">
        <v>-5.88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219</v>
      </c>
      <c r="AU225" s="229" t="s">
        <v>82</v>
      </c>
      <c r="AV225" s="14" t="s">
        <v>82</v>
      </c>
      <c r="AW225" s="14" t="s">
        <v>34</v>
      </c>
      <c r="AX225" s="14" t="s">
        <v>73</v>
      </c>
      <c r="AY225" s="229" t="s">
        <v>211</v>
      </c>
    </row>
    <row r="226" spans="1:65" s="14" customFormat="1" ht="11.25">
      <c r="B226" s="219"/>
      <c r="C226" s="220"/>
      <c r="D226" s="210" t="s">
        <v>219</v>
      </c>
      <c r="E226" s="221" t="s">
        <v>21</v>
      </c>
      <c r="F226" s="222" t="s">
        <v>1327</v>
      </c>
      <c r="G226" s="220"/>
      <c r="H226" s="223">
        <v>-0.72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219</v>
      </c>
      <c r="AU226" s="229" t="s">
        <v>82</v>
      </c>
      <c r="AV226" s="14" t="s">
        <v>82</v>
      </c>
      <c r="AW226" s="14" t="s">
        <v>34</v>
      </c>
      <c r="AX226" s="14" t="s">
        <v>73</v>
      </c>
      <c r="AY226" s="229" t="s">
        <v>211</v>
      </c>
    </row>
    <row r="227" spans="1:65" s="14" customFormat="1" ht="11.25">
      <c r="B227" s="219"/>
      <c r="C227" s="220"/>
      <c r="D227" s="210" t="s">
        <v>219</v>
      </c>
      <c r="E227" s="221" t="s">
        <v>21</v>
      </c>
      <c r="F227" s="222" t="s">
        <v>1328</v>
      </c>
      <c r="G227" s="220"/>
      <c r="H227" s="223">
        <v>-2.2050000000000001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219</v>
      </c>
      <c r="AU227" s="229" t="s">
        <v>82</v>
      </c>
      <c r="AV227" s="14" t="s">
        <v>82</v>
      </c>
      <c r="AW227" s="14" t="s">
        <v>34</v>
      </c>
      <c r="AX227" s="14" t="s">
        <v>73</v>
      </c>
      <c r="AY227" s="229" t="s">
        <v>211</v>
      </c>
    </row>
    <row r="228" spans="1:65" s="13" customFormat="1" ht="11.25">
      <c r="B228" s="208"/>
      <c r="C228" s="209"/>
      <c r="D228" s="210" t="s">
        <v>219</v>
      </c>
      <c r="E228" s="211" t="s">
        <v>21</v>
      </c>
      <c r="F228" s="212" t="s">
        <v>1329</v>
      </c>
      <c r="G228" s="209"/>
      <c r="H228" s="211" t="s">
        <v>21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219</v>
      </c>
      <c r="AU228" s="218" t="s">
        <v>82</v>
      </c>
      <c r="AV228" s="13" t="s">
        <v>80</v>
      </c>
      <c r="AW228" s="13" t="s">
        <v>34</v>
      </c>
      <c r="AX228" s="13" t="s">
        <v>73</v>
      </c>
      <c r="AY228" s="218" t="s">
        <v>211</v>
      </c>
    </row>
    <row r="229" spans="1:65" s="13" customFormat="1" ht="11.25">
      <c r="B229" s="208"/>
      <c r="C229" s="209"/>
      <c r="D229" s="210" t="s">
        <v>219</v>
      </c>
      <c r="E229" s="211" t="s">
        <v>21</v>
      </c>
      <c r="F229" s="212" t="s">
        <v>1314</v>
      </c>
      <c r="G229" s="209"/>
      <c r="H229" s="211" t="s">
        <v>21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219</v>
      </c>
      <c r="AU229" s="218" t="s">
        <v>82</v>
      </c>
      <c r="AV229" s="13" t="s">
        <v>80</v>
      </c>
      <c r="AW229" s="13" t="s">
        <v>34</v>
      </c>
      <c r="AX229" s="13" t="s">
        <v>73</v>
      </c>
      <c r="AY229" s="218" t="s">
        <v>211</v>
      </c>
    </row>
    <row r="230" spans="1:65" s="14" customFormat="1" ht="11.25">
      <c r="B230" s="219"/>
      <c r="C230" s="220"/>
      <c r="D230" s="210" t="s">
        <v>219</v>
      </c>
      <c r="E230" s="221" t="s">
        <v>21</v>
      </c>
      <c r="F230" s="222" t="s">
        <v>1330</v>
      </c>
      <c r="G230" s="220"/>
      <c r="H230" s="223">
        <v>15.04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219</v>
      </c>
      <c r="AU230" s="229" t="s">
        <v>82</v>
      </c>
      <c r="AV230" s="14" t="s">
        <v>82</v>
      </c>
      <c r="AW230" s="14" t="s">
        <v>34</v>
      </c>
      <c r="AX230" s="14" t="s">
        <v>73</v>
      </c>
      <c r="AY230" s="229" t="s">
        <v>211</v>
      </c>
    </row>
    <row r="231" spans="1:65" s="14" customFormat="1" ht="11.25">
      <c r="B231" s="219"/>
      <c r="C231" s="220"/>
      <c r="D231" s="210" t="s">
        <v>219</v>
      </c>
      <c r="E231" s="221" t="s">
        <v>21</v>
      </c>
      <c r="F231" s="222" t="s">
        <v>1331</v>
      </c>
      <c r="G231" s="220"/>
      <c r="H231" s="223">
        <v>14.39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219</v>
      </c>
      <c r="AU231" s="229" t="s">
        <v>82</v>
      </c>
      <c r="AV231" s="14" t="s">
        <v>82</v>
      </c>
      <c r="AW231" s="14" t="s">
        <v>34</v>
      </c>
      <c r="AX231" s="14" t="s">
        <v>73</v>
      </c>
      <c r="AY231" s="229" t="s">
        <v>211</v>
      </c>
    </row>
    <row r="232" spans="1:65" s="16" customFormat="1" ht="11.25">
      <c r="B232" s="241"/>
      <c r="C232" s="242"/>
      <c r="D232" s="210" t="s">
        <v>219</v>
      </c>
      <c r="E232" s="243" t="s">
        <v>21</v>
      </c>
      <c r="F232" s="244" t="s">
        <v>240</v>
      </c>
      <c r="G232" s="242"/>
      <c r="H232" s="245">
        <v>149.328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219</v>
      </c>
      <c r="AU232" s="251" t="s">
        <v>82</v>
      </c>
      <c r="AV232" s="16" t="s">
        <v>88</v>
      </c>
      <c r="AW232" s="16" t="s">
        <v>34</v>
      </c>
      <c r="AX232" s="16" t="s">
        <v>73</v>
      </c>
      <c r="AY232" s="251" t="s">
        <v>211</v>
      </c>
    </row>
    <row r="233" spans="1:65" s="13" customFormat="1" ht="11.25">
      <c r="B233" s="208"/>
      <c r="C233" s="209"/>
      <c r="D233" s="210" t="s">
        <v>219</v>
      </c>
      <c r="E233" s="211" t="s">
        <v>21</v>
      </c>
      <c r="F233" s="212" t="s">
        <v>1222</v>
      </c>
      <c r="G233" s="209"/>
      <c r="H233" s="211" t="s">
        <v>21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219</v>
      </c>
      <c r="AU233" s="218" t="s">
        <v>82</v>
      </c>
      <c r="AV233" s="13" t="s">
        <v>80</v>
      </c>
      <c r="AW233" s="13" t="s">
        <v>34</v>
      </c>
      <c r="AX233" s="13" t="s">
        <v>73</v>
      </c>
      <c r="AY233" s="218" t="s">
        <v>211</v>
      </c>
    </row>
    <row r="234" spans="1:65" s="14" customFormat="1" ht="11.25">
      <c r="B234" s="219"/>
      <c r="C234" s="220"/>
      <c r="D234" s="210" t="s">
        <v>219</v>
      </c>
      <c r="E234" s="221" t="s">
        <v>21</v>
      </c>
      <c r="F234" s="222" t="s">
        <v>1332</v>
      </c>
      <c r="G234" s="220"/>
      <c r="H234" s="223">
        <v>14.933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219</v>
      </c>
      <c r="AU234" s="229" t="s">
        <v>82</v>
      </c>
      <c r="AV234" s="14" t="s">
        <v>82</v>
      </c>
      <c r="AW234" s="14" t="s">
        <v>34</v>
      </c>
      <c r="AX234" s="14" t="s">
        <v>73</v>
      </c>
      <c r="AY234" s="229" t="s">
        <v>211</v>
      </c>
    </row>
    <row r="235" spans="1:65" s="15" customFormat="1" ht="11.25">
      <c r="B235" s="230"/>
      <c r="C235" s="231"/>
      <c r="D235" s="210" t="s">
        <v>219</v>
      </c>
      <c r="E235" s="232" t="s">
        <v>21</v>
      </c>
      <c r="F235" s="233" t="s">
        <v>225</v>
      </c>
      <c r="G235" s="231"/>
      <c r="H235" s="234">
        <v>164.261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219</v>
      </c>
      <c r="AU235" s="240" t="s">
        <v>82</v>
      </c>
      <c r="AV235" s="15" t="s">
        <v>100</v>
      </c>
      <c r="AW235" s="15" t="s">
        <v>34</v>
      </c>
      <c r="AX235" s="15" t="s">
        <v>80</v>
      </c>
      <c r="AY235" s="240" t="s">
        <v>211</v>
      </c>
    </row>
    <row r="236" spans="1:65" s="2" customFormat="1" ht="16.5" customHeight="1">
      <c r="A236" s="36"/>
      <c r="B236" s="37"/>
      <c r="C236" s="195" t="s">
        <v>8</v>
      </c>
      <c r="D236" s="195" t="s">
        <v>213</v>
      </c>
      <c r="E236" s="196" t="s">
        <v>1333</v>
      </c>
      <c r="F236" s="197" t="s">
        <v>1334</v>
      </c>
      <c r="G236" s="198" t="s">
        <v>216</v>
      </c>
      <c r="H236" s="199">
        <v>539.51900000000001</v>
      </c>
      <c r="I236" s="200"/>
      <c r="J236" s="201">
        <f>ROUND(I236*H236,2)</f>
        <v>0</v>
      </c>
      <c r="K236" s="197" t="s">
        <v>21</v>
      </c>
      <c r="L236" s="41"/>
      <c r="M236" s="202" t="s">
        <v>21</v>
      </c>
      <c r="N236" s="203" t="s">
        <v>44</v>
      </c>
      <c r="O236" s="66"/>
      <c r="P236" s="204">
        <f>O236*H236</f>
        <v>0</v>
      </c>
      <c r="Q236" s="204">
        <v>3.0000000000000001E-3</v>
      </c>
      <c r="R236" s="204">
        <f>Q236*H236</f>
        <v>1.618557</v>
      </c>
      <c r="S236" s="204">
        <v>0</v>
      </c>
      <c r="T236" s="20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6" t="s">
        <v>100</v>
      </c>
      <c r="AT236" s="206" t="s">
        <v>213</v>
      </c>
      <c r="AU236" s="206" t="s">
        <v>82</v>
      </c>
      <c r="AY236" s="19" t="s">
        <v>211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9" t="s">
        <v>80</v>
      </c>
      <c r="BK236" s="207">
        <f>ROUND(I236*H236,2)</f>
        <v>0</v>
      </c>
      <c r="BL236" s="19" t="s">
        <v>100</v>
      </c>
      <c r="BM236" s="206" t="s">
        <v>1335</v>
      </c>
    </row>
    <row r="237" spans="1:65" s="13" customFormat="1" ht="11.25">
      <c r="B237" s="208"/>
      <c r="C237" s="209"/>
      <c r="D237" s="210" t="s">
        <v>219</v>
      </c>
      <c r="E237" s="211" t="s">
        <v>21</v>
      </c>
      <c r="F237" s="212" t="s">
        <v>1336</v>
      </c>
      <c r="G237" s="209"/>
      <c r="H237" s="211" t="s">
        <v>21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219</v>
      </c>
      <c r="AU237" s="218" t="s">
        <v>82</v>
      </c>
      <c r="AV237" s="13" t="s">
        <v>80</v>
      </c>
      <c r="AW237" s="13" t="s">
        <v>34</v>
      </c>
      <c r="AX237" s="13" t="s">
        <v>73</v>
      </c>
      <c r="AY237" s="218" t="s">
        <v>211</v>
      </c>
    </row>
    <row r="238" spans="1:65" s="13" customFormat="1" ht="11.25">
      <c r="B238" s="208"/>
      <c r="C238" s="209"/>
      <c r="D238" s="210" t="s">
        <v>219</v>
      </c>
      <c r="E238" s="211" t="s">
        <v>21</v>
      </c>
      <c r="F238" s="212" t="s">
        <v>1314</v>
      </c>
      <c r="G238" s="209"/>
      <c r="H238" s="211" t="s">
        <v>21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219</v>
      </c>
      <c r="AU238" s="218" t="s">
        <v>82</v>
      </c>
      <c r="AV238" s="13" t="s">
        <v>80</v>
      </c>
      <c r="AW238" s="13" t="s">
        <v>34</v>
      </c>
      <c r="AX238" s="13" t="s">
        <v>73</v>
      </c>
      <c r="AY238" s="218" t="s">
        <v>211</v>
      </c>
    </row>
    <row r="239" spans="1:65" s="13" customFormat="1" ht="11.25">
      <c r="B239" s="208"/>
      <c r="C239" s="209"/>
      <c r="D239" s="210" t="s">
        <v>219</v>
      </c>
      <c r="E239" s="211" t="s">
        <v>21</v>
      </c>
      <c r="F239" s="212" t="s">
        <v>1315</v>
      </c>
      <c r="G239" s="209"/>
      <c r="H239" s="211" t="s">
        <v>21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219</v>
      </c>
      <c r="AU239" s="218" t="s">
        <v>82</v>
      </c>
      <c r="AV239" s="13" t="s">
        <v>80</v>
      </c>
      <c r="AW239" s="13" t="s">
        <v>34</v>
      </c>
      <c r="AX239" s="13" t="s">
        <v>73</v>
      </c>
      <c r="AY239" s="218" t="s">
        <v>211</v>
      </c>
    </row>
    <row r="240" spans="1:65" s="14" customFormat="1" ht="11.25">
      <c r="B240" s="219"/>
      <c r="C240" s="220"/>
      <c r="D240" s="210" t="s">
        <v>219</v>
      </c>
      <c r="E240" s="221" t="s">
        <v>21</v>
      </c>
      <c r="F240" s="222" t="s">
        <v>1337</v>
      </c>
      <c r="G240" s="220"/>
      <c r="H240" s="223">
        <v>492.78500000000003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219</v>
      </c>
      <c r="AU240" s="229" t="s">
        <v>82</v>
      </c>
      <c r="AV240" s="14" t="s">
        <v>82</v>
      </c>
      <c r="AW240" s="14" t="s">
        <v>34</v>
      </c>
      <c r="AX240" s="14" t="s">
        <v>73</v>
      </c>
      <c r="AY240" s="229" t="s">
        <v>211</v>
      </c>
    </row>
    <row r="241" spans="1:65" s="14" customFormat="1" ht="11.25">
      <c r="B241" s="219"/>
      <c r="C241" s="220"/>
      <c r="D241" s="210" t="s">
        <v>219</v>
      </c>
      <c r="E241" s="221" t="s">
        <v>21</v>
      </c>
      <c r="F241" s="222" t="s">
        <v>1338</v>
      </c>
      <c r="G241" s="220"/>
      <c r="H241" s="223">
        <v>10.6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219</v>
      </c>
      <c r="AU241" s="229" t="s">
        <v>82</v>
      </c>
      <c r="AV241" s="14" t="s">
        <v>82</v>
      </c>
      <c r="AW241" s="14" t="s">
        <v>34</v>
      </c>
      <c r="AX241" s="14" t="s">
        <v>73</v>
      </c>
      <c r="AY241" s="229" t="s">
        <v>211</v>
      </c>
    </row>
    <row r="242" spans="1:65" s="13" customFormat="1" ht="11.25">
      <c r="B242" s="208"/>
      <c r="C242" s="209"/>
      <c r="D242" s="210" t="s">
        <v>219</v>
      </c>
      <c r="E242" s="211" t="s">
        <v>21</v>
      </c>
      <c r="F242" s="212" t="s">
        <v>1318</v>
      </c>
      <c r="G242" s="209"/>
      <c r="H242" s="211" t="s">
        <v>21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219</v>
      </c>
      <c r="AU242" s="218" t="s">
        <v>82</v>
      </c>
      <c r="AV242" s="13" t="s">
        <v>80</v>
      </c>
      <c r="AW242" s="13" t="s">
        <v>34</v>
      </c>
      <c r="AX242" s="13" t="s">
        <v>73</v>
      </c>
      <c r="AY242" s="218" t="s">
        <v>211</v>
      </c>
    </row>
    <row r="243" spans="1:65" s="14" customFormat="1" ht="11.25">
      <c r="B243" s="219"/>
      <c r="C243" s="220"/>
      <c r="D243" s="210" t="s">
        <v>219</v>
      </c>
      <c r="E243" s="221" t="s">
        <v>21</v>
      </c>
      <c r="F243" s="222" t="s">
        <v>1319</v>
      </c>
      <c r="G243" s="220"/>
      <c r="H243" s="223">
        <v>-70.47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219</v>
      </c>
      <c r="AU243" s="229" t="s">
        <v>82</v>
      </c>
      <c r="AV243" s="14" t="s">
        <v>82</v>
      </c>
      <c r="AW243" s="14" t="s">
        <v>34</v>
      </c>
      <c r="AX243" s="14" t="s">
        <v>73</v>
      </c>
      <c r="AY243" s="229" t="s">
        <v>211</v>
      </c>
    </row>
    <row r="244" spans="1:65" s="14" customFormat="1" ht="11.25">
      <c r="B244" s="219"/>
      <c r="C244" s="220"/>
      <c r="D244" s="210" t="s">
        <v>219</v>
      </c>
      <c r="E244" s="221" t="s">
        <v>21</v>
      </c>
      <c r="F244" s="222" t="s">
        <v>1320</v>
      </c>
      <c r="G244" s="220"/>
      <c r="H244" s="223">
        <v>-2.2050000000000001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219</v>
      </c>
      <c r="AU244" s="229" t="s">
        <v>82</v>
      </c>
      <c r="AV244" s="14" t="s">
        <v>82</v>
      </c>
      <c r="AW244" s="14" t="s">
        <v>34</v>
      </c>
      <c r="AX244" s="14" t="s">
        <v>73</v>
      </c>
      <c r="AY244" s="229" t="s">
        <v>211</v>
      </c>
    </row>
    <row r="245" spans="1:65" s="14" customFormat="1" ht="11.25">
      <c r="B245" s="219"/>
      <c r="C245" s="220"/>
      <c r="D245" s="210" t="s">
        <v>219</v>
      </c>
      <c r="E245" s="221" t="s">
        <v>21</v>
      </c>
      <c r="F245" s="222" t="s">
        <v>1321</v>
      </c>
      <c r="G245" s="220"/>
      <c r="H245" s="223">
        <v>-2.7269999999999999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219</v>
      </c>
      <c r="AU245" s="229" t="s">
        <v>82</v>
      </c>
      <c r="AV245" s="14" t="s">
        <v>82</v>
      </c>
      <c r="AW245" s="14" t="s">
        <v>34</v>
      </c>
      <c r="AX245" s="14" t="s">
        <v>73</v>
      </c>
      <c r="AY245" s="229" t="s">
        <v>211</v>
      </c>
    </row>
    <row r="246" spans="1:65" s="13" customFormat="1" ht="11.25">
      <c r="B246" s="208"/>
      <c r="C246" s="209"/>
      <c r="D246" s="210" t="s">
        <v>219</v>
      </c>
      <c r="E246" s="211" t="s">
        <v>21</v>
      </c>
      <c r="F246" s="212" t="s">
        <v>1322</v>
      </c>
      <c r="G246" s="209"/>
      <c r="H246" s="211" t="s">
        <v>21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219</v>
      </c>
      <c r="AU246" s="218" t="s">
        <v>82</v>
      </c>
      <c r="AV246" s="13" t="s">
        <v>80</v>
      </c>
      <c r="AW246" s="13" t="s">
        <v>34</v>
      </c>
      <c r="AX246" s="13" t="s">
        <v>73</v>
      </c>
      <c r="AY246" s="218" t="s">
        <v>211</v>
      </c>
    </row>
    <row r="247" spans="1:65" s="14" customFormat="1" ht="11.25">
      <c r="B247" s="219"/>
      <c r="C247" s="220"/>
      <c r="D247" s="210" t="s">
        <v>219</v>
      </c>
      <c r="E247" s="221" t="s">
        <v>21</v>
      </c>
      <c r="F247" s="222" t="s">
        <v>1339</v>
      </c>
      <c r="G247" s="220"/>
      <c r="H247" s="223">
        <v>62.488999999999997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219</v>
      </c>
      <c r="AU247" s="229" t="s">
        <v>82</v>
      </c>
      <c r="AV247" s="14" t="s">
        <v>82</v>
      </c>
      <c r="AW247" s="14" t="s">
        <v>34</v>
      </c>
      <c r="AX247" s="14" t="s">
        <v>73</v>
      </c>
      <c r="AY247" s="229" t="s">
        <v>211</v>
      </c>
    </row>
    <row r="248" spans="1:65" s="16" customFormat="1" ht="11.25">
      <c r="B248" s="241"/>
      <c r="C248" s="242"/>
      <c r="D248" s="210" t="s">
        <v>219</v>
      </c>
      <c r="E248" s="243" t="s">
        <v>21</v>
      </c>
      <c r="F248" s="244" t="s">
        <v>240</v>
      </c>
      <c r="G248" s="242"/>
      <c r="H248" s="245">
        <v>490.47199999999998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219</v>
      </c>
      <c r="AU248" s="251" t="s">
        <v>82</v>
      </c>
      <c r="AV248" s="16" t="s">
        <v>88</v>
      </c>
      <c r="AW248" s="16" t="s">
        <v>34</v>
      </c>
      <c r="AX248" s="16" t="s">
        <v>73</v>
      </c>
      <c r="AY248" s="251" t="s">
        <v>211</v>
      </c>
    </row>
    <row r="249" spans="1:65" s="13" customFormat="1" ht="11.25">
      <c r="B249" s="208"/>
      <c r="C249" s="209"/>
      <c r="D249" s="210" t="s">
        <v>219</v>
      </c>
      <c r="E249" s="211" t="s">
        <v>21</v>
      </c>
      <c r="F249" s="212" t="s">
        <v>1222</v>
      </c>
      <c r="G249" s="209"/>
      <c r="H249" s="211" t="s">
        <v>21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219</v>
      </c>
      <c r="AU249" s="218" t="s">
        <v>82</v>
      </c>
      <c r="AV249" s="13" t="s">
        <v>80</v>
      </c>
      <c r="AW249" s="13" t="s">
        <v>34</v>
      </c>
      <c r="AX249" s="13" t="s">
        <v>73</v>
      </c>
      <c r="AY249" s="218" t="s">
        <v>211</v>
      </c>
    </row>
    <row r="250" spans="1:65" s="14" customFormat="1" ht="11.25">
      <c r="B250" s="219"/>
      <c r="C250" s="220"/>
      <c r="D250" s="210" t="s">
        <v>219</v>
      </c>
      <c r="E250" s="221" t="s">
        <v>21</v>
      </c>
      <c r="F250" s="222" t="s">
        <v>1340</v>
      </c>
      <c r="G250" s="220"/>
      <c r="H250" s="223">
        <v>49.046999999999997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219</v>
      </c>
      <c r="AU250" s="229" t="s">
        <v>82</v>
      </c>
      <c r="AV250" s="14" t="s">
        <v>82</v>
      </c>
      <c r="AW250" s="14" t="s">
        <v>34</v>
      </c>
      <c r="AX250" s="14" t="s">
        <v>73</v>
      </c>
      <c r="AY250" s="229" t="s">
        <v>211</v>
      </c>
    </row>
    <row r="251" spans="1:65" s="15" customFormat="1" ht="11.25">
      <c r="B251" s="230"/>
      <c r="C251" s="231"/>
      <c r="D251" s="210" t="s">
        <v>219</v>
      </c>
      <c r="E251" s="232" t="s">
        <v>21</v>
      </c>
      <c r="F251" s="233" t="s">
        <v>225</v>
      </c>
      <c r="G251" s="231"/>
      <c r="H251" s="234">
        <v>539.51900000000001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219</v>
      </c>
      <c r="AU251" s="240" t="s">
        <v>82</v>
      </c>
      <c r="AV251" s="15" t="s">
        <v>100</v>
      </c>
      <c r="AW251" s="15" t="s">
        <v>34</v>
      </c>
      <c r="AX251" s="15" t="s">
        <v>80</v>
      </c>
      <c r="AY251" s="240" t="s">
        <v>211</v>
      </c>
    </row>
    <row r="252" spans="1:65" s="2" customFormat="1" ht="21.75" customHeight="1">
      <c r="A252" s="36"/>
      <c r="B252" s="37"/>
      <c r="C252" s="195" t="s">
        <v>330</v>
      </c>
      <c r="D252" s="195" t="s">
        <v>213</v>
      </c>
      <c r="E252" s="196" t="s">
        <v>1341</v>
      </c>
      <c r="F252" s="197" t="s">
        <v>1342</v>
      </c>
      <c r="G252" s="198" t="s">
        <v>216</v>
      </c>
      <c r="H252" s="199">
        <v>65.959999999999994</v>
      </c>
      <c r="I252" s="200"/>
      <c r="J252" s="201">
        <f>ROUND(I252*H252,2)</f>
        <v>0</v>
      </c>
      <c r="K252" s="197" t="s">
        <v>217</v>
      </c>
      <c r="L252" s="41"/>
      <c r="M252" s="202" t="s">
        <v>21</v>
      </c>
      <c r="N252" s="203" t="s">
        <v>44</v>
      </c>
      <c r="O252" s="66"/>
      <c r="P252" s="204">
        <f>O252*H252</f>
        <v>0</v>
      </c>
      <c r="Q252" s="204">
        <v>1.54E-2</v>
      </c>
      <c r="R252" s="204">
        <f>Q252*H252</f>
        <v>1.015784</v>
      </c>
      <c r="S252" s="204">
        <v>0</v>
      </c>
      <c r="T252" s="20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6" t="s">
        <v>100</v>
      </c>
      <c r="AT252" s="206" t="s">
        <v>213</v>
      </c>
      <c r="AU252" s="206" t="s">
        <v>82</v>
      </c>
      <c r="AY252" s="19" t="s">
        <v>211</v>
      </c>
      <c r="BE252" s="207">
        <f>IF(N252="základní",J252,0)</f>
        <v>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9" t="s">
        <v>80</v>
      </c>
      <c r="BK252" s="207">
        <f>ROUND(I252*H252,2)</f>
        <v>0</v>
      </c>
      <c r="BL252" s="19" t="s">
        <v>100</v>
      </c>
      <c r="BM252" s="206" t="s">
        <v>1343</v>
      </c>
    </row>
    <row r="253" spans="1:65" s="13" customFormat="1" ht="11.25">
      <c r="B253" s="208"/>
      <c r="C253" s="209"/>
      <c r="D253" s="210" t="s">
        <v>219</v>
      </c>
      <c r="E253" s="211" t="s">
        <v>21</v>
      </c>
      <c r="F253" s="212" t="s">
        <v>1344</v>
      </c>
      <c r="G253" s="209"/>
      <c r="H253" s="211" t="s">
        <v>21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219</v>
      </c>
      <c r="AU253" s="218" t="s">
        <v>82</v>
      </c>
      <c r="AV253" s="13" t="s">
        <v>80</v>
      </c>
      <c r="AW253" s="13" t="s">
        <v>34</v>
      </c>
      <c r="AX253" s="13" t="s">
        <v>73</v>
      </c>
      <c r="AY253" s="218" t="s">
        <v>211</v>
      </c>
    </row>
    <row r="254" spans="1:65" s="14" customFormat="1" ht="11.25">
      <c r="B254" s="219"/>
      <c r="C254" s="220"/>
      <c r="D254" s="210" t="s">
        <v>219</v>
      </c>
      <c r="E254" s="221" t="s">
        <v>21</v>
      </c>
      <c r="F254" s="222" t="s">
        <v>1298</v>
      </c>
      <c r="G254" s="220"/>
      <c r="H254" s="223">
        <v>25.725000000000001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219</v>
      </c>
      <c r="AU254" s="229" t="s">
        <v>82</v>
      </c>
      <c r="AV254" s="14" t="s">
        <v>82</v>
      </c>
      <c r="AW254" s="14" t="s">
        <v>34</v>
      </c>
      <c r="AX254" s="14" t="s">
        <v>73</v>
      </c>
      <c r="AY254" s="229" t="s">
        <v>211</v>
      </c>
    </row>
    <row r="255" spans="1:65" s="14" customFormat="1" ht="11.25">
      <c r="B255" s="219"/>
      <c r="C255" s="220"/>
      <c r="D255" s="210" t="s">
        <v>219</v>
      </c>
      <c r="E255" s="221" t="s">
        <v>21</v>
      </c>
      <c r="F255" s="222" t="s">
        <v>1299</v>
      </c>
      <c r="G255" s="220"/>
      <c r="H255" s="223">
        <v>5.88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219</v>
      </c>
      <c r="AU255" s="229" t="s">
        <v>82</v>
      </c>
      <c r="AV255" s="14" t="s">
        <v>82</v>
      </c>
      <c r="AW255" s="14" t="s">
        <v>34</v>
      </c>
      <c r="AX255" s="14" t="s">
        <v>73</v>
      </c>
      <c r="AY255" s="229" t="s">
        <v>211</v>
      </c>
    </row>
    <row r="256" spans="1:65" s="14" customFormat="1" ht="11.25">
      <c r="B256" s="219"/>
      <c r="C256" s="220"/>
      <c r="D256" s="210" t="s">
        <v>219</v>
      </c>
      <c r="E256" s="221" t="s">
        <v>21</v>
      </c>
      <c r="F256" s="222" t="s">
        <v>1300</v>
      </c>
      <c r="G256" s="220"/>
      <c r="H256" s="223">
        <v>0.72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219</v>
      </c>
      <c r="AU256" s="229" t="s">
        <v>82</v>
      </c>
      <c r="AV256" s="14" t="s">
        <v>82</v>
      </c>
      <c r="AW256" s="14" t="s">
        <v>34</v>
      </c>
      <c r="AX256" s="14" t="s">
        <v>73</v>
      </c>
      <c r="AY256" s="229" t="s">
        <v>211</v>
      </c>
    </row>
    <row r="257" spans="1:65" s="14" customFormat="1" ht="11.25">
      <c r="B257" s="219"/>
      <c r="C257" s="220"/>
      <c r="D257" s="210" t="s">
        <v>219</v>
      </c>
      <c r="E257" s="221" t="s">
        <v>21</v>
      </c>
      <c r="F257" s="222" t="s">
        <v>1301</v>
      </c>
      <c r="G257" s="220"/>
      <c r="H257" s="223">
        <v>2.2050000000000001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219</v>
      </c>
      <c r="AU257" s="229" t="s">
        <v>82</v>
      </c>
      <c r="AV257" s="14" t="s">
        <v>82</v>
      </c>
      <c r="AW257" s="14" t="s">
        <v>34</v>
      </c>
      <c r="AX257" s="14" t="s">
        <v>73</v>
      </c>
      <c r="AY257" s="229" t="s">
        <v>211</v>
      </c>
    </row>
    <row r="258" spans="1:65" s="13" customFormat="1" ht="11.25">
      <c r="B258" s="208"/>
      <c r="C258" s="209"/>
      <c r="D258" s="210" t="s">
        <v>219</v>
      </c>
      <c r="E258" s="211" t="s">
        <v>21</v>
      </c>
      <c r="F258" s="212" t="s">
        <v>1345</v>
      </c>
      <c r="G258" s="209"/>
      <c r="H258" s="211" t="s">
        <v>21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219</v>
      </c>
      <c r="AU258" s="218" t="s">
        <v>82</v>
      </c>
      <c r="AV258" s="13" t="s">
        <v>80</v>
      </c>
      <c r="AW258" s="13" t="s">
        <v>34</v>
      </c>
      <c r="AX258" s="13" t="s">
        <v>73</v>
      </c>
      <c r="AY258" s="218" t="s">
        <v>211</v>
      </c>
    </row>
    <row r="259" spans="1:65" s="13" customFormat="1" ht="11.25">
      <c r="B259" s="208"/>
      <c r="C259" s="209"/>
      <c r="D259" s="210" t="s">
        <v>219</v>
      </c>
      <c r="E259" s="211" t="s">
        <v>21</v>
      </c>
      <c r="F259" s="212" t="s">
        <v>1314</v>
      </c>
      <c r="G259" s="209"/>
      <c r="H259" s="211" t="s">
        <v>21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219</v>
      </c>
      <c r="AU259" s="218" t="s">
        <v>82</v>
      </c>
      <c r="AV259" s="13" t="s">
        <v>80</v>
      </c>
      <c r="AW259" s="13" t="s">
        <v>34</v>
      </c>
      <c r="AX259" s="13" t="s">
        <v>73</v>
      </c>
      <c r="AY259" s="218" t="s">
        <v>211</v>
      </c>
    </row>
    <row r="260" spans="1:65" s="14" customFormat="1" ht="11.25">
      <c r="B260" s="219"/>
      <c r="C260" s="220"/>
      <c r="D260" s="210" t="s">
        <v>219</v>
      </c>
      <c r="E260" s="221" t="s">
        <v>21</v>
      </c>
      <c r="F260" s="222" t="s">
        <v>1330</v>
      </c>
      <c r="G260" s="220"/>
      <c r="H260" s="223">
        <v>15.04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219</v>
      </c>
      <c r="AU260" s="229" t="s">
        <v>82</v>
      </c>
      <c r="AV260" s="14" t="s">
        <v>82</v>
      </c>
      <c r="AW260" s="14" t="s">
        <v>34</v>
      </c>
      <c r="AX260" s="14" t="s">
        <v>73</v>
      </c>
      <c r="AY260" s="229" t="s">
        <v>211</v>
      </c>
    </row>
    <row r="261" spans="1:65" s="14" customFormat="1" ht="11.25">
      <c r="B261" s="219"/>
      <c r="C261" s="220"/>
      <c r="D261" s="210" t="s">
        <v>219</v>
      </c>
      <c r="E261" s="221" t="s">
        <v>21</v>
      </c>
      <c r="F261" s="222" t="s">
        <v>1331</v>
      </c>
      <c r="G261" s="220"/>
      <c r="H261" s="223">
        <v>14.39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219</v>
      </c>
      <c r="AU261" s="229" t="s">
        <v>82</v>
      </c>
      <c r="AV261" s="14" t="s">
        <v>82</v>
      </c>
      <c r="AW261" s="14" t="s">
        <v>34</v>
      </c>
      <c r="AX261" s="14" t="s">
        <v>73</v>
      </c>
      <c r="AY261" s="229" t="s">
        <v>211</v>
      </c>
    </row>
    <row r="262" spans="1:65" s="13" customFormat="1" ht="11.25">
      <c r="B262" s="208"/>
      <c r="C262" s="209"/>
      <c r="D262" s="210" t="s">
        <v>219</v>
      </c>
      <c r="E262" s="211" t="s">
        <v>21</v>
      </c>
      <c r="F262" s="212" t="s">
        <v>1322</v>
      </c>
      <c r="G262" s="209"/>
      <c r="H262" s="211" t="s">
        <v>21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219</v>
      </c>
      <c r="AU262" s="218" t="s">
        <v>82</v>
      </c>
      <c r="AV262" s="13" t="s">
        <v>80</v>
      </c>
      <c r="AW262" s="13" t="s">
        <v>34</v>
      </c>
      <c r="AX262" s="13" t="s">
        <v>73</v>
      </c>
      <c r="AY262" s="218" t="s">
        <v>211</v>
      </c>
    </row>
    <row r="263" spans="1:65" s="14" customFormat="1" ht="11.25">
      <c r="B263" s="219"/>
      <c r="C263" s="220"/>
      <c r="D263" s="210" t="s">
        <v>219</v>
      </c>
      <c r="E263" s="221" t="s">
        <v>21</v>
      </c>
      <c r="F263" s="222" t="s">
        <v>1346</v>
      </c>
      <c r="G263" s="220"/>
      <c r="H263" s="223">
        <v>2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219</v>
      </c>
      <c r="AU263" s="229" t="s">
        <v>82</v>
      </c>
      <c r="AV263" s="14" t="s">
        <v>82</v>
      </c>
      <c r="AW263" s="14" t="s">
        <v>34</v>
      </c>
      <c r="AX263" s="14" t="s">
        <v>73</v>
      </c>
      <c r="AY263" s="229" t="s">
        <v>211</v>
      </c>
    </row>
    <row r="264" spans="1:65" s="15" customFormat="1" ht="11.25">
      <c r="B264" s="230"/>
      <c r="C264" s="231"/>
      <c r="D264" s="210" t="s">
        <v>219</v>
      </c>
      <c r="E264" s="232" t="s">
        <v>21</v>
      </c>
      <c r="F264" s="233" t="s">
        <v>225</v>
      </c>
      <c r="G264" s="231"/>
      <c r="H264" s="234">
        <v>65.959999999999994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219</v>
      </c>
      <c r="AU264" s="240" t="s">
        <v>82</v>
      </c>
      <c r="AV264" s="15" t="s">
        <v>100</v>
      </c>
      <c r="AW264" s="15" t="s">
        <v>34</v>
      </c>
      <c r="AX264" s="15" t="s">
        <v>80</v>
      </c>
      <c r="AY264" s="240" t="s">
        <v>211</v>
      </c>
    </row>
    <row r="265" spans="1:65" s="2" customFormat="1" ht="16.5" customHeight="1">
      <c r="A265" s="36"/>
      <c r="B265" s="37"/>
      <c r="C265" s="195" t="s">
        <v>334</v>
      </c>
      <c r="D265" s="195" t="s">
        <v>213</v>
      </c>
      <c r="E265" s="196" t="s">
        <v>1347</v>
      </c>
      <c r="F265" s="197" t="s">
        <v>1348</v>
      </c>
      <c r="G265" s="198" t="s">
        <v>216</v>
      </c>
      <c r="H265" s="199">
        <v>19.486999999999998</v>
      </c>
      <c r="I265" s="200"/>
      <c r="J265" s="201">
        <f>ROUND(I265*H265,2)</f>
        <v>0</v>
      </c>
      <c r="K265" s="197" t="s">
        <v>217</v>
      </c>
      <c r="L265" s="41"/>
      <c r="M265" s="202" t="s">
        <v>21</v>
      </c>
      <c r="N265" s="203" t="s">
        <v>44</v>
      </c>
      <c r="O265" s="66"/>
      <c r="P265" s="204">
        <f>O265*H265</f>
        <v>0</v>
      </c>
      <c r="Q265" s="204">
        <v>3.8199999999999998E-2</v>
      </c>
      <c r="R265" s="204">
        <f>Q265*H265</f>
        <v>0.74440339999999994</v>
      </c>
      <c r="S265" s="204">
        <v>0</v>
      </c>
      <c r="T265" s="20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100</v>
      </c>
      <c r="AT265" s="206" t="s">
        <v>213</v>
      </c>
      <c r="AU265" s="206" t="s">
        <v>82</v>
      </c>
      <c r="AY265" s="19" t="s">
        <v>211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9" t="s">
        <v>80</v>
      </c>
      <c r="BK265" s="207">
        <f>ROUND(I265*H265,2)</f>
        <v>0</v>
      </c>
      <c r="BL265" s="19" t="s">
        <v>100</v>
      </c>
      <c r="BM265" s="206" t="s">
        <v>1349</v>
      </c>
    </row>
    <row r="266" spans="1:65" s="13" customFormat="1" ht="11.25">
      <c r="B266" s="208"/>
      <c r="C266" s="209"/>
      <c r="D266" s="210" t="s">
        <v>219</v>
      </c>
      <c r="E266" s="211" t="s">
        <v>21</v>
      </c>
      <c r="F266" s="212" t="s">
        <v>1291</v>
      </c>
      <c r="G266" s="209"/>
      <c r="H266" s="211" t="s">
        <v>21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219</v>
      </c>
      <c r="AU266" s="218" t="s">
        <v>82</v>
      </c>
      <c r="AV266" s="13" t="s">
        <v>80</v>
      </c>
      <c r="AW266" s="13" t="s">
        <v>34</v>
      </c>
      <c r="AX266" s="13" t="s">
        <v>73</v>
      </c>
      <c r="AY266" s="218" t="s">
        <v>211</v>
      </c>
    </row>
    <row r="267" spans="1:65" s="13" customFormat="1" ht="11.25">
      <c r="B267" s="208"/>
      <c r="C267" s="209"/>
      <c r="D267" s="210" t="s">
        <v>219</v>
      </c>
      <c r="E267" s="211" t="s">
        <v>21</v>
      </c>
      <c r="F267" s="212" t="s">
        <v>1350</v>
      </c>
      <c r="G267" s="209"/>
      <c r="H267" s="211" t="s">
        <v>21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219</v>
      </c>
      <c r="AU267" s="218" t="s">
        <v>82</v>
      </c>
      <c r="AV267" s="13" t="s">
        <v>80</v>
      </c>
      <c r="AW267" s="13" t="s">
        <v>34</v>
      </c>
      <c r="AX267" s="13" t="s">
        <v>73</v>
      </c>
      <c r="AY267" s="218" t="s">
        <v>211</v>
      </c>
    </row>
    <row r="268" spans="1:65" s="14" customFormat="1" ht="11.25">
      <c r="B268" s="219"/>
      <c r="C268" s="220"/>
      <c r="D268" s="210" t="s">
        <v>219</v>
      </c>
      <c r="E268" s="221" t="s">
        <v>21</v>
      </c>
      <c r="F268" s="222" t="s">
        <v>1293</v>
      </c>
      <c r="G268" s="220"/>
      <c r="H268" s="223">
        <v>8.7859999999999996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219</v>
      </c>
      <c r="AU268" s="229" t="s">
        <v>82</v>
      </c>
      <c r="AV268" s="14" t="s">
        <v>82</v>
      </c>
      <c r="AW268" s="14" t="s">
        <v>34</v>
      </c>
      <c r="AX268" s="14" t="s">
        <v>73</v>
      </c>
      <c r="AY268" s="229" t="s">
        <v>211</v>
      </c>
    </row>
    <row r="269" spans="1:65" s="14" customFormat="1" ht="11.25">
      <c r="B269" s="219"/>
      <c r="C269" s="220"/>
      <c r="D269" s="210" t="s">
        <v>219</v>
      </c>
      <c r="E269" s="221" t="s">
        <v>21</v>
      </c>
      <c r="F269" s="222" t="s">
        <v>1294</v>
      </c>
      <c r="G269" s="220"/>
      <c r="H269" s="223">
        <v>2.9740000000000002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219</v>
      </c>
      <c r="AU269" s="229" t="s">
        <v>82</v>
      </c>
      <c r="AV269" s="14" t="s">
        <v>82</v>
      </c>
      <c r="AW269" s="14" t="s">
        <v>34</v>
      </c>
      <c r="AX269" s="14" t="s">
        <v>73</v>
      </c>
      <c r="AY269" s="229" t="s">
        <v>211</v>
      </c>
    </row>
    <row r="270" spans="1:65" s="13" customFormat="1" ht="11.25">
      <c r="B270" s="208"/>
      <c r="C270" s="209"/>
      <c r="D270" s="210" t="s">
        <v>219</v>
      </c>
      <c r="E270" s="211" t="s">
        <v>21</v>
      </c>
      <c r="F270" s="212" t="s">
        <v>1351</v>
      </c>
      <c r="G270" s="209"/>
      <c r="H270" s="211" t="s">
        <v>21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219</v>
      </c>
      <c r="AU270" s="218" t="s">
        <v>82</v>
      </c>
      <c r="AV270" s="13" t="s">
        <v>80</v>
      </c>
      <c r="AW270" s="13" t="s">
        <v>34</v>
      </c>
      <c r="AX270" s="13" t="s">
        <v>73</v>
      </c>
      <c r="AY270" s="218" t="s">
        <v>211</v>
      </c>
    </row>
    <row r="271" spans="1:65" s="14" customFormat="1" ht="11.25">
      <c r="B271" s="219"/>
      <c r="C271" s="220"/>
      <c r="D271" s="210" t="s">
        <v>219</v>
      </c>
      <c r="E271" s="221" t="s">
        <v>21</v>
      </c>
      <c r="F271" s="222" t="s">
        <v>1296</v>
      </c>
      <c r="G271" s="220"/>
      <c r="H271" s="223">
        <v>1.952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219</v>
      </c>
      <c r="AU271" s="229" t="s">
        <v>82</v>
      </c>
      <c r="AV271" s="14" t="s">
        <v>82</v>
      </c>
      <c r="AW271" s="14" t="s">
        <v>34</v>
      </c>
      <c r="AX271" s="14" t="s">
        <v>73</v>
      </c>
      <c r="AY271" s="229" t="s">
        <v>211</v>
      </c>
    </row>
    <row r="272" spans="1:65" s="13" customFormat="1" ht="11.25">
      <c r="B272" s="208"/>
      <c r="C272" s="209"/>
      <c r="D272" s="210" t="s">
        <v>219</v>
      </c>
      <c r="E272" s="211" t="s">
        <v>21</v>
      </c>
      <c r="F272" s="212" t="s">
        <v>1352</v>
      </c>
      <c r="G272" s="209"/>
      <c r="H272" s="211" t="s">
        <v>21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219</v>
      </c>
      <c r="AU272" s="218" t="s">
        <v>82</v>
      </c>
      <c r="AV272" s="13" t="s">
        <v>80</v>
      </c>
      <c r="AW272" s="13" t="s">
        <v>34</v>
      </c>
      <c r="AX272" s="13" t="s">
        <v>73</v>
      </c>
      <c r="AY272" s="218" t="s">
        <v>211</v>
      </c>
    </row>
    <row r="273" spans="1:65" s="13" customFormat="1" ht="11.25">
      <c r="B273" s="208"/>
      <c r="C273" s="209"/>
      <c r="D273" s="210" t="s">
        <v>219</v>
      </c>
      <c r="E273" s="211" t="s">
        <v>21</v>
      </c>
      <c r="F273" s="212" t="s">
        <v>1303</v>
      </c>
      <c r="G273" s="209"/>
      <c r="H273" s="211" t="s">
        <v>21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219</v>
      </c>
      <c r="AU273" s="218" t="s">
        <v>82</v>
      </c>
      <c r="AV273" s="13" t="s">
        <v>80</v>
      </c>
      <c r="AW273" s="13" t="s">
        <v>34</v>
      </c>
      <c r="AX273" s="13" t="s">
        <v>73</v>
      </c>
      <c r="AY273" s="218" t="s">
        <v>211</v>
      </c>
    </row>
    <row r="274" spans="1:65" s="13" customFormat="1" ht="11.25">
      <c r="B274" s="208"/>
      <c r="C274" s="209"/>
      <c r="D274" s="210" t="s">
        <v>219</v>
      </c>
      <c r="E274" s="211" t="s">
        <v>21</v>
      </c>
      <c r="F274" s="212" t="s">
        <v>1304</v>
      </c>
      <c r="G274" s="209"/>
      <c r="H274" s="211" t="s">
        <v>21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219</v>
      </c>
      <c r="AU274" s="218" t="s">
        <v>82</v>
      </c>
      <c r="AV274" s="13" t="s">
        <v>80</v>
      </c>
      <c r="AW274" s="13" t="s">
        <v>34</v>
      </c>
      <c r="AX274" s="13" t="s">
        <v>73</v>
      </c>
      <c r="AY274" s="218" t="s">
        <v>211</v>
      </c>
    </row>
    <row r="275" spans="1:65" s="14" customFormat="1" ht="11.25">
      <c r="B275" s="219"/>
      <c r="C275" s="220"/>
      <c r="D275" s="210" t="s">
        <v>219</v>
      </c>
      <c r="E275" s="221" t="s">
        <v>21</v>
      </c>
      <c r="F275" s="222" t="s">
        <v>1305</v>
      </c>
      <c r="G275" s="220"/>
      <c r="H275" s="223">
        <v>0.82499999999999996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219</v>
      </c>
      <c r="AU275" s="229" t="s">
        <v>82</v>
      </c>
      <c r="AV275" s="14" t="s">
        <v>82</v>
      </c>
      <c r="AW275" s="14" t="s">
        <v>34</v>
      </c>
      <c r="AX275" s="14" t="s">
        <v>73</v>
      </c>
      <c r="AY275" s="229" t="s">
        <v>211</v>
      </c>
    </row>
    <row r="276" spans="1:65" s="13" customFormat="1" ht="11.25">
      <c r="B276" s="208"/>
      <c r="C276" s="209"/>
      <c r="D276" s="210" t="s">
        <v>219</v>
      </c>
      <c r="E276" s="211" t="s">
        <v>21</v>
      </c>
      <c r="F276" s="212" t="s">
        <v>1306</v>
      </c>
      <c r="G276" s="209"/>
      <c r="H276" s="211" t="s">
        <v>21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219</v>
      </c>
      <c r="AU276" s="218" t="s">
        <v>82</v>
      </c>
      <c r="AV276" s="13" t="s">
        <v>80</v>
      </c>
      <c r="AW276" s="13" t="s">
        <v>34</v>
      </c>
      <c r="AX276" s="13" t="s">
        <v>73</v>
      </c>
      <c r="AY276" s="218" t="s">
        <v>211</v>
      </c>
    </row>
    <row r="277" spans="1:65" s="13" customFormat="1" ht="11.25">
      <c r="B277" s="208"/>
      <c r="C277" s="209"/>
      <c r="D277" s="210" t="s">
        <v>219</v>
      </c>
      <c r="E277" s="211" t="s">
        <v>21</v>
      </c>
      <c r="F277" s="212" t="s">
        <v>1307</v>
      </c>
      <c r="G277" s="209"/>
      <c r="H277" s="211" t="s">
        <v>21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219</v>
      </c>
      <c r="AU277" s="218" t="s">
        <v>82</v>
      </c>
      <c r="AV277" s="13" t="s">
        <v>80</v>
      </c>
      <c r="AW277" s="13" t="s">
        <v>34</v>
      </c>
      <c r="AX277" s="13" t="s">
        <v>73</v>
      </c>
      <c r="AY277" s="218" t="s">
        <v>211</v>
      </c>
    </row>
    <row r="278" spans="1:65" s="14" customFormat="1" ht="11.25">
      <c r="B278" s="219"/>
      <c r="C278" s="220"/>
      <c r="D278" s="210" t="s">
        <v>219</v>
      </c>
      <c r="E278" s="221" t="s">
        <v>21</v>
      </c>
      <c r="F278" s="222" t="s">
        <v>1308</v>
      </c>
      <c r="G278" s="220"/>
      <c r="H278" s="223">
        <v>4.95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219</v>
      </c>
      <c r="AU278" s="229" t="s">
        <v>82</v>
      </c>
      <c r="AV278" s="14" t="s">
        <v>82</v>
      </c>
      <c r="AW278" s="14" t="s">
        <v>34</v>
      </c>
      <c r="AX278" s="14" t="s">
        <v>73</v>
      </c>
      <c r="AY278" s="229" t="s">
        <v>211</v>
      </c>
    </row>
    <row r="279" spans="1:65" s="15" customFormat="1" ht="11.25">
      <c r="B279" s="230"/>
      <c r="C279" s="231"/>
      <c r="D279" s="210" t="s">
        <v>219</v>
      </c>
      <c r="E279" s="232" t="s">
        <v>21</v>
      </c>
      <c r="F279" s="233" t="s">
        <v>225</v>
      </c>
      <c r="G279" s="231"/>
      <c r="H279" s="234">
        <v>19.486999999999998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219</v>
      </c>
      <c r="AU279" s="240" t="s">
        <v>82</v>
      </c>
      <c r="AV279" s="15" t="s">
        <v>100</v>
      </c>
      <c r="AW279" s="15" t="s">
        <v>34</v>
      </c>
      <c r="AX279" s="15" t="s">
        <v>80</v>
      </c>
      <c r="AY279" s="240" t="s">
        <v>211</v>
      </c>
    </row>
    <row r="280" spans="1:65" s="2" customFormat="1" ht="16.5" customHeight="1">
      <c r="A280" s="36"/>
      <c r="B280" s="37"/>
      <c r="C280" s="195" t="s">
        <v>346</v>
      </c>
      <c r="D280" s="195" t="s">
        <v>213</v>
      </c>
      <c r="E280" s="196" t="s">
        <v>1353</v>
      </c>
      <c r="F280" s="197" t="s">
        <v>1354</v>
      </c>
      <c r="G280" s="198" t="s">
        <v>216</v>
      </c>
      <c r="H280" s="199">
        <v>3.3</v>
      </c>
      <c r="I280" s="200"/>
      <c r="J280" s="201">
        <f>ROUND(I280*H280,2)</f>
        <v>0</v>
      </c>
      <c r="K280" s="197" t="s">
        <v>217</v>
      </c>
      <c r="L280" s="41"/>
      <c r="M280" s="202" t="s">
        <v>21</v>
      </c>
      <c r="N280" s="203" t="s">
        <v>44</v>
      </c>
      <c r="O280" s="66"/>
      <c r="P280" s="204">
        <f>O280*H280</f>
        <v>0</v>
      </c>
      <c r="Q280" s="204">
        <v>3.8199999999999998E-2</v>
      </c>
      <c r="R280" s="204">
        <f>Q280*H280</f>
        <v>0.12605999999999998</v>
      </c>
      <c r="S280" s="204">
        <v>0</v>
      </c>
      <c r="T280" s="20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100</v>
      </c>
      <c r="AT280" s="206" t="s">
        <v>213</v>
      </c>
      <c r="AU280" s="206" t="s">
        <v>82</v>
      </c>
      <c r="AY280" s="19" t="s">
        <v>211</v>
      </c>
      <c r="BE280" s="207">
        <f>IF(N280="základní",J280,0)</f>
        <v>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9" t="s">
        <v>80</v>
      </c>
      <c r="BK280" s="207">
        <f>ROUND(I280*H280,2)</f>
        <v>0</v>
      </c>
      <c r="BL280" s="19" t="s">
        <v>100</v>
      </c>
      <c r="BM280" s="206" t="s">
        <v>1355</v>
      </c>
    </row>
    <row r="281" spans="1:65" s="13" customFormat="1" ht="11.25">
      <c r="B281" s="208"/>
      <c r="C281" s="209"/>
      <c r="D281" s="210" t="s">
        <v>219</v>
      </c>
      <c r="E281" s="211" t="s">
        <v>21</v>
      </c>
      <c r="F281" s="212" t="s">
        <v>1309</v>
      </c>
      <c r="G281" s="209"/>
      <c r="H281" s="211" t="s">
        <v>21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219</v>
      </c>
      <c r="AU281" s="218" t="s">
        <v>82</v>
      </c>
      <c r="AV281" s="13" t="s">
        <v>80</v>
      </c>
      <c r="AW281" s="13" t="s">
        <v>34</v>
      </c>
      <c r="AX281" s="13" t="s">
        <v>73</v>
      </c>
      <c r="AY281" s="218" t="s">
        <v>211</v>
      </c>
    </row>
    <row r="282" spans="1:65" s="14" customFormat="1" ht="11.25">
      <c r="B282" s="219"/>
      <c r="C282" s="220"/>
      <c r="D282" s="210" t="s">
        <v>219</v>
      </c>
      <c r="E282" s="221" t="s">
        <v>21</v>
      </c>
      <c r="F282" s="222" t="s">
        <v>1310</v>
      </c>
      <c r="G282" s="220"/>
      <c r="H282" s="223">
        <v>3.3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219</v>
      </c>
      <c r="AU282" s="229" t="s">
        <v>82</v>
      </c>
      <c r="AV282" s="14" t="s">
        <v>82</v>
      </c>
      <c r="AW282" s="14" t="s">
        <v>34</v>
      </c>
      <c r="AX282" s="14" t="s">
        <v>73</v>
      </c>
      <c r="AY282" s="229" t="s">
        <v>211</v>
      </c>
    </row>
    <row r="283" spans="1:65" s="15" customFormat="1" ht="11.25">
      <c r="B283" s="230"/>
      <c r="C283" s="231"/>
      <c r="D283" s="210" t="s">
        <v>219</v>
      </c>
      <c r="E283" s="232" t="s">
        <v>21</v>
      </c>
      <c r="F283" s="233" t="s">
        <v>225</v>
      </c>
      <c r="G283" s="231"/>
      <c r="H283" s="234">
        <v>3.3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219</v>
      </c>
      <c r="AU283" s="240" t="s">
        <v>82</v>
      </c>
      <c r="AV283" s="15" t="s">
        <v>100</v>
      </c>
      <c r="AW283" s="15" t="s">
        <v>34</v>
      </c>
      <c r="AX283" s="15" t="s">
        <v>80</v>
      </c>
      <c r="AY283" s="240" t="s">
        <v>211</v>
      </c>
    </row>
    <row r="284" spans="1:65" s="2" customFormat="1" ht="16.5" customHeight="1">
      <c r="A284" s="36"/>
      <c r="B284" s="37"/>
      <c r="C284" s="195" t="s">
        <v>354</v>
      </c>
      <c r="D284" s="195" t="s">
        <v>213</v>
      </c>
      <c r="E284" s="196" t="s">
        <v>1356</v>
      </c>
      <c r="F284" s="197" t="s">
        <v>1357</v>
      </c>
      <c r="G284" s="198" t="s">
        <v>216</v>
      </c>
      <c r="H284" s="199">
        <v>2.75</v>
      </c>
      <c r="I284" s="200"/>
      <c r="J284" s="201">
        <f>ROUND(I284*H284,2)</f>
        <v>0</v>
      </c>
      <c r="K284" s="197" t="s">
        <v>217</v>
      </c>
      <c r="L284" s="41"/>
      <c r="M284" s="202" t="s">
        <v>21</v>
      </c>
      <c r="N284" s="203" t="s">
        <v>44</v>
      </c>
      <c r="O284" s="66"/>
      <c r="P284" s="204">
        <f>O284*H284</f>
        <v>0</v>
      </c>
      <c r="Q284" s="204">
        <v>3.8199999999999998E-2</v>
      </c>
      <c r="R284" s="204">
        <f>Q284*H284</f>
        <v>0.10504999999999999</v>
      </c>
      <c r="S284" s="204">
        <v>0</v>
      </c>
      <c r="T284" s="20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6" t="s">
        <v>100</v>
      </c>
      <c r="AT284" s="206" t="s">
        <v>213</v>
      </c>
      <c r="AU284" s="206" t="s">
        <v>82</v>
      </c>
      <c r="AY284" s="19" t="s">
        <v>211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9" t="s">
        <v>80</v>
      </c>
      <c r="BK284" s="207">
        <f>ROUND(I284*H284,2)</f>
        <v>0</v>
      </c>
      <c r="BL284" s="19" t="s">
        <v>100</v>
      </c>
      <c r="BM284" s="206" t="s">
        <v>1358</v>
      </c>
    </row>
    <row r="285" spans="1:65" s="13" customFormat="1" ht="11.25">
      <c r="B285" s="208"/>
      <c r="C285" s="209"/>
      <c r="D285" s="210" t="s">
        <v>219</v>
      </c>
      <c r="E285" s="211" t="s">
        <v>21</v>
      </c>
      <c r="F285" s="212" t="s">
        <v>1352</v>
      </c>
      <c r="G285" s="209"/>
      <c r="H285" s="211" t="s">
        <v>21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219</v>
      </c>
      <c r="AU285" s="218" t="s">
        <v>82</v>
      </c>
      <c r="AV285" s="13" t="s">
        <v>80</v>
      </c>
      <c r="AW285" s="13" t="s">
        <v>34</v>
      </c>
      <c r="AX285" s="13" t="s">
        <v>73</v>
      </c>
      <c r="AY285" s="218" t="s">
        <v>211</v>
      </c>
    </row>
    <row r="286" spans="1:65" s="13" customFormat="1" ht="11.25">
      <c r="B286" s="208"/>
      <c r="C286" s="209"/>
      <c r="D286" s="210" t="s">
        <v>219</v>
      </c>
      <c r="E286" s="211" t="s">
        <v>21</v>
      </c>
      <c r="F286" s="212" t="s">
        <v>1311</v>
      </c>
      <c r="G286" s="209"/>
      <c r="H286" s="211" t="s">
        <v>21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219</v>
      </c>
      <c r="AU286" s="218" t="s">
        <v>82</v>
      </c>
      <c r="AV286" s="13" t="s">
        <v>80</v>
      </c>
      <c r="AW286" s="13" t="s">
        <v>34</v>
      </c>
      <c r="AX286" s="13" t="s">
        <v>73</v>
      </c>
      <c r="AY286" s="218" t="s">
        <v>211</v>
      </c>
    </row>
    <row r="287" spans="1:65" s="14" customFormat="1" ht="11.25">
      <c r="B287" s="219"/>
      <c r="C287" s="220"/>
      <c r="D287" s="210" t="s">
        <v>219</v>
      </c>
      <c r="E287" s="221" t="s">
        <v>21</v>
      </c>
      <c r="F287" s="222" t="s">
        <v>1312</v>
      </c>
      <c r="G287" s="220"/>
      <c r="H287" s="223">
        <v>2.75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219</v>
      </c>
      <c r="AU287" s="229" t="s">
        <v>82</v>
      </c>
      <c r="AV287" s="14" t="s">
        <v>82</v>
      </c>
      <c r="AW287" s="14" t="s">
        <v>34</v>
      </c>
      <c r="AX287" s="14" t="s">
        <v>73</v>
      </c>
      <c r="AY287" s="229" t="s">
        <v>211</v>
      </c>
    </row>
    <row r="288" spans="1:65" s="15" customFormat="1" ht="11.25">
      <c r="B288" s="230"/>
      <c r="C288" s="231"/>
      <c r="D288" s="210" t="s">
        <v>219</v>
      </c>
      <c r="E288" s="232" t="s">
        <v>21</v>
      </c>
      <c r="F288" s="233" t="s">
        <v>225</v>
      </c>
      <c r="G288" s="231"/>
      <c r="H288" s="234">
        <v>2.75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219</v>
      </c>
      <c r="AU288" s="240" t="s">
        <v>82</v>
      </c>
      <c r="AV288" s="15" t="s">
        <v>100</v>
      </c>
      <c r="AW288" s="15" t="s">
        <v>34</v>
      </c>
      <c r="AX288" s="15" t="s">
        <v>80</v>
      </c>
      <c r="AY288" s="240" t="s">
        <v>211</v>
      </c>
    </row>
    <row r="289" spans="1:65" s="2" customFormat="1" ht="21.75" customHeight="1">
      <c r="A289" s="36"/>
      <c r="B289" s="37"/>
      <c r="C289" s="195" t="s">
        <v>360</v>
      </c>
      <c r="D289" s="195" t="s">
        <v>213</v>
      </c>
      <c r="E289" s="196" t="s">
        <v>1359</v>
      </c>
      <c r="F289" s="197" t="s">
        <v>1360</v>
      </c>
      <c r="G289" s="198" t="s">
        <v>510</v>
      </c>
      <c r="H289" s="199">
        <v>50</v>
      </c>
      <c r="I289" s="200"/>
      <c r="J289" s="201">
        <f>ROUND(I289*H289,2)</f>
        <v>0</v>
      </c>
      <c r="K289" s="197" t="s">
        <v>217</v>
      </c>
      <c r="L289" s="41"/>
      <c r="M289" s="202" t="s">
        <v>21</v>
      </c>
      <c r="N289" s="203" t="s">
        <v>44</v>
      </c>
      <c r="O289" s="66"/>
      <c r="P289" s="204">
        <f>O289*H289</f>
        <v>0</v>
      </c>
      <c r="Q289" s="204">
        <v>1.0200000000000001E-2</v>
      </c>
      <c r="R289" s="204">
        <f>Q289*H289</f>
        <v>0.51</v>
      </c>
      <c r="S289" s="204">
        <v>0</v>
      </c>
      <c r="T289" s="20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6" t="s">
        <v>100</v>
      </c>
      <c r="AT289" s="206" t="s">
        <v>213</v>
      </c>
      <c r="AU289" s="206" t="s">
        <v>82</v>
      </c>
      <c r="AY289" s="19" t="s">
        <v>211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9" t="s">
        <v>80</v>
      </c>
      <c r="BK289" s="207">
        <f>ROUND(I289*H289,2)</f>
        <v>0</v>
      </c>
      <c r="BL289" s="19" t="s">
        <v>100</v>
      </c>
      <c r="BM289" s="206" t="s">
        <v>1361</v>
      </c>
    </row>
    <row r="290" spans="1:65" s="13" customFormat="1" ht="11.25">
      <c r="B290" s="208"/>
      <c r="C290" s="209"/>
      <c r="D290" s="210" t="s">
        <v>219</v>
      </c>
      <c r="E290" s="211" t="s">
        <v>21</v>
      </c>
      <c r="F290" s="212" t="s">
        <v>1362</v>
      </c>
      <c r="G290" s="209"/>
      <c r="H290" s="211" t="s">
        <v>21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219</v>
      </c>
      <c r="AU290" s="218" t="s">
        <v>82</v>
      </c>
      <c r="AV290" s="13" t="s">
        <v>80</v>
      </c>
      <c r="AW290" s="13" t="s">
        <v>34</v>
      </c>
      <c r="AX290" s="13" t="s">
        <v>73</v>
      </c>
      <c r="AY290" s="218" t="s">
        <v>211</v>
      </c>
    </row>
    <row r="291" spans="1:65" s="13" customFormat="1" ht="11.25">
      <c r="B291" s="208"/>
      <c r="C291" s="209"/>
      <c r="D291" s="210" t="s">
        <v>219</v>
      </c>
      <c r="E291" s="211" t="s">
        <v>21</v>
      </c>
      <c r="F291" s="212" t="s">
        <v>1363</v>
      </c>
      <c r="G291" s="209"/>
      <c r="H291" s="211" t="s">
        <v>21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219</v>
      </c>
      <c r="AU291" s="218" t="s">
        <v>82</v>
      </c>
      <c r="AV291" s="13" t="s">
        <v>80</v>
      </c>
      <c r="AW291" s="13" t="s">
        <v>34</v>
      </c>
      <c r="AX291" s="13" t="s">
        <v>73</v>
      </c>
      <c r="AY291" s="218" t="s">
        <v>211</v>
      </c>
    </row>
    <row r="292" spans="1:65" s="13" customFormat="1" ht="11.25">
      <c r="B292" s="208"/>
      <c r="C292" s="209"/>
      <c r="D292" s="210" t="s">
        <v>219</v>
      </c>
      <c r="E292" s="211" t="s">
        <v>21</v>
      </c>
      <c r="F292" s="212" t="s">
        <v>1364</v>
      </c>
      <c r="G292" s="209"/>
      <c r="H292" s="211" t="s">
        <v>21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219</v>
      </c>
      <c r="AU292" s="218" t="s">
        <v>82</v>
      </c>
      <c r="AV292" s="13" t="s">
        <v>80</v>
      </c>
      <c r="AW292" s="13" t="s">
        <v>34</v>
      </c>
      <c r="AX292" s="13" t="s">
        <v>73</v>
      </c>
      <c r="AY292" s="218" t="s">
        <v>211</v>
      </c>
    </row>
    <row r="293" spans="1:65" s="13" customFormat="1" ht="11.25">
      <c r="B293" s="208"/>
      <c r="C293" s="209"/>
      <c r="D293" s="210" t="s">
        <v>219</v>
      </c>
      <c r="E293" s="211" t="s">
        <v>21</v>
      </c>
      <c r="F293" s="212" t="s">
        <v>1365</v>
      </c>
      <c r="G293" s="209"/>
      <c r="H293" s="211" t="s">
        <v>21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219</v>
      </c>
      <c r="AU293" s="218" t="s">
        <v>82</v>
      </c>
      <c r="AV293" s="13" t="s">
        <v>80</v>
      </c>
      <c r="AW293" s="13" t="s">
        <v>34</v>
      </c>
      <c r="AX293" s="13" t="s">
        <v>73</v>
      </c>
      <c r="AY293" s="218" t="s">
        <v>211</v>
      </c>
    </row>
    <row r="294" spans="1:65" s="14" customFormat="1" ht="11.25">
      <c r="B294" s="219"/>
      <c r="C294" s="220"/>
      <c r="D294" s="210" t="s">
        <v>219</v>
      </c>
      <c r="E294" s="221" t="s">
        <v>21</v>
      </c>
      <c r="F294" s="222" t="s">
        <v>1366</v>
      </c>
      <c r="G294" s="220"/>
      <c r="H294" s="223">
        <v>42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219</v>
      </c>
      <c r="AU294" s="229" t="s">
        <v>82</v>
      </c>
      <c r="AV294" s="14" t="s">
        <v>82</v>
      </c>
      <c r="AW294" s="14" t="s">
        <v>34</v>
      </c>
      <c r="AX294" s="14" t="s">
        <v>73</v>
      </c>
      <c r="AY294" s="229" t="s">
        <v>211</v>
      </c>
    </row>
    <row r="295" spans="1:65" s="13" customFormat="1" ht="11.25">
      <c r="B295" s="208"/>
      <c r="C295" s="209"/>
      <c r="D295" s="210" t="s">
        <v>219</v>
      </c>
      <c r="E295" s="211" t="s">
        <v>21</v>
      </c>
      <c r="F295" s="212" t="s">
        <v>1367</v>
      </c>
      <c r="G295" s="209"/>
      <c r="H295" s="211" t="s">
        <v>21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219</v>
      </c>
      <c r="AU295" s="218" t="s">
        <v>82</v>
      </c>
      <c r="AV295" s="13" t="s">
        <v>80</v>
      </c>
      <c r="AW295" s="13" t="s">
        <v>34</v>
      </c>
      <c r="AX295" s="13" t="s">
        <v>73</v>
      </c>
      <c r="AY295" s="218" t="s">
        <v>211</v>
      </c>
    </row>
    <row r="296" spans="1:65" s="14" customFormat="1" ht="11.25">
      <c r="B296" s="219"/>
      <c r="C296" s="220"/>
      <c r="D296" s="210" t="s">
        <v>219</v>
      </c>
      <c r="E296" s="221" t="s">
        <v>21</v>
      </c>
      <c r="F296" s="222" t="s">
        <v>1368</v>
      </c>
      <c r="G296" s="220"/>
      <c r="H296" s="223">
        <v>8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219</v>
      </c>
      <c r="AU296" s="229" t="s">
        <v>82</v>
      </c>
      <c r="AV296" s="14" t="s">
        <v>82</v>
      </c>
      <c r="AW296" s="14" t="s">
        <v>34</v>
      </c>
      <c r="AX296" s="14" t="s">
        <v>73</v>
      </c>
      <c r="AY296" s="229" t="s">
        <v>211</v>
      </c>
    </row>
    <row r="297" spans="1:65" s="15" customFormat="1" ht="11.25">
      <c r="B297" s="230"/>
      <c r="C297" s="231"/>
      <c r="D297" s="210" t="s">
        <v>219</v>
      </c>
      <c r="E297" s="232" t="s">
        <v>21</v>
      </c>
      <c r="F297" s="233" t="s">
        <v>225</v>
      </c>
      <c r="G297" s="231"/>
      <c r="H297" s="234">
        <v>50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219</v>
      </c>
      <c r="AU297" s="240" t="s">
        <v>82</v>
      </c>
      <c r="AV297" s="15" t="s">
        <v>100</v>
      </c>
      <c r="AW297" s="15" t="s">
        <v>34</v>
      </c>
      <c r="AX297" s="15" t="s">
        <v>80</v>
      </c>
      <c r="AY297" s="240" t="s">
        <v>211</v>
      </c>
    </row>
    <row r="298" spans="1:65" s="2" customFormat="1" ht="21.75" customHeight="1">
      <c r="A298" s="36"/>
      <c r="B298" s="37"/>
      <c r="C298" s="195" t="s">
        <v>7</v>
      </c>
      <c r="D298" s="195" t="s">
        <v>213</v>
      </c>
      <c r="E298" s="196" t="s">
        <v>1369</v>
      </c>
      <c r="F298" s="197" t="s">
        <v>1370</v>
      </c>
      <c r="G298" s="198" t="s">
        <v>216</v>
      </c>
      <c r="H298" s="199">
        <v>462.16399999999999</v>
      </c>
      <c r="I298" s="200"/>
      <c r="J298" s="201">
        <f>ROUND(I298*H298,2)</f>
        <v>0</v>
      </c>
      <c r="K298" s="197" t="s">
        <v>217</v>
      </c>
      <c r="L298" s="41"/>
      <c r="M298" s="202" t="s">
        <v>21</v>
      </c>
      <c r="N298" s="203" t="s">
        <v>44</v>
      </c>
      <c r="O298" s="66"/>
      <c r="P298" s="204">
        <f>O298*H298</f>
        <v>0</v>
      </c>
      <c r="Q298" s="204">
        <v>1.5599999999999999E-2</v>
      </c>
      <c r="R298" s="204">
        <f>Q298*H298</f>
        <v>7.2097583999999992</v>
      </c>
      <c r="S298" s="204">
        <v>0</v>
      </c>
      <c r="T298" s="20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6" t="s">
        <v>100</v>
      </c>
      <c r="AT298" s="206" t="s">
        <v>213</v>
      </c>
      <c r="AU298" s="206" t="s">
        <v>82</v>
      </c>
      <c r="AY298" s="19" t="s">
        <v>211</v>
      </c>
      <c r="BE298" s="207">
        <f>IF(N298="základní",J298,0)</f>
        <v>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9" t="s">
        <v>80</v>
      </c>
      <c r="BK298" s="207">
        <f>ROUND(I298*H298,2)</f>
        <v>0</v>
      </c>
      <c r="BL298" s="19" t="s">
        <v>100</v>
      </c>
      <c r="BM298" s="206" t="s">
        <v>1371</v>
      </c>
    </row>
    <row r="299" spans="1:65" s="13" customFormat="1" ht="11.25">
      <c r="B299" s="208"/>
      <c r="C299" s="209"/>
      <c r="D299" s="210" t="s">
        <v>219</v>
      </c>
      <c r="E299" s="211" t="s">
        <v>21</v>
      </c>
      <c r="F299" s="212" t="s">
        <v>1314</v>
      </c>
      <c r="G299" s="209"/>
      <c r="H299" s="211" t="s">
        <v>21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219</v>
      </c>
      <c r="AU299" s="218" t="s">
        <v>82</v>
      </c>
      <c r="AV299" s="13" t="s">
        <v>80</v>
      </c>
      <c r="AW299" s="13" t="s">
        <v>34</v>
      </c>
      <c r="AX299" s="13" t="s">
        <v>73</v>
      </c>
      <c r="AY299" s="218" t="s">
        <v>211</v>
      </c>
    </row>
    <row r="300" spans="1:65" s="13" customFormat="1" ht="11.25">
      <c r="B300" s="208"/>
      <c r="C300" s="209"/>
      <c r="D300" s="210" t="s">
        <v>219</v>
      </c>
      <c r="E300" s="211" t="s">
        <v>21</v>
      </c>
      <c r="F300" s="212" t="s">
        <v>1315</v>
      </c>
      <c r="G300" s="209"/>
      <c r="H300" s="211" t="s">
        <v>21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219</v>
      </c>
      <c r="AU300" s="218" t="s">
        <v>82</v>
      </c>
      <c r="AV300" s="13" t="s">
        <v>80</v>
      </c>
      <c r="AW300" s="13" t="s">
        <v>34</v>
      </c>
      <c r="AX300" s="13" t="s">
        <v>73</v>
      </c>
      <c r="AY300" s="218" t="s">
        <v>211</v>
      </c>
    </row>
    <row r="301" spans="1:65" s="14" customFormat="1" ht="11.25">
      <c r="B301" s="219"/>
      <c r="C301" s="220"/>
      <c r="D301" s="210" t="s">
        <v>219</v>
      </c>
      <c r="E301" s="221" t="s">
        <v>21</v>
      </c>
      <c r="F301" s="222" t="s">
        <v>1337</v>
      </c>
      <c r="G301" s="220"/>
      <c r="H301" s="223">
        <v>492.78500000000003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219</v>
      </c>
      <c r="AU301" s="229" t="s">
        <v>82</v>
      </c>
      <c r="AV301" s="14" t="s">
        <v>82</v>
      </c>
      <c r="AW301" s="14" t="s">
        <v>34</v>
      </c>
      <c r="AX301" s="14" t="s">
        <v>73</v>
      </c>
      <c r="AY301" s="229" t="s">
        <v>211</v>
      </c>
    </row>
    <row r="302" spans="1:65" s="14" customFormat="1" ht="11.25">
      <c r="B302" s="219"/>
      <c r="C302" s="220"/>
      <c r="D302" s="210" t="s">
        <v>219</v>
      </c>
      <c r="E302" s="221" t="s">
        <v>21</v>
      </c>
      <c r="F302" s="222" t="s">
        <v>1338</v>
      </c>
      <c r="G302" s="220"/>
      <c r="H302" s="223">
        <v>10.6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219</v>
      </c>
      <c r="AU302" s="229" t="s">
        <v>82</v>
      </c>
      <c r="AV302" s="14" t="s">
        <v>82</v>
      </c>
      <c r="AW302" s="14" t="s">
        <v>34</v>
      </c>
      <c r="AX302" s="14" t="s">
        <v>73</v>
      </c>
      <c r="AY302" s="229" t="s">
        <v>211</v>
      </c>
    </row>
    <row r="303" spans="1:65" s="13" customFormat="1" ht="11.25">
      <c r="B303" s="208"/>
      <c r="C303" s="209"/>
      <c r="D303" s="210" t="s">
        <v>219</v>
      </c>
      <c r="E303" s="211" t="s">
        <v>21</v>
      </c>
      <c r="F303" s="212" t="s">
        <v>1318</v>
      </c>
      <c r="G303" s="209"/>
      <c r="H303" s="211" t="s">
        <v>21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219</v>
      </c>
      <c r="AU303" s="218" t="s">
        <v>82</v>
      </c>
      <c r="AV303" s="13" t="s">
        <v>80</v>
      </c>
      <c r="AW303" s="13" t="s">
        <v>34</v>
      </c>
      <c r="AX303" s="13" t="s">
        <v>73</v>
      </c>
      <c r="AY303" s="218" t="s">
        <v>211</v>
      </c>
    </row>
    <row r="304" spans="1:65" s="14" customFormat="1" ht="11.25">
      <c r="B304" s="219"/>
      <c r="C304" s="220"/>
      <c r="D304" s="210" t="s">
        <v>219</v>
      </c>
      <c r="E304" s="221" t="s">
        <v>21</v>
      </c>
      <c r="F304" s="222" t="s">
        <v>1319</v>
      </c>
      <c r="G304" s="220"/>
      <c r="H304" s="223">
        <v>-70.47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219</v>
      </c>
      <c r="AU304" s="229" t="s">
        <v>82</v>
      </c>
      <c r="AV304" s="14" t="s">
        <v>82</v>
      </c>
      <c r="AW304" s="14" t="s">
        <v>34</v>
      </c>
      <c r="AX304" s="14" t="s">
        <v>73</v>
      </c>
      <c r="AY304" s="229" t="s">
        <v>211</v>
      </c>
    </row>
    <row r="305" spans="2:51" s="14" customFormat="1" ht="11.25">
      <c r="B305" s="219"/>
      <c r="C305" s="220"/>
      <c r="D305" s="210" t="s">
        <v>219</v>
      </c>
      <c r="E305" s="221" t="s">
        <v>21</v>
      </c>
      <c r="F305" s="222" t="s">
        <v>1320</v>
      </c>
      <c r="G305" s="220"/>
      <c r="H305" s="223">
        <v>-2.2050000000000001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219</v>
      </c>
      <c r="AU305" s="229" t="s">
        <v>82</v>
      </c>
      <c r="AV305" s="14" t="s">
        <v>82</v>
      </c>
      <c r="AW305" s="14" t="s">
        <v>34</v>
      </c>
      <c r="AX305" s="14" t="s">
        <v>73</v>
      </c>
      <c r="AY305" s="229" t="s">
        <v>211</v>
      </c>
    </row>
    <row r="306" spans="2:51" s="14" customFormat="1" ht="11.25">
      <c r="B306" s="219"/>
      <c r="C306" s="220"/>
      <c r="D306" s="210" t="s">
        <v>219</v>
      </c>
      <c r="E306" s="221" t="s">
        <v>21</v>
      </c>
      <c r="F306" s="222" t="s">
        <v>1372</v>
      </c>
      <c r="G306" s="220"/>
      <c r="H306" s="223">
        <v>-9.09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219</v>
      </c>
      <c r="AU306" s="229" t="s">
        <v>82</v>
      </c>
      <c r="AV306" s="14" t="s">
        <v>82</v>
      </c>
      <c r="AW306" s="14" t="s">
        <v>34</v>
      </c>
      <c r="AX306" s="14" t="s">
        <v>73</v>
      </c>
      <c r="AY306" s="229" t="s">
        <v>211</v>
      </c>
    </row>
    <row r="307" spans="2:51" s="13" customFormat="1" ht="11.25">
      <c r="B307" s="208"/>
      <c r="C307" s="209"/>
      <c r="D307" s="210" t="s">
        <v>219</v>
      </c>
      <c r="E307" s="211" t="s">
        <v>21</v>
      </c>
      <c r="F307" s="212" t="s">
        <v>1322</v>
      </c>
      <c r="G307" s="209"/>
      <c r="H307" s="211" t="s">
        <v>21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219</v>
      </c>
      <c r="AU307" s="218" t="s">
        <v>82</v>
      </c>
      <c r="AV307" s="13" t="s">
        <v>80</v>
      </c>
      <c r="AW307" s="13" t="s">
        <v>34</v>
      </c>
      <c r="AX307" s="13" t="s">
        <v>73</v>
      </c>
      <c r="AY307" s="218" t="s">
        <v>211</v>
      </c>
    </row>
    <row r="308" spans="2:51" s="14" customFormat="1" ht="11.25">
      <c r="B308" s="219"/>
      <c r="C308" s="220"/>
      <c r="D308" s="210" t="s">
        <v>219</v>
      </c>
      <c r="E308" s="221" t="s">
        <v>21</v>
      </c>
      <c r="F308" s="222" t="s">
        <v>1339</v>
      </c>
      <c r="G308" s="220"/>
      <c r="H308" s="223">
        <v>62.488999999999997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219</v>
      </c>
      <c r="AU308" s="229" t="s">
        <v>82</v>
      </c>
      <c r="AV308" s="14" t="s">
        <v>82</v>
      </c>
      <c r="AW308" s="14" t="s">
        <v>34</v>
      </c>
      <c r="AX308" s="14" t="s">
        <v>73</v>
      </c>
      <c r="AY308" s="229" t="s">
        <v>211</v>
      </c>
    </row>
    <row r="309" spans="2:51" s="13" customFormat="1" ht="11.25">
      <c r="B309" s="208"/>
      <c r="C309" s="209"/>
      <c r="D309" s="210" t="s">
        <v>219</v>
      </c>
      <c r="E309" s="211" t="s">
        <v>21</v>
      </c>
      <c r="F309" s="212" t="s">
        <v>1373</v>
      </c>
      <c r="G309" s="209"/>
      <c r="H309" s="211" t="s">
        <v>21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219</v>
      </c>
      <c r="AU309" s="218" t="s">
        <v>82</v>
      </c>
      <c r="AV309" s="13" t="s">
        <v>80</v>
      </c>
      <c r="AW309" s="13" t="s">
        <v>34</v>
      </c>
      <c r="AX309" s="13" t="s">
        <v>73</v>
      </c>
      <c r="AY309" s="218" t="s">
        <v>211</v>
      </c>
    </row>
    <row r="310" spans="2:51" s="14" customFormat="1" ht="11.25">
      <c r="B310" s="219"/>
      <c r="C310" s="220"/>
      <c r="D310" s="210" t="s">
        <v>219</v>
      </c>
      <c r="E310" s="221" t="s">
        <v>21</v>
      </c>
      <c r="F310" s="222" t="s">
        <v>1325</v>
      </c>
      <c r="G310" s="220"/>
      <c r="H310" s="223">
        <v>-25.725000000000001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219</v>
      </c>
      <c r="AU310" s="229" t="s">
        <v>82</v>
      </c>
      <c r="AV310" s="14" t="s">
        <v>82</v>
      </c>
      <c r="AW310" s="14" t="s">
        <v>34</v>
      </c>
      <c r="AX310" s="14" t="s">
        <v>73</v>
      </c>
      <c r="AY310" s="229" t="s">
        <v>211</v>
      </c>
    </row>
    <row r="311" spans="2:51" s="14" customFormat="1" ht="11.25">
      <c r="B311" s="219"/>
      <c r="C311" s="220"/>
      <c r="D311" s="210" t="s">
        <v>219</v>
      </c>
      <c r="E311" s="221" t="s">
        <v>21</v>
      </c>
      <c r="F311" s="222" t="s">
        <v>1326</v>
      </c>
      <c r="G311" s="220"/>
      <c r="H311" s="223">
        <v>-5.88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219</v>
      </c>
      <c r="AU311" s="229" t="s">
        <v>82</v>
      </c>
      <c r="AV311" s="14" t="s">
        <v>82</v>
      </c>
      <c r="AW311" s="14" t="s">
        <v>34</v>
      </c>
      <c r="AX311" s="14" t="s">
        <v>73</v>
      </c>
      <c r="AY311" s="229" t="s">
        <v>211</v>
      </c>
    </row>
    <row r="312" spans="2:51" s="14" customFormat="1" ht="11.25">
      <c r="B312" s="219"/>
      <c r="C312" s="220"/>
      <c r="D312" s="210" t="s">
        <v>219</v>
      </c>
      <c r="E312" s="221" t="s">
        <v>21</v>
      </c>
      <c r="F312" s="222" t="s">
        <v>1327</v>
      </c>
      <c r="G312" s="220"/>
      <c r="H312" s="223">
        <v>-0.72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219</v>
      </c>
      <c r="AU312" s="229" t="s">
        <v>82</v>
      </c>
      <c r="AV312" s="14" t="s">
        <v>82</v>
      </c>
      <c r="AW312" s="14" t="s">
        <v>34</v>
      </c>
      <c r="AX312" s="14" t="s">
        <v>73</v>
      </c>
      <c r="AY312" s="229" t="s">
        <v>211</v>
      </c>
    </row>
    <row r="313" spans="2:51" s="14" customFormat="1" ht="11.25">
      <c r="B313" s="219"/>
      <c r="C313" s="220"/>
      <c r="D313" s="210" t="s">
        <v>219</v>
      </c>
      <c r="E313" s="221" t="s">
        <v>21</v>
      </c>
      <c r="F313" s="222" t="s">
        <v>1328</v>
      </c>
      <c r="G313" s="220"/>
      <c r="H313" s="223">
        <v>-2.2050000000000001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219</v>
      </c>
      <c r="AU313" s="229" t="s">
        <v>82</v>
      </c>
      <c r="AV313" s="14" t="s">
        <v>82</v>
      </c>
      <c r="AW313" s="14" t="s">
        <v>34</v>
      </c>
      <c r="AX313" s="14" t="s">
        <v>73</v>
      </c>
      <c r="AY313" s="229" t="s">
        <v>211</v>
      </c>
    </row>
    <row r="314" spans="2:51" s="13" customFormat="1" ht="11.25">
      <c r="B314" s="208"/>
      <c r="C314" s="209"/>
      <c r="D314" s="210" t="s">
        <v>219</v>
      </c>
      <c r="E314" s="211" t="s">
        <v>21</v>
      </c>
      <c r="F314" s="212" t="s">
        <v>1345</v>
      </c>
      <c r="G314" s="209"/>
      <c r="H314" s="211" t="s">
        <v>21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219</v>
      </c>
      <c r="AU314" s="218" t="s">
        <v>82</v>
      </c>
      <c r="AV314" s="13" t="s">
        <v>80</v>
      </c>
      <c r="AW314" s="13" t="s">
        <v>34</v>
      </c>
      <c r="AX314" s="13" t="s">
        <v>73</v>
      </c>
      <c r="AY314" s="218" t="s">
        <v>211</v>
      </c>
    </row>
    <row r="315" spans="2:51" s="13" customFormat="1" ht="11.25">
      <c r="B315" s="208"/>
      <c r="C315" s="209"/>
      <c r="D315" s="210" t="s">
        <v>219</v>
      </c>
      <c r="E315" s="211" t="s">
        <v>21</v>
      </c>
      <c r="F315" s="212" t="s">
        <v>1314</v>
      </c>
      <c r="G315" s="209"/>
      <c r="H315" s="211" t="s">
        <v>21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219</v>
      </c>
      <c r="AU315" s="218" t="s">
        <v>82</v>
      </c>
      <c r="AV315" s="13" t="s">
        <v>80</v>
      </c>
      <c r="AW315" s="13" t="s">
        <v>34</v>
      </c>
      <c r="AX315" s="13" t="s">
        <v>73</v>
      </c>
      <c r="AY315" s="218" t="s">
        <v>211</v>
      </c>
    </row>
    <row r="316" spans="2:51" s="14" customFormat="1" ht="11.25">
      <c r="B316" s="219"/>
      <c r="C316" s="220"/>
      <c r="D316" s="210" t="s">
        <v>219</v>
      </c>
      <c r="E316" s="221" t="s">
        <v>21</v>
      </c>
      <c r="F316" s="222" t="s">
        <v>1374</v>
      </c>
      <c r="G316" s="220"/>
      <c r="H316" s="223">
        <v>-15.04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219</v>
      </c>
      <c r="AU316" s="229" t="s">
        <v>82</v>
      </c>
      <c r="AV316" s="14" t="s">
        <v>82</v>
      </c>
      <c r="AW316" s="14" t="s">
        <v>34</v>
      </c>
      <c r="AX316" s="14" t="s">
        <v>73</v>
      </c>
      <c r="AY316" s="229" t="s">
        <v>211</v>
      </c>
    </row>
    <row r="317" spans="2:51" s="14" customFormat="1" ht="11.25">
      <c r="B317" s="219"/>
      <c r="C317" s="220"/>
      <c r="D317" s="210" t="s">
        <v>219</v>
      </c>
      <c r="E317" s="221" t="s">
        <v>21</v>
      </c>
      <c r="F317" s="222" t="s">
        <v>1375</v>
      </c>
      <c r="G317" s="220"/>
      <c r="H317" s="223">
        <v>-14.39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219</v>
      </c>
      <c r="AU317" s="229" t="s">
        <v>82</v>
      </c>
      <c r="AV317" s="14" t="s">
        <v>82</v>
      </c>
      <c r="AW317" s="14" t="s">
        <v>34</v>
      </c>
      <c r="AX317" s="14" t="s">
        <v>73</v>
      </c>
      <c r="AY317" s="229" t="s">
        <v>211</v>
      </c>
    </row>
    <row r="318" spans="2:51" s="16" customFormat="1" ht="11.25">
      <c r="B318" s="241"/>
      <c r="C318" s="242"/>
      <c r="D318" s="210" t="s">
        <v>219</v>
      </c>
      <c r="E318" s="243" t="s">
        <v>21</v>
      </c>
      <c r="F318" s="244" t="s">
        <v>240</v>
      </c>
      <c r="G318" s="242"/>
      <c r="H318" s="245">
        <v>420.149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219</v>
      </c>
      <c r="AU318" s="251" t="s">
        <v>82</v>
      </c>
      <c r="AV318" s="16" t="s">
        <v>88</v>
      </c>
      <c r="AW318" s="16" t="s">
        <v>34</v>
      </c>
      <c r="AX318" s="16" t="s">
        <v>73</v>
      </c>
      <c r="AY318" s="251" t="s">
        <v>211</v>
      </c>
    </row>
    <row r="319" spans="2:51" s="13" customFormat="1" ht="11.25">
      <c r="B319" s="208"/>
      <c r="C319" s="209"/>
      <c r="D319" s="210" t="s">
        <v>219</v>
      </c>
      <c r="E319" s="211" t="s">
        <v>21</v>
      </c>
      <c r="F319" s="212" t="s">
        <v>1222</v>
      </c>
      <c r="G319" s="209"/>
      <c r="H319" s="211" t="s">
        <v>21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219</v>
      </c>
      <c r="AU319" s="218" t="s">
        <v>82</v>
      </c>
      <c r="AV319" s="13" t="s">
        <v>80</v>
      </c>
      <c r="AW319" s="13" t="s">
        <v>34</v>
      </c>
      <c r="AX319" s="13" t="s">
        <v>73</v>
      </c>
      <c r="AY319" s="218" t="s">
        <v>211</v>
      </c>
    </row>
    <row r="320" spans="2:51" s="14" customFormat="1" ht="11.25">
      <c r="B320" s="219"/>
      <c r="C320" s="220"/>
      <c r="D320" s="210" t="s">
        <v>219</v>
      </c>
      <c r="E320" s="221" t="s">
        <v>21</v>
      </c>
      <c r="F320" s="222" t="s">
        <v>1376</v>
      </c>
      <c r="G320" s="220"/>
      <c r="H320" s="223">
        <v>42.015000000000001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219</v>
      </c>
      <c r="AU320" s="229" t="s">
        <v>82</v>
      </c>
      <c r="AV320" s="14" t="s">
        <v>82</v>
      </c>
      <c r="AW320" s="14" t="s">
        <v>34</v>
      </c>
      <c r="AX320" s="14" t="s">
        <v>73</v>
      </c>
      <c r="AY320" s="229" t="s">
        <v>211</v>
      </c>
    </row>
    <row r="321" spans="1:65" s="15" customFormat="1" ht="11.25">
      <c r="B321" s="230"/>
      <c r="C321" s="231"/>
      <c r="D321" s="210" t="s">
        <v>219</v>
      </c>
      <c r="E321" s="232" t="s">
        <v>21</v>
      </c>
      <c r="F321" s="233" t="s">
        <v>225</v>
      </c>
      <c r="G321" s="231"/>
      <c r="H321" s="234">
        <v>462.16399999999999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219</v>
      </c>
      <c r="AU321" s="240" t="s">
        <v>82</v>
      </c>
      <c r="AV321" s="15" t="s">
        <v>100</v>
      </c>
      <c r="AW321" s="15" t="s">
        <v>34</v>
      </c>
      <c r="AX321" s="15" t="s">
        <v>80</v>
      </c>
      <c r="AY321" s="240" t="s">
        <v>211</v>
      </c>
    </row>
    <row r="322" spans="1:65" s="2" customFormat="1" ht="16.5" customHeight="1">
      <c r="A322" s="36"/>
      <c r="B322" s="37"/>
      <c r="C322" s="195" t="s">
        <v>367</v>
      </c>
      <c r="D322" s="195" t="s">
        <v>213</v>
      </c>
      <c r="E322" s="196" t="s">
        <v>1377</v>
      </c>
      <c r="F322" s="197" t="s">
        <v>1378</v>
      </c>
      <c r="G322" s="198" t="s">
        <v>752</v>
      </c>
      <c r="H322" s="199">
        <v>1</v>
      </c>
      <c r="I322" s="200"/>
      <c r="J322" s="201">
        <f>ROUND(I322*H322,2)</f>
        <v>0</v>
      </c>
      <c r="K322" s="197" t="s">
        <v>21</v>
      </c>
      <c r="L322" s="41"/>
      <c r="M322" s="202" t="s">
        <v>21</v>
      </c>
      <c r="N322" s="203" t="s">
        <v>44</v>
      </c>
      <c r="O322" s="66"/>
      <c r="P322" s="204">
        <f>O322*H322</f>
        <v>0</v>
      </c>
      <c r="Q322" s="204">
        <v>0</v>
      </c>
      <c r="R322" s="204">
        <f>Q322*H322</f>
        <v>0</v>
      </c>
      <c r="S322" s="204">
        <v>0</v>
      </c>
      <c r="T322" s="20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100</v>
      </c>
      <c r="AT322" s="206" t="s">
        <v>213</v>
      </c>
      <c r="AU322" s="206" t="s">
        <v>82</v>
      </c>
      <c r="AY322" s="19" t="s">
        <v>211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9" t="s">
        <v>80</v>
      </c>
      <c r="BK322" s="207">
        <f>ROUND(I322*H322,2)</f>
        <v>0</v>
      </c>
      <c r="BL322" s="19" t="s">
        <v>100</v>
      </c>
      <c r="BM322" s="206" t="s">
        <v>1379</v>
      </c>
    </row>
    <row r="323" spans="1:65" s="14" customFormat="1" ht="11.25">
      <c r="B323" s="219"/>
      <c r="C323" s="220"/>
      <c r="D323" s="210" t="s">
        <v>219</v>
      </c>
      <c r="E323" s="221" t="s">
        <v>21</v>
      </c>
      <c r="F323" s="222" t="s">
        <v>1380</v>
      </c>
      <c r="G323" s="220"/>
      <c r="H323" s="223">
        <v>1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219</v>
      </c>
      <c r="AU323" s="229" t="s">
        <v>82</v>
      </c>
      <c r="AV323" s="14" t="s">
        <v>82</v>
      </c>
      <c r="AW323" s="14" t="s">
        <v>34</v>
      </c>
      <c r="AX323" s="14" t="s">
        <v>73</v>
      </c>
      <c r="AY323" s="229" t="s">
        <v>211</v>
      </c>
    </row>
    <row r="324" spans="1:65" s="15" customFormat="1" ht="11.25">
      <c r="B324" s="230"/>
      <c r="C324" s="231"/>
      <c r="D324" s="210" t="s">
        <v>219</v>
      </c>
      <c r="E324" s="232" t="s">
        <v>21</v>
      </c>
      <c r="F324" s="233" t="s">
        <v>225</v>
      </c>
      <c r="G324" s="231"/>
      <c r="H324" s="234">
        <v>1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219</v>
      </c>
      <c r="AU324" s="240" t="s">
        <v>82</v>
      </c>
      <c r="AV324" s="15" t="s">
        <v>100</v>
      </c>
      <c r="AW324" s="15" t="s">
        <v>34</v>
      </c>
      <c r="AX324" s="15" t="s">
        <v>80</v>
      </c>
      <c r="AY324" s="240" t="s">
        <v>211</v>
      </c>
    </row>
    <row r="325" spans="1:65" s="2" customFormat="1" ht="16.5" customHeight="1">
      <c r="A325" s="36"/>
      <c r="B325" s="37"/>
      <c r="C325" s="195" t="s">
        <v>373</v>
      </c>
      <c r="D325" s="195" t="s">
        <v>213</v>
      </c>
      <c r="E325" s="196" t="s">
        <v>1381</v>
      </c>
      <c r="F325" s="197" t="s">
        <v>1382</v>
      </c>
      <c r="G325" s="198" t="s">
        <v>438</v>
      </c>
      <c r="H325" s="199">
        <v>6.8</v>
      </c>
      <c r="I325" s="200"/>
      <c r="J325" s="201">
        <f>ROUND(I325*H325,2)</f>
        <v>0</v>
      </c>
      <c r="K325" s="197" t="s">
        <v>217</v>
      </c>
      <c r="L325" s="41"/>
      <c r="M325" s="202" t="s">
        <v>21</v>
      </c>
      <c r="N325" s="203" t="s">
        <v>44</v>
      </c>
      <c r="O325" s="66"/>
      <c r="P325" s="204">
        <f>O325*H325</f>
        <v>0</v>
      </c>
      <c r="Q325" s="204">
        <v>1.5E-3</v>
      </c>
      <c r="R325" s="204">
        <f>Q325*H325</f>
        <v>1.0200000000000001E-2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100</v>
      </c>
      <c r="AT325" s="206" t="s">
        <v>213</v>
      </c>
      <c r="AU325" s="206" t="s">
        <v>82</v>
      </c>
      <c r="AY325" s="19" t="s">
        <v>211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9" t="s">
        <v>80</v>
      </c>
      <c r="BK325" s="207">
        <f>ROUND(I325*H325,2)</f>
        <v>0</v>
      </c>
      <c r="BL325" s="19" t="s">
        <v>100</v>
      </c>
      <c r="BM325" s="206" t="s">
        <v>1383</v>
      </c>
    </row>
    <row r="326" spans="1:65" s="13" customFormat="1" ht="11.25">
      <c r="B326" s="208"/>
      <c r="C326" s="209"/>
      <c r="D326" s="210" t="s">
        <v>219</v>
      </c>
      <c r="E326" s="211" t="s">
        <v>21</v>
      </c>
      <c r="F326" s="212" t="s">
        <v>1384</v>
      </c>
      <c r="G326" s="209"/>
      <c r="H326" s="211" t="s">
        <v>21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219</v>
      </c>
      <c r="AU326" s="218" t="s">
        <v>82</v>
      </c>
      <c r="AV326" s="13" t="s">
        <v>80</v>
      </c>
      <c r="AW326" s="13" t="s">
        <v>34</v>
      </c>
      <c r="AX326" s="13" t="s">
        <v>73</v>
      </c>
      <c r="AY326" s="218" t="s">
        <v>211</v>
      </c>
    </row>
    <row r="327" spans="1:65" s="14" customFormat="1" ht="11.25">
      <c r="B327" s="219"/>
      <c r="C327" s="220"/>
      <c r="D327" s="210" t="s">
        <v>219</v>
      </c>
      <c r="E327" s="221" t="s">
        <v>21</v>
      </c>
      <c r="F327" s="222" t="s">
        <v>1385</v>
      </c>
      <c r="G327" s="220"/>
      <c r="H327" s="223">
        <v>6.8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219</v>
      </c>
      <c r="AU327" s="229" t="s">
        <v>82</v>
      </c>
      <c r="AV327" s="14" t="s">
        <v>82</v>
      </c>
      <c r="AW327" s="14" t="s">
        <v>34</v>
      </c>
      <c r="AX327" s="14" t="s">
        <v>73</v>
      </c>
      <c r="AY327" s="229" t="s">
        <v>211</v>
      </c>
    </row>
    <row r="328" spans="1:65" s="15" customFormat="1" ht="11.25">
      <c r="B328" s="230"/>
      <c r="C328" s="231"/>
      <c r="D328" s="210" t="s">
        <v>219</v>
      </c>
      <c r="E328" s="232" t="s">
        <v>21</v>
      </c>
      <c r="F328" s="233" t="s">
        <v>225</v>
      </c>
      <c r="G328" s="231"/>
      <c r="H328" s="234">
        <v>6.8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219</v>
      </c>
      <c r="AU328" s="240" t="s">
        <v>82</v>
      </c>
      <c r="AV328" s="15" t="s">
        <v>100</v>
      </c>
      <c r="AW328" s="15" t="s">
        <v>34</v>
      </c>
      <c r="AX328" s="15" t="s">
        <v>80</v>
      </c>
      <c r="AY328" s="240" t="s">
        <v>211</v>
      </c>
    </row>
    <row r="329" spans="1:65" s="2" customFormat="1" ht="21.75" customHeight="1">
      <c r="A329" s="36"/>
      <c r="B329" s="37"/>
      <c r="C329" s="195" t="s">
        <v>383</v>
      </c>
      <c r="D329" s="195" t="s">
        <v>213</v>
      </c>
      <c r="E329" s="196" t="s">
        <v>1386</v>
      </c>
      <c r="F329" s="197" t="s">
        <v>1387</v>
      </c>
      <c r="G329" s="198" t="s">
        <v>216</v>
      </c>
      <c r="H329" s="199">
        <v>490.8</v>
      </c>
      <c r="I329" s="200"/>
      <c r="J329" s="201">
        <f>ROUND(I329*H329,2)</f>
        <v>0</v>
      </c>
      <c r="K329" s="197" t="s">
        <v>21</v>
      </c>
      <c r="L329" s="41"/>
      <c r="M329" s="202" t="s">
        <v>21</v>
      </c>
      <c r="N329" s="203" t="s">
        <v>44</v>
      </c>
      <c r="O329" s="66"/>
      <c r="P329" s="204">
        <f>O329*H329</f>
        <v>0</v>
      </c>
      <c r="Q329" s="204">
        <v>0.01</v>
      </c>
      <c r="R329" s="204">
        <f>Q329*H329</f>
        <v>4.9080000000000004</v>
      </c>
      <c r="S329" s="204">
        <v>0.01</v>
      </c>
      <c r="T329" s="205">
        <f>S329*H329</f>
        <v>4.9080000000000004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6" t="s">
        <v>100</v>
      </c>
      <c r="AT329" s="206" t="s">
        <v>213</v>
      </c>
      <c r="AU329" s="206" t="s">
        <v>82</v>
      </c>
      <c r="AY329" s="19" t="s">
        <v>211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9" t="s">
        <v>80</v>
      </c>
      <c r="BK329" s="207">
        <f>ROUND(I329*H329,2)</f>
        <v>0</v>
      </c>
      <c r="BL329" s="19" t="s">
        <v>100</v>
      </c>
      <c r="BM329" s="206" t="s">
        <v>1388</v>
      </c>
    </row>
    <row r="330" spans="1:65" s="14" customFormat="1" ht="11.25">
      <c r="B330" s="219"/>
      <c r="C330" s="220"/>
      <c r="D330" s="210" t="s">
        <v>219</v>
      </c>
      <c r="E330" s="221" t="s">
        <v>21</v>
      </c>
      <c r="F330" s="222" t="s">
        <v>1389</v>
      </c>
      <c r="G330" s="220"/>
      <c r="H330" s="223">
        <v>490.8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219</v>
      </c>
      <c r="AU330" s="229" t="s">
        <v>82</v>
      </c>
      <c r="AV330" s="14" t="s">
        <v>82</v>
      </c>
      <c r="AW330" s="14" t="s">
        <v>34</v>
      </c>
      <c r="AX330" s="14" t="s">
        <v>80</v>
      </c>
      <c r="AY330" s="229" t="s">
        <v>211</v>
      </c>
    </row>
    <row r="331" spans="1:65" s="2" customFormat="1" ht="21.75" customHeight="1">
      <c r="A331" s="36"/>
      <c r="B331" s="37"/>
      <c r="C331" s="195" t="s">
        <v>387</v>
      </c>
      <c r="D331" s="195" t="s">
        <v>213</v>
      </c>
      <c r="E331" s="196" t="s">
        <v>1390</v>
      </c>
      <c r="F331" s="197" t="s">
        <v>1391</v>
      </c>
      <c r="G331" s="198" t="s">
        <v>216</v>
      </c>
      <c r="H331" s="199">
        <v>15.39</v>
      </c>
      <c r="I331" s="200"/>
      <c r="J331" s="201">
        <f>ROUND(I331*H331,2)</f>
        <v>0</v>
      </c>
      <c r="K331" s="197" t="s">
        <v>21</v>
      </c>
      <c r="L331" s="41"/>
      <c r="M331" s="202" t="s">
        <v>21</v>
      </c>
      <c r="N331" s="203" t="s">
        <v>44</v>
      </c>
      <c r="O331" s="66"/>
      <c r="P331" s="204">
        <f>O331*H331</f>
        <v>0</v>
      </c>
      <c r="Q331" s="204">
        <v>9.5999999999999992E-3</v>
      </c>
      <c r="R331" s="204">
        <f>Q331*H331</f>
        <v>0.14774399999999999</v>
      </c>
      <c r="S331" s="204">
        <v>0</v>
      </c>
      <c r="T331" s="20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6" t="s">
        <v>100</v>
      </c>
      <c r="AT331" s="206" t="s">
        <v>213</v>
      </c>
      <c r="AU331" s="206" t="s">
        <v>82</v>
      </c>
      <c r="AY331" s="19" t="s">
        <v>211</v>
      </c>
      <c r="BE331" s="207">
        <f>IF(N331="základní",J331,0)</f>
        <v>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9" t="s">
        <v>80</v>
      </c>
      <c r="BK331" s="207">
        <f>ROUND(I331*H331,2)</f>
        <v>0</v>
      </c>
      <c r="BL331" s="19" t="s">
        <v>100</v>
      </c>
      <c r="BM331" s="206" t="s">
        <v>1392</v>
      </c>
    </row>
    <row r="332" spans="1:65" s="13" customFormat="1" ht="11.25">
      <c r="B332" s="208"/>
      <c r="C332" s="209"/>
      <c r="D332" s="210" t="s">
        <v>219</v>
      </c>
      <c r="E332" s="211" t="s">
        <v>21</v>
      </c>
      <c r="F332" s="212" t="s">
        <v>1314</v>
      </c>
      <c r="G332" s="209"/>
      <c r="H332" s="211" t="s">
        <v>21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219</v>
      </c>
      <c r="AU332" s="218" t="s">
        <v>82</v>
      </c>
      <c r="AV332" s="13" t="s">
        <v>80</v>
      </c>
      <c r="AW332" s="13" t="s">
        <v>34</v>
      </c>
      <c r="AX332" s="13" t="s">
        <v>73</v>
      </c>
      <c r="AY332" s="218" t="s">
        <v>211</v>
      </c>
    </row>
    <row r="333" spans="1:65" s="14" customFormat="1" ht="11.25">
      <c r="B333" s="219"/>
      <c r="C333" s="220"/>
      <c r="D333" s="210" t="s">
        <v>219</v>
      </c>
      <c r="E333" s="221" t="s">
        <v>21</v>
      </c>
      <c r="F333" s="222" t="s">
        <v>1393</v>
      </c>
      <c r="G333" s="220"/>
      <c r="H333" s="223">
        <v>10.8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219</v>
      </c>
      <c r="AU333" s="229" t="s">
        <v>82</v>
      </c>
      <c r="AV333" s="14" t="s">
        <v>82</v>
      </c>
      <c r="AW333" s="14" t="s">
        <v>34</v>
      </c>
      <c r="AX333" s="14" t="s">
        <v>73</v>
      </c>
      <c r="AY333" s="229" t="s">
        <v>211</v>
      </c>
    </row>
    <row r="334" spans="1:65" s="14" customFormat="1" ht="11.25">
      <c r="B334" s="219"/>
      <c r="C334" s="220"/>
      <c r="D334" s="210" t="s">
        <v>219</v>
      </c>
      <c r="E334" s="221" t="s">
        <v>21</v>
      </c>
      <c r="F334" s="222" t="s">
        <v>1394</v>
      </c>
      <c r="G334" s="220"/>
      <c r="H334" s="223">
        <v>2.88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219</v>
      </c>
      <c r="AU334" s="229" t="s">
        <v>82</v>
      </c>
      <c r="AV334" s="14" t="s">
        <v>82</v>
      </c>
      <c r="AW334" s="14" t="s">
        <v>34</v>
      </c>
      <c r="AX334" s="14" t="s">
        <v>73</v>
      </c>
      <c r="AY334" s="229" t="s">
        <v>211</v>
      </c>
    </row>
    <row r="335" spans="1:65" s="14" customFormat="1" ht="11.25">
      <c r="B335" s="219"/>
      <c r="C335" s="220"/>
      <c r="D335" s="210" t="s">
        <v>219</v>
      </c>
      <c r="E335" s="221" t="s">
        <v>21</v>
      </c>
      <c r="F335" s="222" t="s">
        <v>1395</v>
      </c>
      <c r="G335" s="220"/>
      <c r="H335" s="223">
        <v>1.26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219</v>
      </c>
      <c r="AU335" s="229" t="s">
        <v>82</v>
      </c>
      <c r="AV335" s="14" t="s">
        <v>82</v>
      </c>
      <c r="AW335" s="14" t="s">
        <v>34</v>
      </c>
      <c r="AX335" s="14" t="s">
        <v>73</v>
      </c>
      <c r="AY335" s="229" t="s">
        <v>211</v>
      </c>
    </row>
    <row r="336" spans="1:65" s="14" customFormat="1" ht="11.25">
      <c r="B336" s="219"/>
      <c r="C336" s="220"/>
      <c r="D336" s="210" t="s">
        <v>219</v>
      </c>
      <c r="E336" s="221" t="s">
        <v>21</v>
      </c>
      <c r="F336" s="222" t="s">
        <v>1396</v>
      </c>
      <c r="G336" s="220"/>
      <c r="H336" s="223">
        <v>0.45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219</v>
      </c>
      <c r="AU336" s="229" t="s">
        <v>82</v>
      </c>
      <c r="AV336" s="14" t="s">
        <v>82</v>
      </c>
      <c r="AW336" s="14" t="s">
        <v>34</v>
      </c>
      <c r="AX336" s="14" t="s">
        <v>73</v>
      </c>
      <c r="AY336" s="229" t="s">
        <v>211</v>
      </c>
    </row>
    <row r="337" spans="1:65" s="16" customFormat="1" ht="11.25">
      <c r="B337" s="241"/>
      <c r="C337" s="242"/>
      <c r="D337" s="210" t="s">
        <v>219</v>
      </c>
      <c r="E337" s="243" t="s">
        <v>1136</v>
      </c>
      <c r="F337" s="244" t="s">
        <v>240</v>
      </c>
      <c r="G337" s="242"/>
      <c r="H337" s="245">
        <v>15.39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AT337" s="251" t="s">
        <v>219</v>
      </c>
      <c r="AU337" s="251" t="s">
        <v>82</v>
      </c>
      <c r="AV337" s="16" t="s">
        <v>88</v>
      </c>
      <c r="AW337" s="16" t="s">
        <v>34</v>
      </c>
      <c r="AX337" s="16" t="s">
        <v>73</v>
      </c>
      <c r="AY337" s="251" t="s">
        <v>211</v>
      </c>
    </row>
    <row r="338" spans="1:65" s="15" customFormat="1" ht="11.25">
      <c r="B338" s="230"/>
      <c r="C338" s="231"/>
      <c r="D338" s="210" t="s">
        <v>219</v>
      </c>
      <c r="E338" s="232" t="s">
        <v>21</v>
      </c>
      <c r="F338" s="233" t="s">
        <v>225</v>
      </c>
      <c r="G338" s="231"/>
      <c r="H338" s="234">
        <v>15.39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219</v>
      </c>
      <c r="AU338" s="240" t="s">
        <v>82</v>
      </c>
      <c r="AV338" s="15" t="s">
        <v>100</v>
      </c>
      <c r="AW338" s="15" t="s">
        <v>34</v>
      </c>
      <c r="AX338" s="15" t="s">
        <v>80</v>
      </c>
      <c r="AY338" s="240" t="s">
        <v>211</v>
      </c>
    </row>
    <row r="339" spans="1:65" s="2" customFormat="1" ht="16.5" customHeight="1">
      <c r="A339" s="36"/>
      <c r="B339" s="37"/>
      <c r="C339" s="252" t="s">
        <v>398</v>
      </c>
      <c r="D339" s="252" t="s">
        <v>399</v>
      </c>
      <c r="E339" s="253" t="s">
        <v>1397</v>
      </c>
      <c r="F339" s="254" t="s">
        <v>1398</v>
      </c>
      <c r="G339" s="255" t="s">
        <v>216</v>
      </c>
      <c r="H339" s="256">
        <v>15.698</v>
      </c>
      <c r="I339" s="257"/>
      <c r="J339" s="258">
        <f>ROUND(I339*H339,2)</f>
        <v>0</v>
      </c>
      <c r="K339" s="254" t="s">
        <v>217</v>
      </c>
      <c r="L339" s="259"/>
      <c r="M339" s="260" t="s">
        <v>21</v>
      </c>
      <c r="N339" s="261" t="s">
        <v>44</v>
      </c>
      <c r="O339" s="66"/>
      <c r="P339" s="204">
        <f>O339*H339</f>
        <v>0</v>
      </c>
      <c r="Q339" s="204">
        <v>1.7999999999999999E-2</v>
      </c>
      <c r="R339" s="204">
        <f>Q339*H339</f>
        <v>0.28256399999999998</v>
      </c>
      <c r="S339" s="204">
        <v>0</v>
      </c>
      <c r="T339" s="20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6" t="s">
        <v>276</v>
      </c>
      <c r="AT339" s="206" t="s">
        <v>399</v>
      </c>
      <c r="AU339" s="206" t="s">
        <v>82</v>
      </c>
      <c r="AY339" s="19" t="s">
        <v>211</v>
      </c>
      <c r="BE339" s="207">
        <f>IF(N339="základní",J339,0)</f>
        <v>0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9" t="s">
        <v>80</v>
      </c>
      <c r="BK339" s="207">
        <f>ROUND(I339*H339,2)</f>
        <v>0</v>
      </c>
      <c r="BL339" s="19" t="s">
        <v>100</v>
      </c>
      <c r="BM339" s="206" t="s">
        <v>1399</v>
      </c>
    </row>
    <row r="340" spans="1:65" s="14" customFormat="1" ht="11.25">
      <c r="B340" s="219"/>
      <c r="C340" s="220"/>
      <c r="D340" s="210" t="s">
        <v>219</v>
      </c>
      <c r="E340" s="221" t="s">
        <v>21</v>
      </c>
      <c r="F340" s="222" t="s">
        <v>1400</v>
      </c>
      <c r="G340" s="220"/>
      <c r="H340" s="223">
        <v>15.698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219</v>
      </c>
      <c r="AU340" s="229" t="s">
        <v>82</v>
      </c>
      <c r="AV340" s="14" t="s">
        <v>82</v>
      </c>
      <c r="AW340" s="14" t="s">
        <v>34</v>
      </c>
      <c r="AX340" s="14" t="s">
        <v>73</v>
      </c>
      <c r="AY340" s="229" t="s">
        <v>211</v>
      </c>
    </row>
    <row r="341" spans="1:65" s="15" customFormat="1" ht="11.25">
      <c r="B341" s="230"/>
      <c r="C341" s="231"/>
      <c r="D341" s="210" t="s">
        <v>219</v>
      </c>
      <c r="E341" s="232" t="s">
        <v>21</v>
      </c>
      <c r="F341" s="233" t="s">
        <v>225</v>
      </c>
      <c r="G341" s="231"/>
      <c r="H341" s="234">
        <v>15.698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219</v>
      </c>
      <c r="AU341" s="240" t="s">
        <v>82</v>
      </c>
      <c r="AV341" s="15" t="s">
        <v>100</v>
      </c>
      <c r="AW341" s="15" t="s">
        <v>34</v>
      </c>
      <c r="AX341" s="15" t="s">
        <v>80</v>
      </c>
      <c r="AY341" s="240" t="s">
        <v>211</v>
      </c>
    </row>
    <row r="342" spans="1:65" s="2" customFormat="1" ht="21.75" customHeight="1">
      <c r="A342" s="36"/>
      <c r="B342" s="37"/>
      <c r="C342" s="195" t="s">
        <v>404</v>
      </c>
      <c r="D342" s="195" t="s">
        <v>213</v>
      </c>
      <c r="E342" s="196" t="s">
        <v>1401</v>
      </c>
      <c r="F342" s="197" t="s">
        <v>1402</v>
      </c>
      <c r="G342" s="198" t="s">
        <v>216</v>
      </c>
      <c r="H342" s="199">
        <v>28.15</v>
      </c>
      <c r="I342" s="200"/>
      <c r="J342" s="201">
        <f>ROUND(I342*H342,2)</f>
        <v>0</v>
      </c>
      <c r="K342" s="197" t="s">
        <v>217</v>
      </c>
      <c r="L342" s="41"/>
      <c r="M342" s="202" t="s">
        <v>21</v>
      </c>
      <c r="N342" s="203" t="s">
        <v>44</v>
      </c>
      <c r="O342" s="66"/>
      <c r="P342" s="204">
        <f>O342*H342</f>
        <v>0</v>
      </c>
      <c r="Q342" s="204">
        <v>2.6800000000000001E-3</v>
      </c>
      <c r="R342" s="204">
        <f>Q342*H342</f>
        <v>7.5441999999999995E-2</v>
      </c>
      <c r="S342" s="204">
        <v>0</v>
      </c>
      <c r="T342" s="20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6" t="s">
        <v>100</v>
      </c>
      <c r="AT342" s="206" t="s">
        <v>213</v>
      </c>
      <c r="AU342" s="206" t="s">
        <v>82</v>
      </c>
      <c r="AY342" s="19" t="s">
        <v>211</v>
      </c>
      <c r="BE342" s="207">
        <f>IF(N342="základní",J342,0)</f>
        <v>0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9" t="s">
        <v>80</v>
      </c>
      <c r="BK342" s="207">
        <f>ROUND(I342*H342,2)</f>
        <v>0</v>
      </c>
      <c r="BL342" s="19" t="s">
        <v>100</v>
      </c>
      <c r="BM342" s="206" t="s">
        <v>1403</v>
      </c>
    </row>
    <row r="343" spans="1:65" s="13" customFormat="1" ht="11.25">
      <c r="B343" s="208"/>
      <c r="C343" s="209"/>
      <c r="D343" s="210" t="s">
        <v>219</v>
      </c>
      <c r="E343" s="211" t="s">
        <v>21</v>
      </c>
      <c r="F343" s="212" t="s">
        <v>1314</v>
      </c>
      <c r="G343" s="209"/>
      <c r="H343" s="211" t="s">
        <v>21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219</v>
      </c>
      <c r="AU343" s="218" t="s">
        <v>82</v>
      </c>
      <c r="AV343" s="13" t="s">
        <v>80</v>
      </c>
      <c r="AW343" s="13" t="s">
        <v>34</v>
      </c>
      <c r="AX343" s="13" t="s">
        <v>73</v>
      </c>
      <c r="AY343" s="218" t="s">
        <v>211</v>
      </c>
    </row>
    <row r="344" spans="1:65" s="14" customFormat="1" ht="11.25">
      <c r="B344" s="219"/>
      <c r="C344" s="220"/>
      <c r="D344" s="210" t="s">
        <v>219</v>
      </c>
      <c r="E344" s="221" t="s">
        <v>21</v>
      </c>
      <c r="F344" s="222" t="s">
        <v>1393</v>
      </c>
      <c r="G344" s="220"/>
      <c r="H344" s="223">
        <v>10.8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219</v>
      </c>
      <c r="AU344" s="229" t="s">
        <v>82</v>
      </c>
      <c r="AV344" s="14" t="s">
        <v>82</v>
      </c>
      <c r="AW344" s="14" t="s">
        <v>34</v>
      </c>
      <c r="AX344" s="14" t="s">
        <v>73</v>
      </c>
      <c r="AY344" s="229" t="s">
        <v>211</v>
      </c>
    </row>
    <row r="345" spans="1:65" s="14" customFormat="1" ht="11.25">
      <c r="B345" s="219"/>
      <c r="C345" s="220"/>
      <c r="D345" s="210" t="s">
        <v>219</v>
      </c>
      <c r="E345" s="221" t="s">
        <v>21</v>
      </c>
      <c r="F345" s="222" t="s">
        <v>1394</v>
      </c>
      <c r="G345" s="220"/>
      <c r="H345" s="223">
        <v>2.88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219</v>
      </c>
      <c r="AU345" s="229" t="s">
        <v>82</v>
      </c>
      <c r="AV345" s="14" t="s">
        <v>82</v>
      </c>
      <c r="AW345" s="14" t="s">
        <v>34</v>
      </c>
      <c r="AX345" s="14" t="s">
        <v>73</v>
      </c>
      <c r="AY345" s="229" t="s">
        <v>211</v>
      </c>
    </row>
    <row r="346" spans="1:65" s="14" customFormat="1" ht="11.25">
      <c r="B346" s="219"/>
      <c r="C346" s="220"/>
      <c r="D346" s="210" t="s">
        <v>219</v>
      </c>
      <c r="E346" s="221" t="s">
        <v>21</v>
      </c>
      <c r="F346" s="222" t="s">
        <v>1395</v>
      </c>
      <c r="G346" s="220"/>
      <c r="H346" s="223">
        <v>1.26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219</v>
      </c>
      <c r="AU346" s="229" t="s">
        <v>82</v>
      </c>
      <c r="AV346" s="14" t="s">
        <v>82</v>
      </c>
      <c r="AW346" s="14" t="s">
        <v>34</v>
      </c>
      <c r="AX346" s="14" t="s">
        <v>73</v>
      </c>
      <c r="AY346" s="229" t="s">
        <v>211</v>
      </c>
    </row>
    <row r="347" spans="1:65" s="14" customFormat="1" ht="11.25">
      <c r="B347" s="219"/>
      <c r="C347" s="220"/>
      <c r="D347" s="210" t="s">
        <v>219</v>
      </c>
      <c r="E347" s="221" t="s">
        <v>21</v>
      </c>
      <c r="F347" s="222" t="s">
        <v>1396</v>
      </c>
      <c r="G347" s="220"/>
      <c r="H347" s="223">
        <v>0.45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219</v>
      </c>
      <c r="AU347" s="229" t="s">
        <v>82</v>
      </c>
      <c r="AV347" s="14" t="s">
        <v>82</v>
      </c>
      <c r="AW347" s="14" t="s">
        <v>34</v>
      </c>
      <c r="AX347" s="14" t="s">
        <v>73</v>
      </c>
      <c r="AY347" s="229" t="s">
        <v>211</v>
      </c>
    </row>
    <row r="348" spans="1:65" s="13" customFormat="1" ht="11.25">
      <c r="B348" s="208"/>
      <c r="C348" s="209"/>
      <c r="D348" s="210" t="s">
        <v>219</v>
      </c>
      <c r="E348" s="211" t="s">
        <v>21</v>
      </c>
      <c r="F348" s="212" t="s">
        <v>1404</v>
      </c>
      <c r="G348" s="209"/>
      <c r="H348" s="211" t="s">
        <v>21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219</v>
      </c>
      <c r="AU348" s="218" t="s">
        <v>82</v>
      </c>
      <c r="AV348" s="13" t="s">
        <v>80</v>
      </c>
      <c r="AW348" s="13" t="s">
        <v>34</v>
      </c>
      <c r="AX348" s="13" t="s">
        <v>73</v>
      </c>
      <c r="AY348" s="218" t="s">
        <v>211</v>
      </c>
    </row>
    <row r="349" spans="1:65" s="14" customFormat="1" ht="11.25">
      <c r="B349" s="219"/>
      <c r="C349" s="220"/>
      <c r="D349" s="210" t="s">
        <v>219</v>
      </c>
      <c r="E349" s="221" t="s">
        <v>21</v>
      </c>
      <c r="F349" s="222" t="s">
        <v>1405</v>
      </c>
      <c r="G349" s="220"/>
      <c r="H349" s="223">
        <v>4.2240000000000002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219</v>
      </c>
      <c r="AU349" s="229" t="s">
        <v>82</v>
      </c>
      <c r="AV349" s="14" t="s">
        <v>82</v>
      </c>
      <c r="AW349" s="14" t="s">
        <v>34</v>
      </c>
      <c r="AX349" s="14" t="s">
        <v>73</v>
      </c>
      <c r="AY349" s="229" t="s">
        <v>211</v>
      </c>
    </row>
    <row r="350" spans="1:65" s="14" customFormat="1" ht="11.25">
      <c r="B350" s="219"/>
      <c r="C350" s="220"/>
      <c r="D350" s="210" t="s">
        <v>219</v>
      </c>
      <c r="E350" s="221" t="s">
        <v>21</v>
      </c>
      <c r="F350" s="222" t="s">
        <v>1406</v>
      </c>
      <c r="G350" s="220"/>
      <c r="H350" s="223">
        <v>7.8319999999999999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219</v>
      </c>
      <c r="AU350" s="229" t="s">
        <v>82</v>
      </c>
      <c r="AV350" s="14" t="s">
        <v>82</v>
      </c>
      <c r="AW350" s="14" t="s">
        <v>34</v>
      </c>
      <c r="AX350" s="14" t="s">
        <v>73</v>
      </c>
      <c r="AY350" s="229" t="s">
        <v>211</v>
      </c>
    </row>
    <row r="351" spans="1:65" s="14" customFormat="1" ht="11.25">
      <c r="B351" s="219"/>
      <c r="C351" s="220"/>
      <c r="D351" s="210" t="s">
        <v>219</v>
      </c>
      <c r="E351" s="221" t="s">
        <v>21</v>
      </c>
      <c r="F351" s="222" t="s">
        <v>1407</v>
      </c>
      <c r="G351" s="220"/>
      <c r="H351" s="223">
        <v>0.70399999999999996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219</v>
      </c>
      <c r="AU351" s="229" t="s">
        <v>82</v>
      </c>
      <c r="AV351" s="14" t="s">
        <v>82</v>
      </c>
      <c r="AW351" s="14" t="s">
        <v>34</v>
      </c>
      <c r="AX351" s="14" t="s">
        <v>73</v>
      </c>
      <c r="AY351" s="229" t="s">
        <v>211</v>
      </c>
    </row>
    <row r="352" spans="1:65" s="15" customFormat="1" ht="11.25">
      <c r="B352" s="230"/>
      <c r="C352" s="231"/>
      <c r="D352" s="210" t="s">
        <v>219</v>
      </c>
      <c r="E352" s="232" t="s">
        <v>21</v>
      </c>
      <c r="F352" s="233" t="s">
        <v>225</v>
      </c>
      <c r="G352" s="231"/>
      <c r="H352" s="234">
        <v>28.15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219</v>
      </c>
      <c r="AU352" s="240" t="s">
        <v>82</v>
      </c>
      <c r="AV352" s="15" t="s">
        <v>100</v>
      </c>
      <c r="AW352" s="15" t="s">
        <v>34</v>
      </c>
      <c r="AX352" s="15" t="s">
        <v>80</v>
      </c>
      <c r="AY352" s="240" t="s">
        <v>211</v>
      </c>
    </row>
    <row r="353" spans="1:65" s="2" customFormat="1" ht="21.75" customHeight="1">
      <c r="A353" s="36"/>
      <c r="B353" s="37"/>
      <c r="C353" s="195" t="s">
        <v>409</v>
      </c>
      <c r="D353" s="195" t="s">
        <v>213</v>
      </c>
      <c r="E353" s="196" t="s">
        <v>1408</v>
      </c>
      <c r="F353" s="197" t="s">
        <v>1409</v>
      </c>
      <c r="G353" s="198" t="s">
        <v>216</v>
      </c>
      <c r="H353" s="199">
        <v>1.44</v>
      </c>
      <c r="I353" s="200"/>
      <c r="J353" s="201">
        <f>ROUND(I353*H353,2)</f>
        <v>0</v>
      </c>
      <c r="K353" s="197" t="s">
        <v>217</v>
      </c>
      <c r="L353" s="41"/>
      <c r="M353" s="202" t="s">
        <v>21</v>
      </c>
      <c r="N353" s="203" t="s">
        <v>44</v>
      </c>
      <c r="O353" s="66"/>
      <c r="P353" s="204">
        <f>O353*H353</f>
        <v>0</v>
      </c>
      <c r="Q353" s="204">
        <v>0</v>
      </c>
      <c r="R353" s="204">
        <f>Q353*H353</f>
        <v>0</v>
      </c>
      <c r="S353" s="204">
        <v>0</v>
      </c>
      <c r="T353" s="20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100</v>
      </c>
      <c r="AT353" s="206" t="s">
        <v>213</v>
      </c>
      <c r="AU353" s="206" t="s">
        <v>82</v>
      </c>
      <c r="AY353" s="19" t="s">
        <v>211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9" t="s">
        <v>80</v>
      </c>
      <c r="BK353" s="207">
        <f>ROUND(I353*H353,2)</f>
        <v>0</v>
      </c>
      <c r="BL353" s="19" t="s">
        <v>100</v>
      </c>
      <c r="BM353" s="206" t="s">
        <v>1410</v>
      </c>
    </row>
    <row r="354" spans="1:65" s="14" customFormat="1" ht="11.25">
      <c r="B354" s="219"/>
      <c r="C354" s="220"/>
      <c r="D354" s="210" t="s">
        <v>219</v>
      </c>
      <c r="E354" s="221" t="s">
        <v>21</v>
      </c>
      <c r="F354" s="222" t="s">
        <v>1411</v>
      </c>
      <c r="G354" s="220"/>
      <c r="H354" s="223">
        <v>1.44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219</v>
      </c>
      <c r="AU354" s="229" t="s">
        <v>82</v>
      </c>
      <c r="AV354" s="14" t="s">
        <v>82</v>
      </c>
      <c r="AW354" s="14" t="s">
        <v>34</v>
      </c>
      <c r="AX354" s="14" t="s">
        <v>73</v>
      </c>
      <c r="AY354" s="229" t="s">
        <v>211</v>
      </c>
    </row>
    <row r="355" spans="1:65" s="15" customFormat="1" ht="11.25">
      <c r="B355" s="230"/>
      <c r="C355" s="231"/>
      <c r="D355" s="210" t="s">
        <v>219</v>
      </c>
      <c r="E355" s="232" t="s">
        <v>21</v>
      </c>
      <c r="F355" s="233" t="s">
        <v>225</v>
      </c>
      <c r="G355" s="231"/>
      <c r="H355" s="234">
        <v>1.44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219</v>
      </c>
      <c r="AU355" s="240" t="s">
        <v>82</v>
      </c>
      <c r="AV355" s="15" t="s">
        <v>100</v>
      </c>
      <c r="AW355" s="15" t="s">
        <v>34</v>
      </c>
      <c r="AX355" s="15" t="s">
        <v>80</v>
      </c>
      <c r="AY355" s="240" t="s">
        <v>211</v>
      </c>
    </row>
    <row r="356" spans="1:65" s="2" customFormat="1" ht="16.5" customHeight="1">
      <c r="A356" s="36"/>
      <c r="B356" s="37"/>
      <c r="C356" s="195" t="s">
        <v>415</v>
      </c>
      <c r="D356" s="195" t="s">
        <v>213</v>
      </c>
      <c r="E356" s="196" t="s">
        <v>1412</v>
      </c>
      <c r="F356" s="197" t="s">
        <v>1413</v>
      </c>
      <c r="G356" s="198" t="s">
        <v>248</v>
      </c>
      <c r="H356" s="199">
        <v>1.5880000000000001</v>
      </c>
      <c r="I356" s="200"/>
      <c r="J356" s="201">
        <f>ROUND(I356*H356,2)</f>
        <v>0</v>
      </c>
      <c r="K356" s="197" t="s">
        <v>21</v>
      </c>
      <c r="L356" s="41"/>
      <c r="M356" s="202" t="s">
        <v>21</v>
      </c>
      <c r="N356" s="203" t="s">
        <v>44</v>
      </c>
      <c r="O356" s="66"/>
      <c r="P356" s="204">
        <f>O356*H356</f>
        <v>0</v>
      </c>
      <c r="Q356" s="204">
        <v>2.2563399999999998</v>
      </c>
      <c r="R356" s="204">
        <f>Q356*H356</f>
        <v>3.58306792</v>
      </c>
      <c r="S356" s="204">
        <v>0</v>
      </c>
      <c r="T356" s="20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6" t="s">
        <v>100</v>
      </c>
      <c r="AT356" s="206" t="s">
        <v>213</v>
      </c>
      <c r="AU356" s="206" t="s">
        <v>82</v>
      </c>
      <c r="AY356" s="19" t="s">
        <v>211</v>
      </c>
      <c r="BE356" s="207">
        <f>IF(N356="základní",J356,0)</f>
        <v>0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9" t="s">
        <v>80</v>
      </c>
      <c r="BK356" s="207">
        <f>ROUND(I356*H356,2)</f>
        <v>0</v>
      </c>
      <c r="BL356" s="19" t="s">
        <v>100</v>
      </c>
      <c r="BM356" s="206" t="s">
        <v>1414</v>
      </c>
    </row>
    <row r="357" spans="1:65" s="13" customFormat="1" ht="11.25">
      <c r="B357" s="208"/>
      <c r="C357" s="209"/>
      <c r="D357" s="210" t="s">
        <v>219</v>
      </c>
      <c r="E357" s="211" t="s">
        <v>21</v>
      </c>
      <c r="F357" s="212" t="s">
        <v>1364</v>
      </c>
      <c r="G357" s="209"/>
      <c r="H357" s="211" t="s">
        <v>21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219</v>
      </c>
      <c r="AU357" s="218" t="s">
        <v>82</v>
      </c>
      <c r="AV357" s="13" t="s">
        <v>80</v>
      </c>
      <c r="AW357" s="13" t="s">
        <v>34</v>
      </c>
      <c r="AX357" s="13" t="s">
        <v>73</v>
      </c>
      <c r="AY357" s="218" t="s">
        <v>211</v>
      </c>
    </row>
    <row r="358" spans="1:65" s="13" customFormat="1" ht="11.25">
      <c r="B358" s="208"/>
      <c r="C358" s="209"/>
      <c r="D358" s="210" t="s">
        <v>219</v>
      </c>
      <c r="E358" s="211" t="s">
        <v>21</v>
      </c>
      <c r="F358" s="212" t="s">
        <v>1415</v>
      </c>
      <c r="G358" s="209"/>
      <c r="H358" s="211" t="s">
        <v>21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219</v>
      </c>
      <c r="AU358" s="218" t="s">
        <v>82</v>
      </c>
      <c r="AV358" s="13" t="s">
        <v>80</v>
      </c>
      <c r="AW358" s="13" t="s">
        <v>34</v>
      </c>
      <c r="AX358" s="13" t="s">
        <v>73</v>
      </c>
      <c r="AY358" s="218" t="s">
        <v>211</v>
      </c>
    </row>
    <row r="359" spans="1:65" s="14" customFormat="1" ht="11.25">
      <c r="B359" s="219"/>
      <c r="C359" s="220"/>
      <c r="D359" s="210" t="s">
        <v>219</v>
      </c>
      <c r="E359" s="221" t="s">
        <v>21</v>
      </c>
      <c r="F359" s="222" t="s">
        <v>1416</v>
      </c>
      <c r="G359" s="220"/>
      <c r="H359" s="223">
        <v>0.56899999999999995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219</v>
      </c>
      <c r="AU359" s="229" t="s">
        <v>82</v>
      </c>
      <c r="AV359" s="14" t="s">
        <v>82</v>
      </c>
      <c r="AW359" s="14" t="s">
        <v>34</v>
      </c>
      <c r="AX359" s="14" t="s">
        <v>73</v>
      </c>
      <c r="AY359" s="229" t="s">
        <v>211</v>
      </c>
    </row>
    <row r="360" spans="1:65" s="13" customFormat="1" ht="11.25">
      <c r="B360" s="208"/>
      <c r="C360" s="209"/>
      <c r="D360" s="210" t="s">
        <v>219</v>
      </c>
      <c r="E360" s="211" t="s">
        <v>21</v>
      </c>
      <c r="F360" s="212" t="s">
        <v>1367</v>
      </c>
      <c r="G360" s="209"/>
      <c r="H360" s="211" t="s">
        <v>21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219</v>
      </c>
      <c r="AU360" s="218" t="s">
        <v>82</v>
      </c>
      <c r="AV360" s="13" t="s">
        <v>80</v>
      </c>
      <c r="AW360" s="13" t="s">
        <v>34</v>
      </c>
      <c r="AX360" s="13" t="s">
        <v>73</v>
      </c>
      <c r="AY360" s="218" t="s">
        <v>211</v>
      </c>
    </row>
    <row r="361" spans="1:65" s="14" customFormat="1" ht="11.25">
      <c r="B361" s="219"/>
      <c r="C361" s="220"/>
      <c r="D361" s="210" t="s">
        <v>219</v>
      </c>
      <c r="E361" s="221" t="s">
        <v>21</v>
      </c>
      <c r="F361" s="222" t="s">
        <v>1417</v>
      </c>
      <c r="G361" s="220"/>
      <c r="H361" s="223">
        <v>1.9E-2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219</v>
      </c>
      <c r="AU361" s="229" t="s">
        <v>82</v>
      </c>
      <c r="AV361" s="14" t="s">
        <v>82</v>
      </c>
      <c r="AW361" s="14" t="s">
        <v>34</v>
      </c>
      <c r="AX361" s="14" t="s">
        <v>73</v>
      </c>
      <c r="AY361" s="229" t="s">
        <v>211</v>
      </c>
    </row>
    <row r="362" spans="1:65" s="13" customFormat="1" ht="11.25">
      <c r="B362" s="208"/>
      <c r="C362" s="209"/>
      <c r="D362" s="210" t="s">
        <v>219</v>
      </c>
      <c r="E362" s="211" t="s">
        <v>21</v>
      </c>
      <c r="F362" s="212" t="s">
        <v>1222</v>
      </c>
      <c r="G362" s="209"/>
      <c r="H362" s="211" t="s">
        <v>21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219</v>
      </c>
      <c r="AU362" s="218" t="s">
        <v>82</v>
      </c>
      <c r="AV362" s="13" t="s">
        <v>80</v>
      </c>
      <c r="AW362" s="13" t="s">
        <v>34</v>
      </c>
      <c r="AX362" s="13" t="s">
        <v>73</v>
      </c>
      <c r="AY362" s="218" t="s">
        <v>211</v>
      </c>
    </row>
    <row r="363" spans="1:65" s="14" customFormat="1" ht="11.25">
      <c r="B363" s="219"/>
      <c r="C363" s="220"/>
      <c r="D363" s="210" t="s">
        <v>219</v>
      </c>
      <c r="E363" s="221" t="s">
        <v>21</v>
      </c>
      <c r="F363" s="222" t="s">
        <v>1380</v>
      </c>
      <c r="G363" s="220"/>
      <c r="H363" s="223">
        <v>1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219</v>
      </c>
      <c r="AU363" s="229" t="s">
        <v>82</v>
      </c>
      <c r="AV363" s="14" t="s">
        <v>82</v>
      </c>
      <c r="AW363" s="14" t="s">
        <v>34</v>
      </c>
      <c r="AX363" s="14" t="s">
        <v>73</v>
      </c>
      <c r="AY363" s="229" t="s">
        <v>211</v>
      </c>
    </row>
    <row r="364" spans="1:65" s="15" customFormat="1" ht="11.25">
      <c r="B364" s="230"/>
      <c r="C364" s="231"/>
      <c r="D364" s="210" t="s">
        <v>219</v>
      </c>
      <c r="E364" s="232" t="s">
        <v>21</v>
      </c>
      <c r="F364" s="233" t="s">
        <v>225</v>
      </c>
      <c r="G364" s="231"/>
      <c r="H364" s="234">
        <v>1.5880000000000001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219</v>
      </c>
      <c r="AU364" s="240" t="s">
        <v>82</v>
      </c>
      <c r="AV364" s="15" t="s">
        <v>100</v>
      </c>
      <c r="AW364" s="15" t="s">
        <v>34</v>
      </c>
      <c r="AX364" s="15" t="s">
        <v>80</v>
      </c>
      <c r="AY364" s="240" t="s">
        <v>211</v>
      </c>
    </row>
    <row r="365" spans="1:65" s="2" customFormat="1" ht="16.5" customHeight="1">
      <c r="A365" s="36"/>
      <c r="B365" s="37"/>
      <c r="C365" s="195" t="s">
        <v>421</v>
      </c>
      <c r="D365" s="195" t="s">
        <v>213</v>
      </c>
      <c r="E365" s="196" t="s">
        <v>1418</v>
      </c>
      <c r="F365" s="197" t="s">
        <v>1419</v>
      </c>
      <c r="G365" s="198" t="s">
        <v>248</v>
      </c>
      <c r="H365" s="199">
        <v>38.216999999999999</v>
      </c>
      <c r="I365" s="200"/>
      <c r="J365" s="201">
        <f>ROUND(I365*H365,2)</f>
        <v>0</v>
      </c>
      <c r="K365" s="197" t="s">
        <v>217</v>
      </c>
      <c r="L365" s="41"/>
      <c r="M365" s="202" t="s">
        <v>21</v>
      </c>
      <c r="N365" s="203" t="s">
        <v>44</v>
      </c>
      <c r="O365" s="66"/>
      <c r="P365" s="204">
        <f>O365*H365</f>
        <v>0</v>
      </c>
      <c r="Q365" s="204">
        <v>0</v>
      </c>
      <c r="R365" s="204">
        <f>Q365*H365</f>
        <v>0</v>
      </c>
      <c r="S365" s="204">
        <v>0</v>
      </c>
      <c r="T365" s="20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6" t="s">
        <v>100</v>
      </c>
      <c r="AT365" s="206" t="s">
        <v>213</v>
      </c>
      <c r="AU365" s="206" t="s">
        <v>82</v>
      </c>
      <c r="AY365" s="19" t="s">
        <v>211</v>
      </c>
      <c r="BE365" s="207">
        <f>IF(N365="základní",J365,0)</f>
        <v>0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9" t="s">
        <v>80</v>
      </c>
      <c r="BK365" s="207">
        <f>ROUND(I365*H365,2)</f>
        <v>0</v>
      </c>
      <c r="BL365" s="19" t="s">
        <v>100</v>
      </c>
      <c r="BM365" s="206" t="s">
        <v>1420</v>
      </c>
    </row>
    <row r="366" spans="1:65" s="14" customFormat="1" ht="11.25">
      <c r="B366" s="219"/>
      <c r="C366" s="220"/>
      <c r="D366" s="210" t="s">
        <v>219</v>
      </c>
      <c r="E366" s="221" t="s">
        <v>21</v>
      </c>
      <c r="F366" s="222" t="s">
        <v>1421</v>
      </c>
      <c r="G366" s="220"/>
      <c r="H366" s="223">
        <v>1.897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219</v>
      </c>
      <c r="AU366" s="229" t="s">
        <v>82</v>
      </c>
      <c r="AV366" s="14" t="s">
        <v>82</v>
      </c>
      <c r="AW366" s="14" t="s">
        <v>34</v>
      </c>
      <c r="AX366" s="14" t="s">
        <v>73</v>
      </c>
      <c r="AY366" s="229" t="s">
        <v>211</v>
      </c>
    </row>
    <row r="367" spans="1:65" s="14" customFormat="1" ht="11.25">
      <c r="B367" s="219"/>
      <c r="C367" s="220"/>
      <c r="D367" s="210" t="s">
        <v>219</v>
      </c>
      <c r="E367" s="221" t="s">
        <v>21</v>
      </c>
      <c r="F367" s="222" t="s">
        <v>1422</v>
      </c>
      <c r="G367" s="220"/>
      <c r="H367" s="223">
        <v>35.384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219</v>
      </c>
      <c r="AU367" s="229" t="s">
        <v>82</v>
      </c>
      <c r="AV367" s="14" t="s">
        <v>82</v>
      </c>
      <c r="AW367" s="14" t="s">
        <v>34</v>
      </c>
      <c r="AX367" s="14" t="s">
        <v>73</v>
      </c>
      <c r="AY367" s="229" t="s">
        <v>211</v>
      </c>
    </row>
    <row r="368" spans="1:65" s="14" customFormat="1" ht="11.25">
      <c r="B368" s="219"/>
      <c r="C368" s="220"/>
      <c r="D368" s="210" t="s">
        <v>219</v>
      </c>
      <c r="E368" s="221" t="s">
        <v>21</v>
      </c>
      <c r="F368" s="222" t="s">
        <v>1423</v>
      </c>
      <c r="G368" s="220"/>
      <c r="H368" s="223">
        <v>0.93600000000000005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219</v>
      </c>
      <c r="AU368" s="229" t="s">
        <v>82</v>
      </c>
      <c r="AV368" s="14" t="s">
        <v>82</v>
      </c>
      <c r="AW368" s="14" t="s">
        <v>34</v>
      </c>
      <c r="AX368" s="14" t="s">
        <v>73</v>
      </c>
      <c r="AY368" s="229" t="s">
        <v>211</v>
      </c>
    </row>
    <row r="369" spans="1:65" s="15" customFormat="1" ht="11.25">
      <c r="B369" s="230"/>
      <c r="C369" s="231"/>
      <c r="D369" s="210" t="s">
        <v>219</v>
      </c>
      <c r="E369" s="232" t="s">
        <v>21</v>
      </c>
      <c r="F369" s="233" t="s">
        <v>225</v>
      </c>
      <c r="G369" s="231"/>
      <c r="H369" s="234">
        <v>38.216999999999999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219</v>
      </c>
      <c r="AU369" s="240" t="s">
        <v>82</v>
      </c>
      <c r="AV369" s="15" t="s">
        <v>100</v>
      </c>
      <c r="AW369" s="15" t="s">
        <v>34</v>
      </c>
      <c r="AX369" s="15" t="s">
        <v>80</v>
      </c>
      <c r="AY369" s="240" t="s">
        <v>211</v>
      </c>
    </row>
    <row r="370" spans="1:65" s="2" customFormat="1" ht="21.75" customHeight="1">
      <c r="A370" s="36"/>
      <c r="B370" s="37"/>
      <c r="C370" s="195" t="s">
        <v>428</v>
      </c>
      <c r="D370" s="195" t="s">
        <v>213</v>
      </c>
      <c r="E370" s="196" t="s">
        <v>584</v>
      </c>
      <c r="F370" s="197" t="s">
        <v>585</v>
      </c>
      <c r="G370" s="198" t="s">
        <v>248</v>
      </c>
      <c r="H370" s="199">
        <v>38.216999999999999</v>
      </c>
      <c r="I370" s="200"/>
      <c r="J370" s="201">
        <f>ROUND(I370*H370,2)</f>
        <v>0</v>
      </c>
      <c r="K370" s="197" t="s">
        <v>217</v>
      </c>
      <c r="L370" s="41"/>
      <c r="M370" s="202" t="s">
        <v>21</v>
      </c>
      <c r="N370" s="203" t="s">
        <v>44</v>
      </c>
      <c r="O370" s="66"/>
      <c r="P370" s="204">
        <f>O370*H370</f>
        <v>0</v>
      </c>
      <c r="Q370" s="204">
        <v>0</v>
      </c>
      <c r="R370" s="204">
        <f>Q370*H370</f>
        <v>0</v>
      </c>
      <c r="S370" s="204">
        <v>0</v>
      </c>
      <c r="T370" s="20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100</v>
      </c>
      <c r="AT370" s="206" t="s">
        <v>213</v>
      </c>
      <c r="AU370" s="206" t="s">
        <v>82</v>
      </c>
      <c r="AY370" s="19" t="s">
        <v>211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9" t="s">
        <v>80</v>
      </c>
      <c r="BK370" s="207">
        <f>ROUND(I370*H370,2)</f>
        <v>0</v>
      </c>
      <c r="BL370" s="19" t="s">
        <v>100</v>
      </c>
      <c r="BM370" s="206" t="s">
        <v>1424</v>
      </c>
    </row>
    <row r="371" spans="1:65" s="14" customFormat="1" ht="11.25">
      <c r="B371" s="219"/>
      <c r="C371" s="220"/>
      <c r="D371" s="210" t="s">
        <v>219</v>
      </c>
      <c r="E371" s="221" t="s">
        <v>21</v>
      </c>
      <c r="F371" s="222" t="s">
        <v>1421</v>
      </c>
      <c r="G371" s="220"/>
      <c r="H371" s="223">
        <v>1.897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219</v>
      </c>
      <c r="AU371" s="229" t="s">
        <v>82</v>
      </c>
      <c r="AV371" s="14" t="s">
        <v>82</v>
      </c>
      <c r="AW371" s="14" t="s">
        <v>34</v>
      </c>
      <c r="AX371" s="14" t="s">
        <v>73</v>
      </c>
      <c r="AY371" s="229" t="s">
        <v>211</v>
      </c>
    </row>
    <row r="372" spans="1:65" s="14" customFormat="1" ht="11.25">
      <c r="B372" s="219"/>
      <c r="C372" s="220"/>
      <c r="D372" s="210" t="s">
        <v>219</v>
      </c>
      <c r="E372" s="221" t="s">
        <v>21</v>
      </c>
      <c r="F372" s="222" t="s">
        <v>1422</v>
      </c>
      <c r="G372" s="220"/>
      <c r="H372" s="223">
        <v>35.384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219</v>
      </c>
      <c r="AU372" s="229" t="s">
        <v>82</v>
      </c>
      <c r="AV372" s="14" t="s">
        <v>82</v>
      </c>
      <c r="AW372" s="14" t="s">
        <v>34</v>
      </c>
      <c r="AX372" s="14" t="s">
        <v>73</v>
      </c>
      <c r="AY372" s="229" t="s">
        <v>211</v>
      </c>
    </row>
    <row r="373" spans="1:65" s="14" customFormat="1" ht="11.25">
      <c r="B373" s="219"/>
      <c r="C373" s="220"/>
      <c r="D373" s="210" t="s">
        <v>219</v>
      </c>
      <c r="E373" s="221" t="s">
        <v>21</v>
      </c>
      <c r="F373" s="222" t="s">
        <v>1423</v>
      </c>
      <c r="G373" s="220"/>
      <c r="H373" s="223">
        <v>0.93600000000000005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219</v>
      </c>
      <c r="AU373" s="229" t="s">
        <v>82</v>
      </c>
      <c r="AV373" s="14" t="s">
        <v>82</v>
      </c>
      <c r="AW373" s="14" t="s">
        <v>34</v>
      </c>
      <c r="AX373" s="14" t="s">
        <v>73</v>
      </c>
      <c r="AY373" s="229" t="s">
        <v>211</v>
      </c>
    </row>
    <row r="374" spans="1:65" s="15" customFormat="1" ht="11.25">
      <c r="B374" s="230"/>
      <c r="C374" s="231"/>
      <c r="D374" s="210" t="s">
        <v>219</v>
      </c>
      <c r="E374" s="232" t="s">
        <v>21</v>
      </c>
      <c r="F374" s="233" t="s">
        <v>225</v>
      </c>
      <c r="G374" s="231"/>
      <c r="H374" s="234">
        <v>38.216999999999999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219</v>
      </c>
      <c r="AU374" s="240" t="s">
        <v>82</v>
      </c>
      <c r="AV374" s="15" t="s">
        <v>100</v>
      </c>
      <c r="AW374" s="15" t="s">
        <v>34</v>
      </c>
      <c r="AX374" s="15" t="s">
        <v>80</v>
      </c>
      <c r="AY374" s="240" t="s">
        <v>211</v>
      </c>
    </row>
    <row r="375" spans="1:65" s="2" customFormat="1" ht="16.5" customHeight="1">
      <c r="A375" s="36"/>
      <c r="B375" s="37"/>
      <c r="C375" s="195" t="s">
        <v>435</v>
      </c>
      <c r="D375" s="195" t="s">
        <v>213</v>
      </c>
      <c r="E375" s="196" t="s">
        <v>594</v>
      </c>
      <c r="F375" s="197" t="s">
        <v>595</v>
      </c>
      <c r="G375" s="198" t="s">
        <v>370</v>
      </c>
      <c r="H375" s="199">
        <v>1.357</v>
      </c>
      <c r="I375" s="200"/>
      <c r="J375" s="201">
        <f>ROUND(I375*H375,2)</f>
        <v>0</v>
      </c>
      <c r="K375" s="197" t="s">
        <v>217</v>
      </c>
      <c r="L375" s="41"/>
      <c r="M375" s="202" t="s">
        <v>21</v>
      </c>
      <c r="N375" s="203" t="s">
        <v>44</v>
      </c>
      <c r="O375" s="66"/>
      <c r="P375" s="204">
        <f>O375*H375</f>
        <v>0</v>
      </c>
      <c r="Q375" s="204">
        <v>1.06277</v>
      </c>
      <c r="R375" s="204">
        <f>Q375*H375</f>
        <v>1.4421788899999999</v>
      </c>
      <c r="S375" s="204">
        <v>0</v>
      </c>
      <c r="T375" s="20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6" t="s">
        <v>100</v>
      </c>
      <c r="AT375" s="206" t="s">
        <v>213</v>
      </c>
      <c r="AU375" s="206" t="s">
        <v>82</v>
      </c>
      <c r="AY375" s="19" t="s">
        <v>211</v>
      </c>
      <c r="BE375" s="207">
        <f>IF(N375="základní",J375,0)</f>
        <v>0</v>
      </c>
      <c r="BF375" s="207">
        <f>IF(N375="snížená",J375,0)</f>
        <v>0</v>
      </c>
      <c r="BG375" s="207">
        <f>IF(N375="zákl. přenesená",J375,0)</f>
        <v>0</v>
      </c>
      <c r="BH375" s="207">
        <f>IF(N375="sníž. přenesená",J375,0)</f>
        <v>0</v>
      </c>
      <c r="BI375" s="207">
        <f>IF(N375="nulová",J375,0)</f>
        <v>0</v>
      </c>
      <c r="BJ375" s="19" t="s">
        <v>80</v>
      </c>
      <c r="BK375" s="207">
        <f>ROUND(I375*H375,2)</f>
        <v>0</v>
      </c>
      <c r="BL375" s="19" t="s">
        <v>100</v>
      </c>
      <c r="BM375" s="206" t="s">
        <v>1425</v>
      </c>
    </row>
    <row r="376" spans="1:65" s="13" customFormat="1" ht="11.25">
      <c r="B376" s="208"/>
      <c r="C376" s="209"/>
      <c r="D376" s="210" t="s">
        <v>219</v>
      </c>
      <c r="E376" s="211" t="s">
        <v>21</v>
      </c>
      <c r="F376" s="212" t="s">
        <v>1426</v>
      </c>
      <c r="G376" s="209"/>
      <c r="H376" s="211" t="s">
        <v>21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219</v>
      </c>
      <c r="AU376" s="218" t="s">
        <v>82</v>
      </c>
      <c r="AV376" s="13" t="s">
        <v>80</v>
      </c>
      <c r="AW376" s="13" t="s">
        <v>34</v>
      </c>
      <c r="AX376" s="13" t="s">
        <v>73</v>
      </c>
      <c r="AY376" s="218" t="s">
        <v>211</v>
      </c>
    </row>
    <row r="377" spans="1:65" s="14" customFormat="1" ht="11.25">
      <c r="B377" s="219"/>
      <c r="C377" s="220"/>
      <c r="D377" s="210" t="s">
        <v>219</v>
      </c>
      <c r="E377" s="221" t="s">
        <v>21</v>
      </c>
      <c r="F377" s="222" t="s">
        <v>1427</v>
      </c>
      <c r="G377" s="220"/>
      <c r="H377" s="223">
        <v>7.5999999999999998E-2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219</v>
      </c>
      <c r="AU377" s="229" t="s">
        <v>82</v>
      </c>
      <c r="AV377" s="14" t="s">
        <v>82</v>
      </c>
      <c r="AW377" s="14" t="s">
        <v>34</v>
      </c>
      <c r="AX377" s="14" t="s">
        <v>73</v>
      </c>
      <c r="AY377" s="229" t="s">
        <v>211</v>
      </c>
    </row>
    <row r="378" spans="1:65" s="14" customFormat="1" ht="11.25">
      <c r="B378" s="219"/>
      <c r="C378" s="220"/>
      <c r="D378" s="210" t="s">
        <v>219</v>
      </c>
      <c r="E378" s="221" t="s">
        <v>21</v>
      </c>
      <c r="F378" s="222" t="s">
        <v>1428</v>
      </c>
      <c r="G378" s="220"/>
      <c r="H378" s="223">
        <v>1.248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219</v>
      </c>
      <c r="AU378" s="229" t="s">
        <v>82</v>
      </c>
      <c r="AV378" s="14" t="s">
        <v>82</v>
      </c>
      <c r="AW378" s="14" t="s">
        <v>34</v>
      </c>
      <c r="AX378" s="14" t="s">
        <v>73</v>
      </c>
      <c r="AY378" s="229" t="s">
        <v>211</v>
      </c>
    </row>
    <row r="379" spans="1:65" s="14" customFormat="1" ht="11.25">
      <c r="B379" s="219"/>
      <c r="C379" s="220"/>
      <c r="D379" s="210" t="s">
        <v>219</v>
      </c>
      <c r="E379" s="221" t="s">
        <v>21</v>
      </c>
      <c r="F379" s="222" t="s">
        <v>1429</v>
      </c>
      <c r="G379" s="220"/>
      <c r="H379" s="223">
        <v>3.3000000000000002E-2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219</v>
      </c>
      <c r="AU379" s="229" t="s">
        <v>82</v>
      </c>
      <c r="AV379" s="14" t="s">
        <v>82</v>
      </c>
      <c r="AW379" s="14" t="s">
        <v>34</v>
      </c>
      <c r="AX379" s="14" t="s">
        <v>73</v>
      </c>
      <c r="AY379" s="229" t="s">
        <v>211</v>
      </c>
    </row>
    <row r="380" spans="1:65" s="15" customFormat="1" ht="11.25">
      <c r="B380" s="230"/>
      <c r="C380" s="231"/>
      <c r="D380" s="210" t="s">
        <v>219</v>
      </c>
      <c r="E380" s="232" t="s">
        <v>21</v>
      </c>
      <c r="F380" s="233" t="s">
        <v>225</v>
      </c>
      <c r="G380" s="231"/>
      <c r="H380" s="234">
        <v>1.357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219</v>
      </c>
      <c r="AU380" s="240" t="s">
        <v>82</v>
      </c>
      <c r="AV380" s="15" t="s">
        <v>100</v>
      </c>
      <c r="AW380" s="15" t="s">
        <v>34</v>
      </c>
      <c r="AX380" s="15" t="s">
        <v>80</v>
      </c>
      <c r="AY380" s="240" t="s">
        <v>211</v>
      </c>
    </row>
    <row r="381" spans="1:65" s="2" customFormat="1" ht="16.5" customHeight="1">
      <c r="A381" s="36"/>
      <c r="B381" s="37"/>
      <c r="C381" s="195" t="s">
        <v>444</v>
      </c>
      <c r="D381" s="195" t="s">
        <v>213</v>
      </c>
      <c r="E381" s="196" t="s">
        <v>1430</v>
      </c>
      <c r="F381" s="197" t="s">
        <v>1431</v>
      </c>
      <c r="G381" s="198" t="s">
        <v>216</v>
      </c>
      <c r="H381" s="199">
        <v>3.415</v>
      </c>
      <c r="I381" s="200"/>
      <c r="J381" s="201">
        <f>ROUND(I381*H381,2)</f>
        <v>0</v>
      </c>
      <c r="K381" s="197" t="s">
        <v>21</v>
      </c>
      <c r="L381" s="41"/>
      <c r="M381" s="202" t="s">
        <v>21</v>
      </c>
      <c r="N381" s="203" t="s">
        <v>44</v>
      </c>
      <c r="O381" s="66"/>
      <c r="P381" s="204">
        <f>O381*H381</f>
        <v>0</v>
      </c>
      <c r="Q381" s="204">
        <v>4.2000000000000003E-2</v>
      </c>
      <c r="R381" s="204">
        <f>Q381*H381</f>
        <v>0.14343</v>
      </c>
      <c r="S381" s="204">
        <v>0</v>
      </c>
      <c r="T381" s="20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06" t="s">
        <v>100</v>
      </c>
      <c r="AT381" s="206" t="s">
        <v>213</v>
      </c>
      <c r="AU381" s="206" t="s">
        <v>82</v>
      </c>
      <c r="AY381" s="19" t="s">
        <v>211</v>
      </c>
      <c r="BE381" s="207">
        <f>IF(N381="základní",J381,0)</f>
        <v>0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19" t="s">
        <v>80</v>
      </c>
      <c r="BK381" s="207">
        <f>ROUND(I381*H381,2)</f>
        <v>0</v>
      </c>
      <c r="BL381" s="19" t="s">
        <v>100</v>
      </c>
      <c r="BM381" s="206" t="s">
        <v>1432</v>
      </c>
    </row>
    <row r="382" spans="1:65" s="13" customFormat="1" ht="11.25">
      <c r="B382" s="208"/>
      <c r="C382" s="209"/>
      <c r="D382" s="210" t="s">
        <v>219</v>
      </c>
      <c r="E382" s="211" t="s">
        <v>21</v>
      </c>
      <c r="F382" s="212" t="s">
        <v>1433</v>
      </c>
      <c r="G382" s="209"/>
      <c r="H382" s="211" t="s">
        <v>21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219</v>
      </c>
      <c r="AU382" s="218" t="s">
        <v>82</v>
      </c>
      <c r="AV382" s="13" t="s">
        <v>80</v>
      </c>
      <c r="AW382" s="13" t="s">
        <v>34</v>
      </c>
      <c r="AX382" s="13" t="s">
        <v>73</v>
      </c>
      <c r="AY382" s="218" t="s">
        <v>211</v>
      </c>
    </row>
    <row r="383" spans="1:65" s="14" customFormat="1" ht="11.25">
      <c r="B383" s="219"/>
      <c r="C383" s="220"/>
      <c r="D383" s="210" t="s">
        <v>219</v>
      </c>
      <c r="E383" s="221" t="s">
        <v>21</v>
      </c>
      <c r="F383" s="222" t="s">
        <v>1434</v>
      </c>
      <c r="G383" s="220"/>
      <c r="H383" s="223">
        <v>0.50600000000000001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219</v>
      </c>
      <c r="AU383" s="229" t="s">
        <v>82</v>
      </c>
      <c r="AV383" s="14" t="s">
        <v>82</v>
      </c>
      <c r="AW383" s="14" t="s">
        <v>34</v>
      </c>
      <c r="AX383" s="14" t="s">
        <v>73</v>
      </c>
      <c r="AY383" s="229" t="s">
        <v>211</v>
      </c>
    </row>
    <row r="384" spans="1:65" s="13" customFormat="1" ht="11.25">
      <c r="B384" s="208"/>
      <c r="C384" s="209"/>
      <c r="D384" s="210" t="s">
        <v>219</v>
      </c>
      <c r="E384" s="211" t="s">
        <v>21</v>
      </c>
      <c r="F384" s="212" t="s">
        <v>1435</v>
      </c>
      <c r="G384" s="209"/>
      <c r="H384" s="211" t="s">
        <v>21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219</v>
      </c>
      <c r="AU384" s="218" t="s">
        <v>82</v>
      </c>
      <c r="AV384" s="13" t="s">
        <v>80</v>
      </c>
      <c r="AW384" s="13" t="s">
        <v>34</v>
      </c>
      <c r="AX384" s="13" t="s">
        <v>73</v>
      </c>
      <c r="AY384" s="218" t="s">
        <v>211</v>
      </c>
    </row>
    <row r="385" spans="1:65" s="14" customFormat="1" ht="11.25">
      <c r="B385" s="219"/>
      <c r="C385" s="220"/>
      <c r="D385" s="210" t="s">
        <v>219</v>
      </c>
      <c r="E385" s="221" t="s">
        <v>21</v>
      </c>
      <c r="F385" s="222" t="s">
        <v>1436</v>
      </c>
      <c r="G385" s="220"/>
      <c r="H385" s="223">
        <v>1.976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219</v>
      </c>
      <c r="AU385" s="229" t="s">
        <v>82</v>
      </c>
      <c r="AV385" s="14" t="s">
        <v>82</v>
      </c>
      <c r="AW385" s="14" t="s">
        <v>34</v>
      </c>
      <c r="AX385" s="14" t="s">
        <v>73</v>
      </c>
      <c r="AY385" s="229" t="s">
        <v>211</v>
      </c>
    </row>
    <row r="386" spans="1:65" s="13" customFormat="1" ht="11.25">
      <c r="B386" s="208"/>
      <c r="C386" s="209"/>
      <c r="D386" s="210" t="s">
        <v>219</v>
      </c>
      <c r="E386" s="211" t="s">
        <v>21</v>
      </c>
      <c r="F386" s="212" t="s">
        <v>1437</v>
      </c>
      <c r="G386" s="209"/>
      <c r="H386" s="211" t="s">
        <v>21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219</v>
      </c>
      <c r="AU386" s="218" t="s">
        <v>82</v>
      </c>
      <c r="AV386" s="13" t="s">
        <v>80</v>
      </c>
      <c r="AW386" s="13" t="s">
        <v>34</v>
      </c>
      <c r="AX386" s="13" t="s">
        <v>73</v>
      </c>
      <c r="AY386" s="218" t="s">
        <v>211</v>
      </c>
    </row>
    <row r="387" spans="1:65" s="14" customFormat="1" ht="11.25">
      <c r="B387" s="219"/>
      <c r="C387" s="220"/>
      <c r="D387" s="210" t="s">
        <v>219</v>
      </c>
      <c r="E387" s="221" t="s">
        <v>21</v>
      </c>
      <c r="F387" s="222" t="s">
        <v>1438</v>
      </c>
      <c r="G387" s="220"/>
      <c r="H387" s="223">
        <v>0.16600000000000001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219</v>
      </c>
      <c r="AU387" s="229" t="s">
        <v>82</v>
      </c>
      <c r="AV387" s="14" t="s">
        <v>82</v>
      </c>
      <c r="AW387" s="14" t="s">
        <v>34</v>
      </c>
      <c r="AX387" s="14" t="s">
        <v>73</v>
      </c>
      <c r="AY387" s="229" t="s">
        <v>211</v>
      </c>
    </row>
    <row r="388" spans="1:65" s="13" customFormat="1" ht="11.25">
      <c r="B388" s="208"/>
      <c r="C388" s="209"/>
      <c r="D388" s="210" t="s">
        <v>219</v>
      </c>
      <c r="E388" s="211" t="s">
        <v>21</v>
      </c>
      <c r="F388" s="212" t="s">
        <v>1439</v>
      </c>
      <c r="G388" s="209"/>
      <c r="H388" s="211" t="s">
        <v>21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219</v>
      </c>
      <c r="AU388" s="218" t="s">
        <v>82</v>
      </c>
      <c r="AV388" s="13" t="s">
        <v>80</v>
      </c>
      <c r="AW388" s="13" t="s">
        <v>34</v>
      </c>
      <c r="AX388" s="13" t="s">
        <v>73</v>
      </c>
      <c r="AY388" s="218" t="s">
        <v>211</v>
      </c>
    </row>
    <row r="389" spans="1:65" s="14" customFormat="1" ht="11.25">
      <c r="B389" s="219"/>
      <c r="C389" s="220"/>
      <c r="D389" s="210" t="s">
        <v>219</v>
      </c>
      <c r="E389" s="221" t="s">
        <v>21</v>
      </c>
      <c r="F389" s="222" t="s">
        <v>1440</v>
      </c>
      <c r="G389" s="220"/>
      <c r="H389" s="223">
        <v>0.23699999999999999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219</v>
      </c>
      <c r="AU389" s="229" t="s">
        <v>82</v>
      </c>
      <c r="AV389" s="14" t="s">
        <v>82</v>
      </c>
      <c r="AW389" s="14" t="s">
        <v>34</v>
      </c>
      <c r="AX389" s="14" t="s">
        <v>73</v>
      </c>
      <c r="AY389" s="229" t="s">
        <v>211</v>
      </c>
    </row>
    <row r="390" spans="1:65" s="13" customFormat="1" ht="11.25">
      <c r="B390" s="208"/>
      <c r="C390" s="209"/>
      <c r="D390" s="210" t="s">
        <v>219</v>
      </c>
      <c r="E390" s="211" t="s">
        <v>21</v>
      </c>
      <c r="F390" s="212" t="s">
        <v>1441</v>
      </c>
      <c r="G390" s="209"/>
      <c r="H390" s="211" t="s">
        <v>21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219</v>
      </c>
      <c r="AU390" s="218" t="s">
        <v>82</v>
      </c>
      <c r="AV390" s="13" t="s">
        <v>80</v>
      </c>
      <c r="AW390" s="13" t="s">
        <v>34</v>
      </c>
      <c r="AX390" s="13" t="s">
        <v>73</v>
      </c>
      <c r="AY390" s="218" t="s">
        <v>211</v>
      </c>
    </row>
    <row r="391" spans="1:65" s="14" customFormat="1" ht="11.25">
      <c r="B391" s="219"/>
      <c r="C391" s="220"/>
      <c r="D391" s="210" t="s">
        <v>219</v>
      </c>
      <c r="E391" s="221" t="s">
        <v>21</v>
      </c>
      <c r="F391" s="222" t="s">
        <v>1442</v>
      </c>
      <c r="G391" s="220"/>
      <c r="H391" s="223">
        <v>0.53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219</v>
      </c>
      <c r="AU391" s="229" t="s">
        <v>82</v>
      </c>
      <c r="AV391" s="14" t="s">
        <v>82</v>
      </c>
      <c r="AW391" s="14" t="s">
        <v>34</v>
      </c>
      <c r="AX391" s="14" t="s">
        <v>73</v>
      </c>
      <c r="AY391" s="229" t="s">
        <v>211</v>
      </c>
    </row>
    <row r="392" spans="1:65" s="15" customFormat="1" ht="11.25">
      <c r="B392" s="230"/>
      <c r="C392" s="231"/>
      <c r="D392" s="210" t="s">
        <v>219</v>
      </c>
      <c r="E392" s="232" t="s">
        <v>21</v>
      </c>
      <c r="F392" s="233" t="s">
        <v>225</v>
      </c>
      <c r="G392" s="231"/>
      <c r="H392" s="234">
        <v>3.415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219</v>
      </c>
      <c r="AU392" s="240" t="s">
        <v>82</v>
      </c>
      <c r="AV392" s="15" t="s">
        <v>100</v>
      </c>
      <c r="AW392" s="15" t="s">
        <v>34</v>
      </c>
      <c r="AX392" s="15" t="s">
        <v>80</v>
      </c>
      <c r="AY392" s="240" t="s">
        <v>211</v>
      </c>
    </row>
    <row r="393" spans="1:65" s="2" customFormat="1" ht="16.5" customHeight="1">
      <c r="A393" s="36"/>
      <c r="B393" s="37"/>
      <c r="C393" s="195" t="s">
        <v>451</v>
      </c>
      <c r="D393" s="195" t="s">
        <v>213</v>
      </c>
      <c r="E393" s="196" t="s">
        <v>606</v>
      </c>
      <c r="F393" s="197" t="s">
        <v>607</v>
      </c>
      <c r="G393" s="198" t="s">
        <v>216</v>
      </c>
      <c r="H393" s="199">
        <v>496.6</v>
      </c>
      <c r="I393" s="200"/>
      <c r="J393" s="201">
        <f>ROUND(I393*H393,2)</f>
        <v>0</v>
      </c>
      <c r="K393" s="197" t="s">
        <v>217</v>
      </c>
      <c r="L393" s="41"/>
      <c r="M393" s="202" t="s">
        <v>21</v>
      </c>
      <c r="N393" s="203" t="s">
        <v>44</v>
      </c>
      <c r="O393" s="66"/>
      <c r="P393" s="204">
        <f>O393*H393</f>
        <v>0</v>
      </c>
      <c r="Q393" s="204">
        <v>2.0400000000000001E-2</v>
      </c>
      <c r="R393" s="204">
        <f>Q393*H393</f>
        <v>10.130640000000001</v>
      </c>
      <c r="S393" s="204">
        <v>0</v>
      </c>
      <c r="T393" s="20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100</v>
      </c>
      <c r="AT393" s="206" t="s">
        <v>213</v>
      </c>
      <c r="AU393" s="206" t="s">
        <v>82</v>
      </c>
      <c r="AY393" s="19" t="s">
        <v>211</v>
      </c>
      <c r="BE393" s="207">
        <f>IF(N393="základní",J393,0)</f>
        <v>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9" t="s">
        <v>80</v>
      </c>
      <c r="BK393" s="207">
        <f>ROUND(I393*H393,2)</f>
        <v>0</v>
      </c>
      <c r="BL393" s="19" t="s">
        <v>100</v>
      </c>
      <c r="BM393" s="206" t="s">
        <v>1443</v>
      </c>
    </row>
    <row r="394" spans="1:65" s="13" customFormat="1" ht="11.25">
      <c r="B394" s="208"/>
      <c r="C394" s="209"/>
      <c r="D394" s="210" t="s">
        <v>219</v>
      </c>
      <c r="E394" s="211" t="s">
        <v>21</v>
      </c>
      <c r="F394" s="212" t="s">
        <v>1444</v>
      </c>
      <c r="G394" s="209"/>
      <c r="H394" s="211" t="s">
        <v>21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219</v>
      </c>
      <c r="AU394" s="218" t="s">
        <v>82</v>
      </c>
      <c r="AV394" s="13" t="s">
        <v>80</v>
      </c>
      <c r="AW394" s="13" t="s">
        <v>34</v>
      </c>
      <c r="AX394" s="13" t="s">
        <v>73</v>
      </c>
      <c r="AY394" s="218" t="s">
        <v>211</v>
      </c>
    </row>
    <row r="395" spans="1:65" s="14" customFormat="1" ht="11.25">
      <c r="B395" s="219"/>
      <c r="C395" s="220"/>
      <c r="D395" s="210" t="s">
        <v>219</v>
      </c>
      <c r="E395" s="221" t="s">
        <v>21</v>
      </c>
      <c r="F395" s="222" t="s">
        <v>1445</v>
      </c>
      <c r="G395" s="220"/>
      <c r="H395" s="223">
        <v>496.6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219</v>
      </c>
      <c r="AU395" s="229" t="s">
        <v>82</v>
      </c>
      <c r="AV395" s="14" t="s">
        <v>82</v>
      </c>
      <c r="AW395" s="14" t="s">
        <v>34</v>
      </c>
      <c r="AX395" s="14" t="s">
        <v>73</v>
      </c>
      <c r="AY395" s="229" t="s">
        <v>211</v>
      </c>
    </row>
    <row r="396" spans="1:65" s="15" customFormat="1" ht="11.25">
      <c r="B396" s="230"/>
      <c r="C396" s="231"/>
      <c r="D396" s="210" t="s">
        <v>219</v>
      </c>
      <c r="E396" s="232" t="s">
        <v>21</v>
      </c>
      <c r="F396" s="233" t="s">
        <v>225</v>
      </c>
      <c r="G396" s="231"/>
      <c r="H396" s="234">
        <v>496.6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219</v>
      </c>
      <c r="AU396" s="240" t="s">
        <v>82</v>
      </c>
      <c r="AV396" s="15" t="s">
        <v>100</v>
      </c>
      <c r="AW396" s="15" t="s">
        <v>34</v>
      </c>
      <c r="AX396" s="15" t="s">
        <v>80</v>
      </c>
      <c r="AY396" s="240" t="s">
        <v>211</v>
      </c>
    </row>
    <row r="397" spans="1:65" s="2" customFormat="1" ht="16.5" customHeight="1">
      <c r="A397" s="36"/>
      <c r="B397" s="37"/>
      <c r="C397" s="195" t="s">
        <v>457</v>
      </c>
      <c r="D397" s="195" t="s">
        <v>213</v>
      </c>
      <c r="E397" s="196" t="s">
        <v>1446</v>
      </c>
      <c r="F397" s="197" t="s">
        <v>1447</v>
      </c>
      <c r="G397" s="198" t="s">
        <v>216</v>
      </c>
      <c r="H397" s="199">
        <v>481.1</v>
      </c>
      <c r="I397" s="200"/>
      <c r="J397" s="201">
        <f>ROUND(I397*H397,2)</f>
        <v>0</v>
      </c>
      <c r="K397" s="197" t="s">
        <v>21</v>
      </c>
      <c r="L397" s="41"/>
      <c r="M397" s="202" t="s">
        <v>21</v>
      </c>
      <c r="N397" s="203" t="s">
        <v>44</v>
      </c>
      <c r="O397" s="66"/>
      <c r="P397" s="204">
        <f>O397*H397</f>
        <v>0</v>
      </c>
      <c r="Q397" s="204">
        <v>0.11</v>
      </c>
      <c r="R397" s="204">
        <f>Q397*H397</f>
        <v>52.920999999999999</v>
      </c>
      <c r="S397" s="204">
        <v>0</v>
      </c>
      <c r="T397" s="20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6" t="s">
        <v>100</v>
      </c>
      <c r="AT397" s="206" t="s">
        <v>213</v>
      </c>
      <c r="AU397" s="206" t="s">
        <v>82</v>
      </c>
      <c r="AY397" s="19" t="s">
        <v>211</v>
      </c>
      <c r="BE397" s="207">
        <f>IF(N397="základní",J397,0)</f>
        <v>0</v>
      </c>
      <c r="BF397" s="207">
        <f>IF(N397="snížená",J397,0)</f>
        <v>0</v>
      </c>
      <c r="BG397" s="207">
        <f>IF(N397="zákl. přenesená",J397,0)</f>
        <v>0</v>
      </c>
      <c r="BH397" s="207">
        <f>IF(N397="sníž. přenesená",J397,0)</f>
        <v>0</v>
      </c>
      <c r="BI397" s="207">
        <f>IF(N397="nulová",J397,0)</f>
        <v>0</v>
      </c>
      <c r="BJ397" s="19" t="s">
        <v>80</v>
      </c>
      <c r="BK397" s="207">
        <f>ROUND(I397*H397,2)</f>
        <v>0</v>
      </c>
      <c r="BL397" s="19" t="s">
        <v>100</v>
      </c>
      <c r="BM397" s="206" t="s">
        <v>1448</v>
      </c>
    </row>
    <row r="398" spans="1:65" s="14" customFormat="1" ht="11.25">
      <c r="B398" s="219"/>
      <c r="C398" s="220"/>
      <c r="D398" s="210" t="s">
        <v>219</v>
      </c>
      <c r="E398" s="221" t="s">
        <v>21</v>
      </c>
      <c r="F398" s="222" t="s">
        <v>1195</v>
      </c>
      <c r="G398" s="220"/>
      <c r="H398" s="223">
        <v>27.1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219</v>
      </c>
      <c r="AU398" s="229" t="s">
        <v>82</v>
      </c>
      <c r="AV398" s="14" t="s">
        <v>82</v>
      </c>
      <c r="AW398" s="14" t="s">
        <v>34</v>
      </c>
      <c r="AX398" s="14" t="s">
        <v>73</v>
      </c>
      <c r="AY398" s="229" t="s">
        <v>211</v>
      </c>
    </row>
    <row r="399" spans="1:65" s="14" customFormat="1" ht="11.25">
      <c r="B399" s="219"/>
      <c r="C399" s="220"/>
      <c r="D399" s="210" t="s">
        <v>219</v>
      </c>
      <c r="E399" s="221" t="s">
        <v>21</v>
      </c>
      <c r="F399" s="222" t="s">
        <v>1196</v>
      </c>
      <c r="G399" s="220"/>
      <c r="H399" s="223">
        <v>442.3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219</v>
      </c>
      <c r="AU399" s="229" t="s">
        <v>82</v>
      </c>
      <c r="AV399" s="14" t="s">
        <v>82</v>
      </c>
      <c r="AW399" s="14" t="s">
        <v>34</v>
      </c>
      <c r="AX399" s="14" t="s">
        <v>73</v>
      </c>
      <c r="AY399" s="229" t="s">
        <v>211</v>
      </c>
    </row>
    <row r="400" spans="1:65" s="14" customFormat="1" ht="11.25">
      <c r="B400" s="219"/>
      <c r="C400" s="220"/>
      <c r="D400" s="210" t="s">
        <v>219</v>
      </c>
      <c r="E400" s="221" t="s">
        <v>21</v>
      </c>
      <c r="F400" s="222" t="s">
        <v>1198</v>
      </c>
      <c r="G400" s="220"/>
      <c r="H400" s="223">
        <v>11.7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219</v>
      </c>
      <c r="AU400" s="229" t="s">
        <v>82</v>
      </c>
      <c r="AV400" s="14" t="s">
        <v>82</v>
      </c>
      <c r="AW400" s="14" t="s">
        <v>34</v>
      </c>
      <c r="AX400" s="14" t="s">
        <v>73</v>
      </c>
      <c r="AY400" s="229" t="s">
        <v>211</v>
      </c>
    </row>
    <row r="401" spans="1:65" s="15" customFormat="1" ht="11.25">
      <c r="B401" s="230"/>
      <c r="C401" s="231"/>
      <c r="D401" s="210" t="s">
        <v>219</v>
      </c>
      <c r="E401" s="232" t="s">
        <v>21</v>
      </c>
      <c r="F401" s="233" t="s">
        <v>225</v>
      </c>
      <c r="G401" s="231"/>
      <c r="H401" s="234">
        <v>481.1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219</v>
      </c>
      <c r="AU401" s="240" t="s">
        <v>82</v>
      </c>
      <c r="AV401" s="15" t="s">
        <v>100</v>
      </c>
      <c r="AW401" s="15" t="s">
        <v>34</v>
      </c>
      <c r="AX401" s="15" t="s">
        <v>80</v>
      </c>
      <c r="AY401" s="240" t="s">
        <v>211</v>
      </c>
    </row>
    <row r="402" spans="1:65" s="2" customFormat="1" ht="21.75" customHeight="1">
      <c r="A402" s="36"/>
      <c r="B402" s="37"/>
      <c r="C402" s="195" t="s">
        <v>465</v>
      </c>
      <c r="D402" s="195" t="s">
        <v>213</v>
      </c>
      <c r="E402" s="196" t="s">
        <v>1449</v>
      </c>
      <c r="F402" s="197" t="s">
        <v>1450</v>
      </c>
      <c r="G402" s="198" t="s">
        <v>216</v>
      </c>
      <c r="H402" s="199">
        <v>2773.9</v>
      </c>
      <c r="I402" s="200"/>
      <c r="J402" s="201">
        <f>ROUND(I402*H402,2)</f>
        <v>0</v>
      </c>
      <c r="K402" s="197" t="s">
        <v>217</v>
      </c>
      <c r="L402" s="41"/>
      <c r="M402" s="202" t="s">
        <v>21</v>
      </c>
      <c r="N402" s="203" t="s">
        <v>44</v>
      </c>
      <c r="O402" s="66"/>
      <c r="P402" s="204">
        <f>O402*H402</f>
        <v>0</v>
      </c>
      <c r="Q402" s="204">
        <v>1.0999999999999999E-2</v>
      </c>
      <c r="R402" s="204">
        <f>Q402*H402</f>
        <v>30.512899999999998</v>
      </c>
      <c r="S402" s="204">
        <v>0</v>
      </c>
      <c r="T402" s="20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100</v>
      </c>
      <c r="AT402" s="206" t="s">
        <v>213</v>
      </c>
      <c r="AU402" s="206" t="s">
        <v>82</v>
      </c>
      <c r="AY402" s="19" t="s">
        <v>211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9" t="s">
        <v>80</v>
      </c>
      <c r="BK402" s="207">
        <f>ROUND(I402*H402,2)</f>
        <v>0</v>
      </c>
      <c r="BL402" s="19" t="s">
        <v>100</v>
      </c>
      <c r="BM402" s="206" t="s">
        <v>1451</v>
      </c>
    </row>
    <row r="403" spans="1:65" s="13" customFormat="1" ht="11.25">
      <c r="B403" s="208"/>
      <c r="C403" s="209"/>
      <c r="D403" s="210" t="s">
        <v>219</v>
      </c>
      <c r="E403" s="211" t="s">
        <v>21</v>
      </c>
      <c r="F403" s="212" t="s">
        <v>1452</v>
      </c>
      <c r="G403" s="209"/>
      <c r="H403" s="211" t="s">
        <v>21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219</v>
      </c>
      <c r="AU403" s="218" t="s">
        <v>82</v>
      </c>
      <c r="AV403" s="13" t="s">
        <v>80</v>
      </c>
      <c r="AW403" s="13" t="s">
        <v>34</v>
      </c>
      <c r="AX403" s="13" t="s">
        <v>73</v>
      </c>
      <c r="AY403" s="218" t="s">
        <v>211</v>
      </c>
    </row>
    <row r="404" spans="1:65" s="14" customFormat="1" ht="11.25">
      <c r="B404" s="219"/>
      <c r="C404" s="220"/>
      <c r="D404" s="210" t="s">
        <v>219</v>
      </c>
      <c r="E404" s="221" t="s">
        <v>21</v>
      </c>
      <c r="F404" s="222" t="s">
        <v>1453</v>
      </c>
      <c r="G404" s="220"/>
      <c r="H404" s="223">
        <v>108.4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219</v>
      </c>
      <c r="AU404" s="229" t="s">
        <v>82</v>
      </c>
      <c r="AV404" s="14" t="s">
        <v>82</v>
      </c>
      <c r="AW404" s="14" t="s">
        <v>34</v>
      </c>
      <c r="AX404" s="14" t="s">
        <v>73</v>
      </c>
      <c r="AY404" s="229" t="s">
        <v>211</v>
      </c>
    </row>
    <row r="405" spans="1:65" s="13" customFormat="1" ht="11.25">
      <c r="B405" s="208"/>
      <c r="C405" s="209"/>
      <c r="D405" s="210" t="s">
        <v>219</v>
      </c>
      <c r="E405" s="211" t="s">
        <v>21</v>
      </c>
      <c r="F405" s="212" t="s">
        <v>1454</v>
      </c>
      <c r="G405" s="209"/>
      <c r="H405" s="211" t="s">
        <v>21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219</v>
      </c>
      <c r="AU405" s="218" t="s">
        <v>82</v>
      </c>
      <c r="AV405" s="13" t="s">
        <v>80</v>
      </c>
      <c r="AW405" s="13" t="s">
        <v>34</v>
      </c>
      <c r="AX405" s="13" t="s">
        <v>73</v>
      </c>
      <c r="AY405" s="218" t="s">
        <v>211</v>
      </c>
    </row>
    <row r="406" spans="1:65" s="14" customFormat="1" ht="11.25">
      <c r="B406" s="219"/>
      <c r="C406" s="220"/>
      <c r="D406" s="210" t="s">
        <v>219</v>
      </c>
      <c r="E406" s="221" t="s">
        <v>21</v>
      </c>
      <c r="F406" s="222" t="s">
        <v>1455</v>
      </c>
      <c r="G406" s="220"/>
      <c r="H406" s="223">
        <v>2653.8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219</v>
      </c>
      <c r="AU406" s="229" t="s">
        <v>82</v>
      </c>
      <c r="AV406" s="14" t="s">
        <v>82</v>
      </c>
      <c r="AW406" s="14" t="s">
        <v>34</v>
      </c>
      <c r="AX406" s="14" t="s">
        <v>73</v>
      </c>
      <c r="AY406" s="229" t="s">
        <v>211</v>
      </c>
    </row>
    <row r="407" spans="1:65" s="13" customFormat="1" ht="11.25">
      <c r="B407" s="208"/>
      <c r="C407" s="209"/>
      <c r="D407" s="210" t="s">
        <v>219</v>
      </c>
      <c r="E407" s="211" t="s">
        <v>21</v>
      </c>
      <c r="F407" s="212" t="s">
        <v>1454</v>
      </c>
      <c r="G407" s="209"/>
      <c r="H407" s="211" t="s">
        <v>21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219</v>
      </c>
      <c r="AU407" s="218" t="s">
        <v>82</v>
      </c>
      <c r="AV407" s="13" t="s">
        <v>80</v>
      </c>
      <c r="AW407" s="13" t="s">
        <v>34</v>
      </c>
      <c r="AX407" s="13" t="s">
        <v>73</v>
      </c>
      <c r="AY407" s="218" t="s">
        <v>211</v>
      </c>
    </row>
    <row r="408" spans="1:65" s="14" customFormat="1" ht="11.25">
      <c r="B408" s="219"/>
      <c r="C408" s="220"/>
      <c r="D408" s="210" t="s">
        <v>219</v>
      </c>
      <c r="E408" s="221" t="s">
        <v>21</v>
      </c>
      <c r="F408" s="222" t="s">
        <v>1198</v>
      </c>
      <c r="G408" s="220"/>
      <c r="H408" s="223">
        <v>11.7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219</v>
      </c>
      <c r="AU408" s="229" t="s">
        <v>82</v>
      </c>
      <c r="AV408" s="14" t="s">
        <v>82</v>
      </c>
      <c r="AW408" s="14" t="s">
        <v>34</v>
      </c>
      <c r="AX408" s="14" t="s">
        <v>73</v>
      </c>
      <c r="AY408" s="229" t="s">
        <v>211</v>
      </c>
    </row>
    <row r="409" spans="1:65" s="15" customFormat="1" ht="11.25">
      <c r="B409" s="230"/>
      <c r="C409" s="231"/>
      <c r="D409" s="210" t="s">
        <v>219</v>
      </c>
      <c r="E409" s="232" t="s">
        <v>21</v>
      </c>
      <c r="F409" s="233" t="s">
        <v>225</v>
      </c>
      <c r="G409" s="231"/>
      <c r="H409" s="234">
        <v>2773.9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219</v>
      </c>
      <c r="AU409" s="240" t="s">
        <v>82</v>
      </c>
      <c r="AV409" s="15" t="s">
        <v>100</v>
      </c>
      <c r="AW409" s="15" t="s">
        <v>34</v>
      </c>
      <c r="AX409" s="15" t="s">
        <v>80</v>
      </c>
      <c r="AY409" s="240" t="s">
        <v>211</v>
      </c>
    </row>
    <row r="410" spans="1:65" s="2" customFormat="1" ht="16.5" customHeight="1">
      <c r="A410" s="36"/>
      <c r="B410" s="37"/>
      <c r="C410" s="195" t="s">
        <v>471</v>
      </c>
      <c r="D410" s="195" t="s">
        <v>213</v>
      </c>
      <c r="E410" s="196" t="s">
        <v>620</v>
      </c>
      <c r="F410" s="197" t="s">
        <v>621</v>
      </c>
      <c r="G410" s="198" t="s">
        <v>216</v>
      </c>
      <c r="H410" s="199">
        <v>977.7</v>
      </c>
      <c r="I410" s="200"/>
      <c r="J410" s="201">
        <f>ROUND(I410*H410,2)</f>
        <v>0</v>
      </c>
      <c r="K410" s="197" t="s">
        <v>21</v>
      </c>
      <c r="L410" s="41"/>
      <c r="M410" s="202" t="s">
        <v>21</v>
      </c>
      <c r="N410" s="203" t="s">
        <v>44</v>
      </c>
      <c r="O410" s="66"/>
      <c r="P410" s="204">
        <f>O410*H410</f>
        <v>0</v>
      </c>
      <c r="Q410" s="204">
        <v>0</v>
      </c>
      <c r="R410" s="204">
        <f>Q410*H410</f>
        <v>0</v>
      </c>
      <c r="S410" s="204">
        <v>0</v>
      </c>
      <c r="T410" s="20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06" t="s">
        <v>100</v>
      </c>
      <c r="AT410" s="206" t="s">
        <v>213</v>
      </c>
      <c r="AU410" s="206" t="s">
        <v>82</v>
      </c>
      <c r="AY410" s="19" t="s">
        <v>211</v>
      </c>
      <c r="BE410" s="207">
        <f>IF(N410="základní",J410,0)</f>
        <v>0</v>
      </c>
      <c r="BF410" s="207">
        <f>IF(N410="snížená",J410,0)</f>
        <v>0</v>
      </c>
      <c r="BG410" s="207">
        <f>IF(N410="zákl. přenesená",J410,0)</f>
        <v>0</v>
      </c>
      <c r="BH410" s="207">
        <f>IF(N410="sníž. přenesená",J410,0)</f>
        <v>0</v>
      </c>
      <c r="BI410" s="207">
        <f>IF(N410="nulová",J410,0)</f>
        <v>0</v>
      </c>
      <c r="BJ410" s="19" t="s">
        <v>80</v>
      </c>
      <c r="BK410" s="207">
        <f>ROUND(I410*H410,2)</f>
        <v>0</v>
      </c>
      <c r="BL410" s="19" t="s">
        <v>100</v>
      </c>
      <c r="BM410" s="206" t="s">
        <v>1456</v>
      </c>
    </row>
    <row r="411" spans="1:65" s="13" customFormat="1" ht="11.25">
      <c r="B411" s="208"/>
      <c r="C411" s="209"/>
      <c r="D411" s="210" t="s">
        <v>219</v>
      </c>
      <c r="E411" s="211" t="s">
        <v>21</v>
      </c>
      <c r="F411" s="212" t="s">
        <v>1457</v>
      </c>
      <c r="G411" s="209"/>
      <c r="H411" s="211" t="s">
        <v>21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219</v>
      </c>
      <c r="AU411" s="218" t="s">
        <v>82</v>
      </c>
      <c r="AV411" s="13" t="s">
        <v>80</v>
      </c>
      <c r="AW411" s="13" t="s">
        <v>34</v>
      </c>
      <c r="AX411" s="13" t="s">
        <v>73</v>
      </c>
      <c r="AY411" s="218" t="s">
        <v>211</v>
      </c>
    </row>
    <row r="412" spans="1:65" s="13" customFormat="1" ht="11.25">
      <c r="B412" s="208"/>
      <c r="C412" s="209"/>
      <c r="D412" s="210" t="s">
        <v>219</v>
      </c>
      <c r="E412" s="211" t="s">
        <v>21</v>
      </c>
      <c r="F412" s="212" t="s">
        <v>1444</v>
      </c>
      <c r="G412" s="209"/>
      <c r="H412" s="211" t="s">
        <v>21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219</v>
      </c>
      <c r="AU412" s="218" t="s">
        <v>82</v>
      </c>
      <c r="AV412" s="13" t="s">
        <v>80</v>
      </c>
      <c r="AW412" s="13" t="s">
        <v>34</v>
      </c>
      <c r="AX412" s="13" t="s">
        <v>73</v>
      </c>
      <c r="AY412" s="218" t="s">
        <v>211</v>
      </c>
    </row>
    <row r="413" spans="1:65" s="14" customFormat="1" ht="11.25">
      <c r="B413" s="219"/>
      <c r="C413" s="220"/>
      <c r="D413" s="210" t="s">
        <v>219</v>
      </c>
      <c r="E413" s="221" t="s">
        <v>21</v>
      </c>
      <c r="F413" s="222" t="s">
        <v>1445</v>
      </c>
      <c r="G413" s="220"/>
      <c r="H413" s="223">
        <v>496.6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219</v>
      </c>
      <c r="AU413" s="229" t="s">
        <v>82</v>
      </c>
      <c r="AV413" s="14" t="s">
        <v>82</v>
      </c>
      <c r="AW413" s="14" t="s">
        <v>34</v>
      </c>
      <c r="AX413" s="14" t="s">
        <v>73</v>
      </c>
      <c r="AY413" s="229" t="s">
        <v>211</v>
      </c>
    </row>
    <row r="414" spans="1:65" s="13" customFormat="1" ht="11.25">
      <c r="B414" s="208"/>
      <c r="C414" s="209"/>
      <c r="D414" s="210" t="s">
        <v>219</v>
      </c>
      <c r="E414" s="211" t="s">
        <v>21</v>
      </c>
      <c r="F414" s="212" t="s">
        <v>1458</v>
      </c>
      <c r="G414" s="209"/>
      <c r="H414" s="211" t="s">
        <v>21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219</v>
      </c>
      <c r="AU414" s="218" t="s">
        <v>82</v>
      </c>
      <c r="AV414" s="13" t="s">
        <v>80</v>
      </c>
      <c r="AW414" s="13" t="s">
        <v>34</v>
      </c>
      <c r="AX414" s="13" t="s">
        <v>73</v>
      </c>
      <c r="AY414" s="218" t="s">
        <v>211</v>
      </c>
    </row>
    <row r="415" spans="1:65" s="14" customFormat="1" ht="11.25">
      <c r="B415" s="219"/>
      <c r="C415" s="220"/>
      <c r="D415" s="210" t="s">
        <v>219</v>
      </c>
      <c r="E415" s="221" t="s">
        <v>21</v>
      </c>
      <c r="F415" s="222" t="s">
        <v>1195</v>
      </c>
      <c r="G415" s="220"/>
      <c r="H415" s="223">
        <v>27.1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219</v>
      </c>
      <c r="AU415" s="229" t="s">
        <v>82</v>
      </c>
      <c r="AV415" s="14" t="s">
        <v>82</v>
      </c>
      <c r="AW415" s="14" t="s">
        <v>34</v>
      </c>
      <c r="AX415" s="14" t="s">
        <v>73</v>
      </c>
      <c r="AY415" s="229" t="s">
        <v>211</v>
      </c>
    </row>
    <row r="416" spans="1:65" s="14" customFormat="1" ht="11.25">
      <c r="B416" s="219"/>
      <c r="C416" s="220"/>
      <c r="D416" s="210" t="s">
        <v>219</v>
      </c>
      <c r="E416" s="221" t="s">
        <v>21</v>
      </c>
      <c r="F416" s="222" t="s">
        <v>1196</v>
      </c>
      <c r="G416" s="220"/>
      <c r="H416" s="223">
        <v>442.3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219</v>
      </c>
      <c r="AU416" s="229" t="s">
        <v>82</v>
      </c>
      <c r="AV416" s="14" t="s">
        <v>82</v>
      </c>
      <c r="AW416" s="14" t="s">
        <v>34</v>
      </c>
      <c r="AX416" s="14" t="s">
        <v>73</v>
      </c>
      <c r="AY416" s="229" t="s">
        <v>211</v>
      </c>
    </row>
    <row r="417" spans="1:65" s="14" customFormat="1" ht="11.25">
      <c r="B417" s="219"/>
      <c r="C417" s="220"/>
      <c r="D417" s="210" t="s">
        <v>219</v>
      </c>
      <c r="E417" s="221" t="s">
        <v>21</v>
      </c>
      <c r="F417" s="222" t="s">
        <v>1198</v>
      </c>
      <c r="G417" s="220"/>
      <c r="H417" s="223">
        <v>11.7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219</v>
      </c>
      <c r="AU417" s="229" t="s">
        <v>82</v>
      </c>
      <c r="AV417" s="14" t="s">
        <v>82</v>
      </c>
      <c r="AW417" s="14" t="s">
        <v>34</v>
      </c>
      <c r="AX417" s="14" t="s">
        <v>73</v>
      </c>
      <c r="AY417" s="229" t="s">
        <v>211</v>
      </c>
    </row>
    <row r="418" spans="1:65" s="15" customFormat="1" ht="11.25">
      <c r="B418" s="230"/>
      <c r="C418" s="231"/>
      <c r="D418" s="210" t="s">
        <v>219</v>
      </c>
      <c r="E418" s="232" t="s">
        <v>21</v>
      </c>
      <c r="F418" s="233" t="s">
        <v>225</v>
      </c>
      <c r="G418" s="231"/>
      <c r="H418" s="234">
        <v>977.7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219</v>
      </c>
      <c r="AU418" s="240" t="s">
        <v>82</v>
      </c>
      <c r="AV418" s="15" t="s">
        <v>100</v>
      </c>
      <c r="AW418" s="15" t="s">
        <v>34</v>
      </c>
      <c r="AX418" s="15" t="s">
        <v>80</v>
      </c>
      <c r="AY418" s="240" t="s">
        <v>211</v>
      </c>
    </row>
    <row r="419" spans="1:65" s="2" customFormat="1" ht="16.5" customHeight="1">
      <c r="A419" s="36"/>
      <c r="B419" s="37"/>
      <c r="C419" s="195" t="s">
        <v>475</v>
      </c>
      <c r="D419" s="195" t="s">
        <v>213</v>
      </c>
      <c r="E419" s="196" t="s">
        <v>1459</v>
      </c>
      <c r="F419" s="197" t="s">
        <v>1460</v>
      </c>
      <c r="G419" s="198" t="s">
        <v>216</v>
      </c>
      <c r="H419" s="199">
        <v>496.6</v>
      </c>
      <c r="I419" s="200"/>
      <c r="J419" s="201">
        <f>ROUND(I419*H419,2)</f>
        <v>0</v>
      </c>
      <c r="K419" s="197" t="s">
        <v>21</v>
      </c>
      <c r="L419" s="41"/>
      <c r="M419" s="202" t="s">
        <v>21</v>
      </c>
      <c r="N419" s="203" t="s">
        <v>44</v>
      </c>
      <c r="O419" s="66"/>
      <c r="P419" s="204">
        <f>O419*H419</f>
        <v>0</v>
      </c>
      <c r="Q419" s="204">
        <v>2.0300000000000001E-3</v>
      </c>
      <c r="R419" s="204">
        <f>Q419*H419</f>
        <v>1.0080980000000002</v>
      </c>
      <c r="S419" s="204">
        <v>0</v>
      </c>
      <c r="T419" s="20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6" t="s">
        <v>100</v>
      </c>
      <c r="AT419" s="206" t="s">
        <v>213</v>
      </c>
      <c r="AU419" s="206" t="s">
        <v>82</v>
      </c>
      <c r="AY419" s="19" t="s">
        <v>211</v>
      </c>
      <c r="BE419" s="207">
        <f>IF(N419="základní",J419,0)</f>
        <v>0</v>
      </c>
      <c r="BF419" s="207">
        <f>IF(N419="snížená",J419,0)</f>
        <v>0</v>
      </c>
      <c r="BG419" s="207">
        <f>IF(N419="zákl. přenesená",J419,0)</f>
        <v>0</v>
      </c>
      <c r="BH419" s="207">
        <f>IF(N419="sníž. přenesená",J419,0)</f>
        <v>0</v>
      </c>
      <c r="BI419" s="207">
        <f>IF(N419="nulová",J419,0)</f>
        <v>0</v>
      </c>
      <c r="BJ419" s="19" t="s">
        <v>80</v>
      </c>
      <c r="BK419" s="207">
        <f>ROUND(I419*H419,2)</f>
        <v>0</v>
      </c>
      <c r="BL419" s="19" t="s">
        <v>100</v>
      </c>
      <c r="BM419" s="206" t="s">
        <v>1461</v>
      </c>
    </row>
    <row r="420" spans="1:65" s="13" customFormat="1" ht="11.25">
      <c r="B420" s="208"/>
      <c r="C420" s="209"/>
      <c r="D420" s="210" t="s">
        <v>219</v>
      </c>
      <c r="E420" s="211" t="s">
        <v>21</v>
      </c>
      <c r="F420" s="212" t="s">
        <v>1444</v>
      </c>
      <c r="G420" s="209"/>
      <c r="H420" s="211" t="s">
        <v>21</v>
      </c>
      <c r="I420" s="213"/>
      <c r="J420" s="209"/>
      <c r="K420" s="209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219</v>
      </c>
      <c r="AU420" s="218" t="s">
        <v>82</v>
      </c>
      <c r="AV420" s="13" t="s">
        <v>80</v>
      </c>
      <c r="AW420" s="13" t="s">
        <v>34</v>
      </c>
      <c r="AX420" s="13" t="s">
        <v>73</v>
      </c>
      <c r="AY420" s="218" t="s">
        <v>211</v>
      </c>
    </row>
    <row r="421" spans="1:65" s="14" customFormat="1" ht="11.25">
      <c r="B421" s="219"/>
      <c r="C421" s="220"/>
      <c r="D421" s="210" t="s">
        <v>219</v>
      </c>
      <c r="E421" s="221" t="s">
        <v>21</v>
      </c>
      <c r="F421" s="222" t="s">
        <v>1445</v>
      </c>
      <c r="G421" s="220"/>
      <c r="H421" s="223">
        <v>496.6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219</v>
      </c>
      <c r="AU421" s="229" t="s">
        <v>82</v>
      </c>
      <c r="AV421" s="14" t="s">
        <v>82</v>
      </c>
      <c r="AW421" s="14" t="s">
        <v>34</v>
      </c>
      <c r="AX421" s="14" t="s">
        <v>73</v>
      </c>
      <c r="AY421" s="229" t="s">
        <v>211</v>
      </c>
    </row>
    <row r="422" spans="1:65" s="15" customFormat="1" ht="11.25">
      <c r="B422" s="230"/>
      <c r="C422" s="231"/>
      <c r="D422" s="210" t="s">
        <v>219</v>
      </c>
      <c r="E422" s="232" t="s">
        <v>21</v>
      </c>
      <c r="F422" s="233" t="s">
        <v>225</v>
      </c>
      <c r="G422" s="231"/>
      <c r="H422" s="234">
        <v>496.6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219</v>
      </c>
      <c r="AU422" s="240" t="s">
        <v>82</v>
      </c>
      <c r="AV422" s="15" t="s">
        <v>100</v>
      </c>
      <c r="AW422" s="15" t="s">
        <v>34</v>
      </c>
      <c r="AX422" s="15" t="s">
        <v>80</v>
      </c>
      <c r="AY422" s="240" t="s">
        <v>211</v>
      </c>
    </row>
    <row r="423" spans="1:65" s="2" customFormat="1" ht="16.5" customHeight="1">
      <c r="A423" s="36"/>
      <c r="B423" s="37"/>
      <c r="C423" s="195" t="s">
        <v>484</v>
      </c>
      <c r="D423" s="195" t="s">
        <v>213</v>
      </c>
      <c r="E423" s="196" t="s">
        <v>1462</v>
      </c>
      <c r="F423" s="197" t="s">
        <v>1463</v>
      </c>
      <c r="G423" s="198" t="s">
        <v>216</v>
      </c>
      <c r="H423" s="199">
        <v>115.298</v>
      </c>
      <c r="I423" s="200"/>
      <c r="J423" s="201">
        <f>ROUND(I423*H423,2)</f>
        <v>0</v>
      </c>
      <c r="K423" s="197" t="s">
        <v>21</v>
      </c>
      <c r="L423" s="41"/>
      <c r="M423" s="202" t="s">
        <v>21</v>
      </c>
      <c r="N423" s="203" t="s">
        <v>44</v>
      </c>
      <c r="O423" s="66"/>
      <c r="P423" s="204">
        <f>O423*H423</f>
        <v>0</v>
      </c>
      <c r="Q423" s="204">
        <v>2.0300000000000001E-3</v>
      </c>
      <c r="R423" s="204">
        <f>Q423*H423</f>
        <v>0.23405494000000002</v>
      </c>
      <c r="S423" s="204">
        <v>0</v>
      </c>
      <c r="T423" s="20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6" t="s">
        <v>100</v>
      </c>
      <c r="AT423" s="206" t="s">
        <v>213</v>
      </c>
      <c r="AU423" s="206" t="s">
        <v>82</v>
      </c>
      <c r="AY423" s="19" t="s">
        <v>211</v>
      </c>
      <c r="BE423" s="207">
        <f>IF(N423="základní",J423,0)</f>
        <v>0</v>
      </c>
      <c r="BF423" s="207">
        <f>IF(N423="snížená",J423,0)</f>
        <v>0</v>
      </c>
      <c r="BG423" s="207">
        <f>IF(N423="zákl. přenesená",J423,0)</f>
        <v>0</v>
      </c>
      <c r="BH423" s="207">
        <f>IF(N423="sníž. přenesená",J423,0)</f>
        <v>0</v>
      </c>
      <c r="BI423" s="207">
        <f>IF(N423="nulová",J423,0)</f>
        <v>0</v>
      </c>
      <c r="BJ423" s="19" t="s">
        <v>80</v>
      </c>
      <c r="BK423" s="207">
        <f>ROUND(I423*H423,2)</f>
        <v>0</v>
      </c>
      <c r="BL423" s="19" t="s">
        <v>100</v>
      </c>
      <c r="BM423" s="206" t="s">
        <v>1464</v>
      </c>
    </row>
    <row r="424" spans="1:65" s="13" customFormat="1" ht="11.25">
      <c r="B424" s="208"/>
      <c r="C424" s="209"/>
      <c r="D424" s="210" t="s">
        <v>219</v>
      </c>
      <c r="E424" s="211" t="s">
        <v>21</v>
      </c>
      <c r="F424" s="212" t="s">
        <v>1465</v>
      </c>
      <c r="G424" s="209"/>
      <c r="H424" s="211" t="s">
        <v>21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219</v>
      </c>
      <c r="AU424" s="218" t="s">
        <v>82</v>
      </c>
      <c r="AV424" s="13" t="s">
        <v>80</v>
      </c>
      <c r="AW424" s="13" t="s">
        <v>34</v>
      </c>
      <c r="AX424" s="13" t="s">
        <v>73</v>
      </c>
      <c r="AY424" s="218" t="s">
        <v>211</v>
      </c>
    </row>
    <row r="425" spans="1:65" s="14" customFormat="1" ht="11.25">
      <c r="B425" s="219"/>
      <c r="C425" s="220"/>
      <c r="D425" s="210" t="s">
        <v>219</v>
      </c>
      <c r="E425" s="221" t="s">
        <v>21</v>
      </c>
      <c r="F425" s="222" t="s">
        <v>1466</v>
      </c>
      <c r="G425" s="220"/>
      <c r="H425" s="223">
        <v>104.52200000000001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219</v>
      </c>
      <c r="AU425" s="229" t="s">
        <v>82</v>
      </c>
      <c r="AV425" s="14" t="s">
        <v>82</v>
      </c>
      <c r="AW425" s="14" t="s">
        <v>34</v>
      </c>
      <c r="AX425" s="14" t="s">
        <v>73</v>
      </c>
      <c r="AY425" s="229" t="s">
        <v>211</v>
      </c>
    </row>
    <row r="426" spans="1:65" s="13" customFormat="1" ht="11.25">
      <c r="B426" s="208"/>
      <c r="C426" s="209"/>
      <c r="D426" s="210" t="s">
        <v>219</v>
      </c>
      <c r="E426" s="211" t="s">
        <v>21</v>
      </c>
      <c r="F426" s="212" t="s">
        <v>1079</v>
      </c>
      <c r="G426" s="209"/>
      <c r="H426" s="211" t="s">
        <v>21</v>
      </c>
      <c r="I426" s="213"/>
      <c r="J426" s="209"/>
      <c r="K426" s="209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219</v>
      </c>
      <c r="AU426" s="218" t="s">
        <v>82</v>
      </c>
      <c r="AV426" s="13" t="s">
        <v>80</v>
      </c>
      <c r="AW426" s="13" t="s">
        <v>34</v>
      </c>
      <c r="AX426" s="13" t="s">
        <v>73</v>
      </c>
      <c r="AY426" s="218" t="s">
        <v>211</v>
      </c>
    </row>
    <row r="427" spans="1:65" s="14" customFormat="1" ht="11.25">
      <c r="B427" s="219"/>
      <c r="C427" s="220"/>
      <c r="D427" s="210" t="s">
        <v>219</v>
      </c>
      <c r="E427" s="221" t="s">
        <v>21</v>
      </c>
      <c r="F427" s="222" t="s">
        <v>1467</v>
      </c>
      <c r="G427" s="220"/>
      <c r="H427" s="223">
        <v>10.776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219</v>
      </c>
      <c r="AU427" s="229" t="s">
        <v>82</v>
      </c>
      <c r="AV427" s="14" t="s">
        <v>82</v>
      </c>
      <c r="AW427" s="14" t="s">
        <v>34</v>
      </c>
      <c r="AX427" s="14" t="s">
        <v>73</v>
      </c>
      <c r="AY427" s="229" t="s">
        <v>211</v>
      </c>
    </row>
    <row r="428" spans="1:65" s="15" customFormat="1" ht="11.25">
      <c r="B428" s="230"/>
      <c r="C428" s="231"/>
      <c r="D428" s="210" t="s">
        <v>219</v>
      </c>
      <c r="E428" s="232" t="s">
        <v>21</v>
      </c>
      <c r="F428" s="233" t="s">
        <v>225</v>
      </c>
      <c r="G428" s="231"/>
      <c r="H428" s="234">
        <v>115.298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219</v>
      </c>
      <c r="AU428" s="240" t="s">
        <v>82</v>
      </c>
      <c r="AV428" s="15" t="s">
        <v>100</v>
      </c>
      <c r="AW428" s="15" t="s">
        <v>34</v>
      </c>
      <c r="AX428" s="15" t="s">
        <v>80</v>
      </c>
      <c r="AY428" s="240" t="s">
        <v>211</v>
      </c>
    </row>
    <row r="429" spans="1:65" s="12" customFormat="1" ht="22.9" customHeight="1">
      <c r="B429" s="179"/>
      <c r="C429" s="180"/>
      <c r="D429" s="181" t="s">
        <v>72</v>
      </c>
      <c r="E429" s="193" t="s">
        <v>282</v>
      </c>
      <c r="F429" s="193" t="s">
        <v>658</v>
      </c>
      <c r="G429" s="180"/>
      <c r="H429" s="180"/>
      <c r="I429" s="183"/>
      <c r="J429" s="194">
        <f>BK429</f>
        <v>0</v>
      </c>
      <c r="K429" s="180"/>
      <c r="L429" s="185"/>
      <c r="M429" s="186"/>
      <c r="N429" s="187"/>
      <c r="O429" s="187"/>
      <c r="P429" s="188">
        <f>SUM(P430:P619)</f>
        <v>0</v>
      </c>
      <c r="Q429" s="187"/>
      <c r="R429" s="188">
        <f>SUM(R430:R619)</f>
        <v>0.28453990000000001</v>
      </c>
      <c r="S429" s="187"/>
      <c r="T429" s="189">
        <f>SUM(T430:T619)</f>
        <v>505.26941399999998</v>
      </c>
      <c r="AR429" s="190" t="s">
        <v>80</v>
      </c>
      <c r="AT429" s="191" t="s">
        <v>72</v>
      </c>
      <c r="AU429" s="191" t="s">
        <v>80</v>
      </c>
      <c r="AY429" s="190" t="s">
        <v>211</v>
      </c>
      <c r="BK429" s="192">
        <f>SUM(BK430:BK619)</f>
        <v>0</v>
      </c>
    </row>
    <row r="430" spans="1:65" s="2" customFormat="1" ht="21.75" customHeight="1">
      <c r="A430" s="36"/>
      <c r="B430" s="37"/>
      <c r="C430" s="195" t="s">
        <v>488</v>
      </c>
      <c r="D430" s="195" t="s">
        <v>213</v>
      </c>
      <c r="E430" s="196" t="s">
        <v>1468</v>
      </c>
      <c r="F430" s="197" t="s">
        <v>1469</v>
      </c>
      <c r="G430" s="198" t="s">
        <v>216</v>
      </c>
      <c r="H430" s="199">
        <v>1368.9549999999999</v>
      </c>
      <c r="I430" s="200"/>
      <c r="J430" s="201">
        <f>ROUND(I430*H430,2)</f>
        <v>0</v>
      </c>
      <c r="K430" s="197" t="s">
        <v>217</v>
      </c>
      <c r="L430" s="41"/>
      <c r="M430" s="202" t="s">
        <v>21</v>
      </c>
      <c r="N430" s="203" t="s">
        <v>44</v>
      </c>
      <c r="O430" s="66"/>
      <c r="P430" s="204">
        <f>O430*H430</f>
        <v>0</v>
      </c>
      <c r="Q430" s="204">
        <v>0</v>
      </c>
      <c r="R430" s="204">
        <f>Q430*H430</f>
        <v>0</v>
      </c>
      <c r="S430" s="204">
        <v>0</v>
      </c>
      <c r="T430" s="20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6" t="s">
        <v>100</v>
      </c>
      <c r="AT430" s="206" t="s">
        <v>213</v>
      </c>
      <c r="AU430" s="206" t="s">
        <v>82</v>
      </c>
      <c r="AY430" s="19" t="s">
        <v>211</v>
      </c>
      <c r="BE430" s="207">
        <f>IF(N430="základní",J430,0)</f>
        <v>0</v>
      </c>
      <c r="BF430" s="207">
        <f>IF(N430="snížená",J430,0)</f>
        <v>0</v>
      </c>
      <c r="BG430" s="207">
        <f>IF(N430="zákl. přenesená",J430,0)</f>
        <v>0</v>
      </c>
      <c r="BH430" s="207">
        <f>IF(N430="sníž. přenesená",J430,0)</f>
        <v>0</v>
      </c>
      <c r="BI430" s="207">
        <f>IF(N430="nulová",J430,0)</f>
        <v>0</v>
      </c>
      <c r="BJ430" s="19" t="s">
        <v>80</v>
      </c>
      <c r="BK430" s="207">
        <f>ROUND(I430*H430,2)</f>
        <v>0</v>
      </c>
      <c r="BL430" s="19" t="s">
        <v>100</v>
      </c>
      <c r="BM430" s="206" t="s">
        <v>1470</v>
      </c>
    </row>
    <row r="431" spans="1:65" s="14" customFormat="1" ht="11.25">
      <c r="B431" s="219"/>
      <c r="C431" s="220"/>
      <c r="D431" s="210" t="s">
        <v>219</v>
      </c>
      <c r="E431" s="221" t="s">
        <v>21</v>
      </c>
      <c r="F431" s="222" t="s">
        <v>1140</v>
      </c>
      <c r="G431" s="220"/>
      <c r="H431" s="223">
        <v>1368.9549999999999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219</v>
      </c>
      <c r="AU431" s="229" t="s">
        <v>82</v>
      </c>
      <c r="AV431" s="14" t="s">
        <v>82</v>
      </c>
      <c r="AW431" s="14" t="s">
        <v>34</v>
      </c>
      <c r="AX431" s="14" t="s">
        <v>73</v>
      </c>
      <c r="AY431" s="229" t="s">
        <v>211</v>
      </c>
    </row>
    <row r="432" spans="1:65" s="15" customFormat="1" ht="11.25">
      <c r="B432" s="230"/>
      <c r="C432" s="231"/>
      <c r="D432" s="210" t="s">
        <v>219</v>
      </c>
      <c r="E432" s="232" t="s">
        <v>21</v>
      </c>
      <c r="F432" s="233" t="s">
        <v>225</v>
      </c>
      <c r="G432" s="231"/>
      <c r="H432" s="234">
        <v>1368.9549999999999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219</v>
      </c>
      <c r="AU432" s="240" t="s">
        <v>82</v>
      </c>
      <c r="AV432" s="15" t="s">
        <v>100</v>
      </c>
      <c r="AW432" s="15" t="s">
        <v>34</v>
      </c>
      <c r="AX432" s="15" t="s">
        <v>80</v>
      </c>
      <c r="AY432" s="240" t="s">
        <v>211</v>
      </c>
    </row>
    <row r="433" spans="1:65" s="2" customFormat="1" ht="16.5" customHeight="1">
      <c r="A433" s="36"/>
      <c r="B433" s="37"/>
      <c r="C433" s="195" t="s">
        <v>495</v>
      </c>
      <c r="D433" s="195" t="s">
        <v>213</v>
      </c>
      <c r="E433" s="196" t="s">
        <v>1471</v>
      </c>
      <c r="F433" s="197" t="s">
        <v>1472</v>
      </c>
      <c r="G433" s="198" t="s">
        <v>216</v>
      </c>
      <c r="H433" s="199">
        <v>1368.9549999999999</v>
      </c>
      <c r="I433" s="200"/>
      <c r="J433" s="201">
        <f>ROUND(I433*H433,2)</f>
        <v>0</v>
      </c>
      <c r="K433" s="197" t="s">
        <v>21</v>
      </c>
      <c r="L433" s="41"/>
      <c r="M433" s="202" t="s">
        <v>21</v>
      </c>
      <c r="N433" s="203" t="s">
        <v>44</v>
      </c>
      <c r="O433" s="66"/>
      <c r="P433" s="204">
        <f>O433*H433</f>
        <v>0</v>
      </c>
      <c r="Q433" s="204">
        <v>0</v>
      </c>
      <c r="R433" s="204">
        <f>Q433*H433</f>
        <v>0</v>
      </c>
      <c r="S433" s="204">
        <v>0</v>
      </c>
      <c r="T433" s="20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06" t="s">
        <v>100</v>
      </c>
      <c r="AT433" s="206" t="s">
        <v>213</v>
      </c>
      <c r="AU433" s="206" t="s">
        <v>82</v>
      </c>
      <c r="AY433" s="19" t="s">
        <v>211</v>
      </c>
      <c r="BE433" s="207">
        <f>IF(N433="základní",J433,0)</f>
        <v>0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9" t="s">
        <v>80</v>
      </c>
      <c r="BK433" s="207">
        <f>ROUND(I433*H433,2)</f>
        <v>0</v>
      </c>
      <c r="BL433" s="19" t="s">
        <v>100</v>
      </c>
      <c r="BM433" s="206" t="s">
        <v>1473</v>
      </c>
    </row>
    <row r="434" spans="1:65" s="13" customFormat="1" ht="11.25">
      <c r="B434" s="208"/>
      <c r="C434" s="209"/>
      <c r="D434" s="210" t="s">
        <v>219</v>
      </c>
      <c r="E434" s="211" t="s">
        <v>21</v>
      </c>
      <c r="F434" s="212" t="s">
        <v>1474</v>
      </c>
      <c r="G434" s="209"/>
      <c r="H434" s="211" t="s">
        <v>21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219</v>
      </c>
      <c r="AU434" s="218" t="s">
        <v>82</v>
      </c>
      <c r="AV434" s="13" t="s">
        <v>80</v>
      </c>
      <c r="AW434" s="13" t="s">
        <v>34</v>
      </c>
      <c r="AX434" s="13" t="s">
        <v>73</v>
      </c>
      <c r="AY434" s="218" t="s">
        <v>211</v>
      </c>
    </row>
    <row r="435" spans="1:65" s="14" customFormat="1" ht="11.25">
      <c r="B435" s="219"/>
      <c r="C435" s="220"/>
      <c r="D435" s="210" t="s">
        <v>219</v>
      </c>
      <c r="E435" s="221" t="s">
        <v>21</v>
      </c>
      <c r="F435" s="222" t="s">
        <v>1475</v>
      </c>
      <c r="G435" s="220"/>
      <c r="H435" s="223">
        <v>783.69799999999998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219</v>
      </c>
      <c r="AU435" s="229" t="s">
        <v>82</v>
      </c>
      <c r="AV435" s="14" t="s">
        <v>82</v>
      </c>
      <c r="AW435" s="14" t="s">
        <v>34</v>
      </c>
      <c r="AX435" s="14" t="s">
        <v>73</v>
      </c>
      <c r="AY435" s="229" t="s">
        <v>211</v>
      </c>
    </row>
    <row r="436" spans="1:65" s="13" customFormat="1" ht="11.25">
      <c r="B436" s="208"/>
      <c r="C436" s="209"/>
      <c r="D436" s="210" t="s">
        <v>219</v>
      </c>
      <c r="E436" s="211" t="s">
        <v>21</v>
      </c>
      <c r="F436" s="212" t="s">
        <v>1476</v>
      </c>
      <c r="G436" s="209"/>
      <c r="H436" s="211" t="s">
        <v>21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219</v>
      </c>
      <c r="AU436" s="218" t="s">
        <v>82</v>
      </c>
      <c r="AV436" s="13" t="s">
        <v>80</v>
      </c>
      <c r="AW436" s="13" t="s">
        <v>34</v>
      </c>
      <c r="AX436" s="13" t="s">
        <v>73</v>
      </c>
      <c r="AY436" s="218" t="s">
        <v>211</v>
      </c>
    </row>
    <row r="437" spans="1:65" s="14" customFormat="1" ht="11.25">
      <c r="B437" s="219"/>
      <c r="C437" s="220"/>
      <c r="D437" s="210" t="s">
        <v>219</v>
      </c>
      <c r="E437" s="221" t="s">
        <v>21</v>
      </c>
      <c r="F437" s="222" t="s">
        <v>1477</v>
      </c>
      <c r="G437" s="220"/>
      <c r="H437" s="223">
        <v>317.93700000000001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219</v>
      </c>
      <c r="AU437" s="229" t="s">
        <v>82</v>
      </c>
      <c r="AV437" s="14" t="s">
        <v>82</v>
      </c>
      <c r="AW437" s="14" t="s">
        <v>34</v>
      </c>
      <c r="AX437" s="14" t="s">
        <v>73</v>
      </c>
      <c r="AY437" s="229" t="s">
        <v>211</v>
      </c>
    </row>
    <row r="438" spans="1:65" s="13" customFormat="1" ht="11.25">
      <c r="B438" s="208"/>
      <c r="C438" s="209"/>
      <c r="D438" s="210" t="s">
        <v>219</v>
      </c>
      <c r="E438" s="211" t="s">
        <v>21</v>
      </c>
      <c r="F438" s="212" t="s">
        <v>1478</v>
      </c>
      <c r="G438" s="209"/>
      <c r="H438" s="211" t="s">
        <v>21</v>
      </c>
      <c r="I438" s="213"/>
      <c r="J438" s="209"/>
      <c r="K438" s="209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219</v>
      </c>
      <c r="AU438" s="218" t="s">
        <v>82</v>
      </c>
      <c r="AV438" s="13" t="s">
        <v>80</v>
      </c>
      <c r="AW438" s="13" t="s">
        <v>34</v>
      </c>
      <c r="AX438" s="13" t="s">
        <v>73</v>
      </c>
      <c r="AY438" s="218" t="s">
        <v>211</v>
      </c>
    </row>
    <row r="439" spans="1:65" s="14" customFormat="1" ht="11.25">
      <c r="B439" s="219"/>
      <c r="C439" s="220"/>
      <c r="D439" s="210" t="s">
        <v>219</v>
      </c>
      <c r="E439" s="221" t="s">
        <v>21</v>
      </c>
      <c r="F439" s="222" t="s">
        <v>1479</v>
      </c>
      <c r="G439" s="220"/>
      <c r="H439" s="223">
        <v>183.58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219</v>
      </c>
      <c r="AU439" s="229" t="s">
        <v>82</v>
      </c>
      <c r="AV439" s="14" t="s">
        <v>82</v>
      </c>
      <c r="AW439" s="14" t="s">
        <v>34</v>
      </c>
      <c r="AX439" s="14" t="s">
        <v>73</v>
      </c>
      <c r="AY439" s="229" t="s">
        <v>211</v>
      </c>
    </row>
    <row r="440" spans="1:65" s="14" customFormat="1" ht="11.25">
      <c r="B440" s="219"/>
      <c r="C440" s="220"/>
      <c r="D440" s="210" t="s">
        <v>219</v>
      </c>
      <c r="E440" s="221" t="s">
        <v>21</v>
      </c>
      <c r="F440" s="222" t="s">
        <v>1480</v>
      </c>
      <c r="G440" s="220"/>
      <c r="H440" s="223">
        <v>66.239999999999995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219</v>
      </c>
      <c r="AU440" s="229" t="s">
        <v>82</v>
      </c>
      <c r="AV440" s="14" t="s">
        <v>82</v>
      </c>
      <c r="AW440" s="14" t="s">
        <v>34</v>
      </c>
      <c r="AX440" s="14" t="s">
        <v>73</v>
      </c>
      <c r="AY440" s="229" t="s">
        <v>211</v>
      </c>
    </row>
    <row r="441" spans="1:65" s="13" customFormat="1" ht="11.25">
      <c r="B441" s="208"/>
      <c r="C441" s="209"/>
      <c r="D441" s="210" t="s">
        <v>219</v>
      </c>
      <c r="E441" s="211" t="s">
        <v>21</v>
      </c>
      <c r="F441" s="212" t="s">
        <v>1481</v>
      </c>
      <c r="G441" s="209"/>
      <c r="H441" s="211" t="s">
        <v>21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219</v>
      </c>
      <c r="AU441" s="218" t="s">
        <v>82</v>
      </c>
      <c r="AV441" s="13" t="s">
        <v>80</v>
      </c>
      <c r="AW441" s="13" t="s">
        <v>34</v>
      </c>
      <c r="AX441" s="13" t="s">
        <v>73</v>
      </c>
      <c r="AY441" s="218" t="s">
        <v>211</v>
      </c>
    </row>
    <row r="442" spans="1:65" s="14" customFormat="1" ht="11.25">
      <c r="B442" s="219"/>
      <c r="C442" s="220"/>
      <c r="D442" s="210" t="s">
        <v>219</v>
      </c>
      <c r="E442" s="221" t="s">
        <v>21</v>
      </c>
      <c r="F442" s="222" t="s">
        <v>1482</v>
      </c>
      <c r="G442" s="220"/>
      <c r="H442" s="223">
        <v>17.5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219</v>
      </c>
      <c r="AU442" s="229" t="s">
        <v>82</v>
      </c>
      <c r="AV442" s="14" t="s">
        <v>82</v>
      </c>
      <c r="AW442" s="14" t="s">
        <v>34</v>
      </c>
      <c r="AX442" s="14" t="s">
        <v>73</v>
      </c>
      <c r="AY442" s="229" t="s">
        <v>211</v>
      </c>
    </row>
    <row r="443" spans="1:65" s="16" customFormat="1" ht="11.25">
      <c r="B443" s="241"/>
      <c r="C443" s="242"/>
      <c r="D443" s="210" t="s">
        <v>219</v>
      </c>
      <c r="E443" s="243" t="s">
        <v>1140</v>
      </c>
      <c r="F443" s="244" t="s">
        <v>240</v>
      </c>
      <c r="G443" s="242"/>
      <c r="H443" s="245">
        <v>1368.9549999999999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219</v>
      </c>
      <c r="AU443" s="251" t="s">
        <v>82</v>
      </c>
      <c r="AV443" s="16" t="s">
        <v>88</v>
      </c>
      <c r="AW443" s="16" t="s">
        <v>34</v>
      </c>
      <c r="AX443" s="16" t="s">
        <v>73</v>
      </c>
      <c r="AY443" s="251" t="s">
        <v>211</v>
      </c>
    </row>
    <row r="444" spans="1:65" s="15" customFormat="1" ht="11.25">
      <c r="B444" s="230"/>
      <c r="C444" s="231"/>
      <c r="D444" s="210" t="s">
        <v>219</v>
      </c>
      <c r="E444" s="232" t="s">
        <v>21</v>
      </c>
      <c r="F444" s="233" t="s">
        <v>225</v>
      </c>
      <c r="G444" s="231"/>
      <c r="H444" s="234">
        <v>1368.9549999999999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219</v>
      </c>
      <c r="AU444" s="240" t="s">
        <v>82</v>
      </c>
      <c r="AV444" s="15" t="s">
        <v>100</v>
      </c>
      <c r="AW444" s="15" t="s">
        <v>34</v>
      </c>
      <c r="AX444" s="15" t="s">
        <v>80</v>
      </c>
      <c r="AY444" s="240" t="s">
        <v>211</v>
      </c>
    </row>
    <row r="445" spans="1:65" s="2" customFormat="1" ht="21.75" customHeight="1">
      <c r="A445" s="36"/>
      <c r="B445" s="37"/>
      <c r="C445" s="195" t="s">
        <v>500</v>
      </c>
      <c r="D445" s="195" t="s">
        <v>213</v>
      </c>
      <c r="E445" s="196" t="s">
        <v>1483</v>
      </c>
      <c r="F445" s="197" t="s">
        <v>1484</v>
      </c>
      <c r="G445" s="198" t="s">
        <v>216</v>
      </c>
      <c r="H445" s="199">
        <v>1368.9549999999999</v>
      </c>
      <c r="I445" s="200"/>
      <c r="J445" s="201">
        <f>ROUND(I445*H445,2)</f>
        <v>0</v>
      </c>
      <c r="K445" s="197" t="s">
        <v>217</v>
      </c>
      <c r="L445" s="41"/>
      <c r="M445" s="202" t="s">
        <v>21</v>
      </c>
      <c r="N445" s="203" t="s">
        <v>44</v>
      </c>
      <c r="O445" s="66"/>
      <c r="P445" s="204">
        <f>O445*H445</f>
        <v>0</v>
      </c>
      <c r="Q445" s="204">
        <v>0</v>
      </c>
      <c r="R445" s="204">
        <f>Q445*H445</f>
        <v>0</v>
      </c>
      <c r="S445" s="204">
        <v>0</v>
      </c>
      <c r="T445" s="20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6" t="s">
        <v>100</v>
      </c>
      <c r="AT445" s="206" t="s">
        <v>213</v>
      </c>
      <c r="AU445" s="206" t="s">
        <v>82</v>
      </c>
      <c r="AY445" s="19" t="s">
        <v>211</v>
      </c>
      <c r="BE445" s="207">
        <f>IF(N445="základní",J445,0)</f>
        <v>0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19" t="s">
        <v>80</v>
      </c>
      <c r="BK445" s="207">
        <f>ROUND(I445*H445,2)</f>
        <v>0</v>
      </c>
      <c r="BL445" s="19" t="s">
        <v>100</v>
      </c>
      <c r="BM445" s="206" t="s">
        <v>1485</v>
      </c>
    </row>
    <row r="446" spans="1:65" s="14" customFormat="1" ht="11.25">
      <c r="B446" s="219"/>
      <c r="C446" s="220"/>
      <c r="D446" s="210" t="s">
        <v>219</v>
      </c>
      <c r="E446" s="221" t="s">
        <v>21</v>
      </c>
      <c r="F446" s="222" t="s">
        <v>1140</v>
      </c>
      <c r="G446" s="220"/>
      <c r="H446" s="223">
        <v>1368.9549999999999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219</v>
      </c>
      <c r="AU446" s="229" t="s">
        <v>82</v>
      </c>
      <c r="AV446" s="14" t="s">
        <v>82</v>
      </c>
      <c r="AW446" s="14" t="s">
        <v>34</v>
      </c>
      <c r="AX446" s="14" t="s">
        <v>73</v>
      </c>
      <c r="AY446" s="229" t="s">
        <v>211</v>
      </c>
    </row>
    <row r="447" spans="1:65" s="15" customFormat="1" ht="11.25">
      <c r="B447" s="230"/>
      <c r="C447" s="231"/>
      <c r="D447" s="210" t="s">
        <v>219</v>
      </c>
      <c r="E447" s="232" t="s">
        <v>21</v>
      </c>
      <c r="F447" s="233" t="s">
        <v>225</v>
      </c>
      <c r="G447" s="231"/>
      <c r="H447" s="234">
        <v>1368.9549999999999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219</v>
      </c>
      <c r="AU447" s="240" t="s">
        <v>82</v>
      </c>
      <c r="AV447" s="15" t="s">
        <v>100</v>
      </c>
      <c r="AW447" s="15" t="s">
        <v>34</v>
      </c>
      <c r="AX447" s="15" t="s">
        <v>80</v>
      </c>
      <c r="AY447" s="240" t="s">
        <v>211</v>
      </c>
    </row>
    <row r="448" spans="1:65" s="2" customFormat="1" ht="16.5" customHeight="1">
      <c r="A448" s="36"/>
      <c r="B448" s="37"/>
      <c r="C448" s="195" t="s">
        <v>507</v>
      </c>
      <c r="D448" s="195" t="s">
        <v>213</v>
      </c>
      <c r="E448" s="196" t="s">
        <v>1486</v>
      </c>
      <c r="F448" s="197" t="s">
        <v>1487</v>
      </c>
      <c r="G448" s="198" t="s">
        <v>216</v>
      </c>
      <c r="H448" s="199">
        <v>496.6</v>
      </c>
      <c r="I448" s="200"/>
      <c r="J448" s="201">
        <f>ROUND(I448*H448,2)</f>
        <v>0</v>
      </c>
      <c r="K448" s="197" t="s">
        <v>21</v>
      </c>
      <c r="L448" s="41"/>
      <c r="M448" s="202" t="s">
        <v>21</v>
      </c>
      <c r="N448" s="203" t="s">
        <v>44</v>
      </c>
      <c r="O448" s="66"/>
      <c r="P448" s="204">
        <f>O448*H448</f>
        <v>0</v>
      </c>
      <c r="Q448" s="204">
        <v>2.1000000000000001E-4</v>
      </c>
      <c r="R448" s="204">
        <f>Q448*H448</f>
        <v>0.104286</v>
      </c>
      <c r="S448" s="204">
        <v>0</v>
      </c>
      <c r="T448" s="20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06" t="s">
        <v>100</v>
      </c>
      <c r="AT448" s="206" t="s">
        <v>213</v>
      </c>
      <c r="AU448" s="206" t="s">
        <v>82</v>
      </c>
      <c r="AY448" s="19" t="s">
        <v>211</v>
      </c>
      <c r="BE448" s="207">
        <f>IF(N448="základní",J448,0)</f>
        <v>0</v>
      </c>
      <c r="BF448" s="207">
        <f>IF(N448="snížená",J448,0)</f>
        <v>0</v>
      </c>
      <c r="BG448" s="207">
        <f>IF(N448="zákl. přenesená",J448,0)</f>
        <v>0</v>
      </c>
      <c r="BH448" s="207">
        <f>IF(N448="sníž. přenesená",J448,0)</f>
        <v>0</v>
      </c>
      <c r="BI448" s="207">
        <f>IF(N448="nulová",J448,0)</f>
        <v>0</v>
      </c>
      <c r="BJ448" s="19" t="s">
        <v>80</v>
      </c>
      <c r="BK448" s="207">
        <f>ROUND(I448*H448,2)</f>
        <v>0</v>
      </c>
      <c r="BL448" s="19" t="s">
        <v>100</v>
      </c>
      <c r="BM448" s="206" t="s">
        <v>1488</v>
      </c>
    </row>
    <row r="449" spans="1:65" s="13" customFormat="1" ht="11.25">
      <c r="B449" s="208"/>
      <c r="C449" s="209"/>
      <c r="D449" s="210" t="s">
        <v>219</v>
      </c>
      <c r="E449" s="211" t="s">
        <v>21</v>
      </c>
      <c r="F449" s="212" t="s">
        <v>1314</v>
      </c>
      <c r="G449" s="209"/>
      <c r="H449" s="211" t="s">
        <v>21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219</v>
      </c>
      <c r="AU449" s="218" t="s">
        <v>82</v>
      </c>
      <c r="AV449" s="13" t="s">
        <v>80</v>
      </c>
      <c r="AW449" s="13" t="s">
        <v>34</v>
      </c>
      <c r="AX449" s="13" t="s">
        <v>73</v>
      </c>
      <c r="AY449" s="218" t="s">
        <v>211</v>
      </c>
    </row>
    <row r="450" spans="1:65" s="14" customFormat="1" ht="11.25">
      <c r="B450" s="219"/>
      <c r="C450" s="220"/>
      <c r="D450" s="210" t="s">
        <v>219</v>
      </c>
      <c r="E450" s="221" t="s">
        <v>21</v>
      </c>
      <c r="F450" s="222" t="s">
        <v>1445</v>
      </c>
      <c r="G450" s="220"/>
      <c r="H450" s="223">
        <v>496.6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219</v>
      </c>
      <c r="AU450" s="229" t="s">
        <v>82</v>
      </c>
      <c r="AV450" s="14" t="s">
        <v>82</v>
      </c>
      <c r="AW450" s="14" t="s">
        <v>34</v>
      </c>
      <c r="AX450" s="14" t="s">
        <v>73</v>
      </c>
      <c r="AY450" s="229" t="s">
        <v>211</v>
      </c>
    </row>
    <row r="451" spans="1:65" s="15" customFormat="1" ht="11.25">
      <c r="B451" s="230"/>
      <c r="C451" s="231"/>
      <c r="D451" s="210" t="s">
        <v>219</v>
      </c>
      <c r="E451" s="232" t="s">
        <v>21</v>
      </c>
      <c r="F451" s="233" t="s">
        <v>225</v>
      </c>
      <c r="G451" s="231"/>
      <c r="H451" s="234">
        <v>496.6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219</v>
      </c>
      <c r="AU451" s="240" t="s">
        <v>82</v>
      </c>
      <c r="AV451" s="15" t="s">
        <v>100</v>
      </c>
      <c r="AW451" s="15" t="s">
        <v>34</v>
      </c>
      <c r="AX451" s="15" t="s">
        <v>80</v>
      </c>
      <c r="AY451" s="240" t="s">
        <v>211</v>
      </c>
    </row>
    <row r="452" spans="1:65" s="2" customFormat="1" ht="21.75" customHeight="1">
      <c r="A452" s="36"/>
      <c r="B452" s="37"/>
      <c r="C452" s="195" t="s">
        <v>513</v>
      </c>
      <c r="D452" s="195" t="s">
        <v>213</v>
      </c>
      <c r="E452" s="196" t="s">
        <v>660</v>
      </c>
      <c r="F452" s="197" t="s">
        <v>661</v>
      </c>
      <c r="G452" s="198" t="s">
        <v>216</v>
      </c>
      <c r="H452" s="199">
        <v>263.02999999999997</v>
      </c>
      <c r="I452" s="200"/>
      <c r="J452" s="201">
        <f>ROUND(I452*H452,2)</f>
        <v>0</v>
      </c>
      <c r="K452" s="197" t="s">
        <v>217</v>
      </c>
      <c r="L452" s="41"/>
      <c r="M452" s="202" t="s">
        <v>21</v>
      </c>
      <c r="N452" s="203" t="s">
        <v>44</v>
      </c>
      <c r="O452" s="66"/>
      <c r="P452" s="204">
        <f>O452*H452</f>
        <v>0</v>
      </c>
      <c r="Q452" s="204">
        <v>1.2999999999999999E-4</v>
      </c>
      <c r="R452" s="204">
        <f>Q452*H452</f>
        <v>3.4193899999999992E-2</v>
      </c>
      <c r="S452" s="204">
        <v>0</v>
      </c>
      <c r="T452" s="20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06" t="s">
        <v>100</v>
      </c>
      <c r="AT452" s="206" t="s">
        <v>213</v>
      </c>
      <c r="AU452" s="206" t="s">
        <v>82</v>
      </c>
      <c r="AY452" s="19" t="s">
        <v>211</v>
      </c>
      <c r="BE452" s="207">
        <f>IF(N452="základní",J452,0)</f>
        <v>0</v>
      </c>
      <c r="BF452" s="207">
        <f>IF(N452="snížená",J452,0)</f>
        <v>0</v>
      </c>
      <c r="BG452" s="207">
        <f>IF(N452="zákl. přenesená",J452,0)</f>
        <v>0</v>
      </c>
      <c r="BH452" s="207">
        <f>IF(N452="sníž. přenesená",J452,0)</f>
        <v>0</v>
      </c>
      <c r="BI452" s="207">
        <f>IF(N452="nulová",J452,0)</f>
        <v>0</v>
      </c>
      <c r="BJ452" s="19" t="s">
        <v>80</v>
      </c>
      <c r="BK452" s="207">
        <f>ROUND(I452*H452,2)</f>
        <v>0</v>
      </c>
      <c r="BL452" s="19" t="s">
        <v>100</v>
      </c>
      <c r="BM452" s="206" t="s">
        <v>1489</v>
      </c>
    </row>
    <row r="453" spans="1:65" s="13" customFormat="1" ht="11.25">
      <c r="B453" s="208"/>
      <c r="C453" s="209"/>
      <c r="D453" s="210" t="s">
        <v>219</v>
      </c>
      <c r="E453" s="211" t="s">
        <v>21</v>
      </c>
      <c r="F453" s="212" t="s">
        <v>1490</v>
      </c>
      <c r="G453" s="209"/>
      <c r="H453" s="211" t="s">
        <v>21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219</v>
      </c>
      <c r="AU453" s="218" t="s">
        <v>82</v>
      </c>
      <c r="AV453" s="13" t="s">
        <v>80</v>
      </c>
      <c r="AW453" s="13" t="s">
        <v>34</v>
      </c>
      <c r="AX453" s="13" t="s">
        <v>73</v>
      </c>
      <c r="AY453" s="218" t="s">
        <v>211</v>
      </c>
    </row>
    <row r="454" spans="1:65" s="14" customFormat="1" ht="11.25">
      <c r="B454" s="219"/>
      <c r="C454" s="220"/>
      <c r="D454" s="210" t="s">
        <v>219</v>
      </c>
      <c r="E454" s="221" t="s">
        <v>21</v>
      </c>
      <c r="F454" s="222" t="s">
        <v>1491</v>
      </c>
      <c r="G454" s="220"/>
      <c r="H454" s="223">
        <v>189.27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219</v>
      </c>
      <c r="AU454" s="229" t="s">
        <v>82</v>
      </c>
      <c r="AV454" s="14" t="s">
        <v>82</v>
      </c>
      <c r="AW454" s="14" t="s">
        <v>34</v>
      </c>
      <c r="AX454" s="14" t="s">
        <v>73</v>
      </c>
      <c r="AY454" s="229" t="s">
        <v>211</v>
      </c>
    </row>
    <row r="455" spans="1:65" s="13" customFormat="1" ht="11.25">
      <c r="B455" s="208"/>
      <c r="C455" s="209"/>
      <c r="D455" s="210" t="s">
        <v>219</v>
      </c>
      <c r="E455" s="211" t="s">
        <v>21</v>
      </c>
      <c r="F455" s="212" t="s">
        <v>1492</v>
      </c>
      <c r="G455" s="209"/>
      <c r="H455" s="211" t="s">
        <v>21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219</v>
      </c>
      <c r="AU455" s="218" t="s">
        <v>82</v>
      </c>
      <c r="AV455" s="13" t="s">
        <v>80</v>
      </c>
      <c r="AW455" s="13" t="s">
        <v>34</v>
      </c>
      <c r="AX455" s="13" t="s">
        <v>73</v>
      </c>
      <c r="AY455" s="218" t="s">
        <v>211</v>
      </c>
    </row>
    <row r="456" spans="1:65" s="14" customFormat="1" ht="11.25">
      <c r="B456" s="219"/>
      <c r="C456" s="220"/>
      <c r="D456" s="210" t="s">
        <v>219</v>
      </c>
      <c r="E456" s="221" t="s">
        <v>21</v>
      </c>
      <c r="F456" s="222" t="s">
        <v>1493</v>
      </c>
      <c r="G456" s="220"/>
      <c r="H456" s="223">
        <v>27.1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219</v>
      </c>
      <c r="AU456" s="229" t="s">
        <v>82</v>
      </c>
      <c r="AV456" s="14" t="s">
        <v>82</v>
      </c>
      <c r="AW456" s="14" t="s">
        <v>34</v>
      </c>
      <c r="AX456" s="14" t="s">
        <v>73</v>
      </c>
      <c r="AY456" s="229" t="s">
        <v>211</v>
      </c>
    </row>
    <row r="457" spans="1:65" s="14" customFormat="1" ht="11.25">
      <c r="B457" s="219"/>
      <c r="C457" s="220"/>
      <c r="D457" s="210" t="s">
        <v>219</v>
      </c>
      <c r="E457" s="221" t="s">
        <v>21</v>
      </c>
      <c r="F457" s="222" t="s">
        <v>1494</v>
      </c>
      <c r="G457" s="220"/>
      <c r="H457" s="223">
        <v>12.46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219</v>
      </c>
      <c r="AU457" s="229" t="s">
        <v>82</v>
      </c>
      <c r="AV457" s="14" t="s">
        <v>82</v>
      </c>
      <c r="AW457" s="14" t="s">
        <v>34</v>
      </c>
      <c r="AX457" s="14" t="s">
        <v>73</v>
      </c>
      <c r="AY457" s="229" t="s">
        <v>211</v>
      </c>
    </row>
    <row r="458" spans="1:65" s="13" customFormat="1" ht="11.25">
      <c r="B458" s="208"/>
      <c r="C458" s="209"/>
      <c r="D458" s="210" t="s">
        <v>219</v>
      </c>
      <c r="E458" s="211" t="s">
        <v>21</v>
      </c>
      <c r="F458" s="212" t="s">
        <v>1495</v>
      </c>
      <c r="G458" s="209"/>
      <c r="H458" s="211" t="s">
        <v>21</v>
      </c>
      <c r="I458" s="213"/>
      <c r="J458" s="209"/>
      <c r="K458" s="209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219</v>
      </c>
      <c r="AU458" s="218" t="s">
        <v>82</v>
      </c>
      <c r="AV458" s="13" t="s">
        <v>80</v>
      </c>
      <c r="AW458" s="13" t="s">
        <v>34</v>
      </c>
      <c r="AX458" s="13" t="s">
        <v>73</v>
      </c>
      <c r="AY458" s="218" t="s">
        <v>211</v>
      </c>
    </row>
    <row r="459" spans="1:65" s="14" customFormat="1" ht="11.25">
      <c r="B459" s="219"/>
      <c r="C459" s="220"/>
      <c r="D459" s="210" t="s">
        <v>219</v>
      </c>
      <c r="E459" s="221" t="s">
        <v>21</v>
      </c>
      <c r="F459" s="222" t="s">
        <v>1496</v>
      </c>
      <c r="G459" s="220"/>
      <c r="H459" s="223">
        <v>34.200000000000003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219</v>
      </c>
      <c r="AU459" s="229" t="s">
        <v>82</v>
      </c>
      <c r="AV459" s="14" t="s">
        <v>82</v>
      </c>
      <c r="AW459" s="14" t="s">
        <v>34</v>
      </c>
      <c r="AX459" s="14" t="s">
        <v>73</v>
      </c>
      <c r="AY459" s="229" t="s">
        <v>211</v>
      </c>
    </row>
    <row r="460" spans="1:65" s="15" customFormat="1" ht="11.25">
      <c r="B460" s="230"/>
      <c r="C460" s="231"/>
      <c r="D460" s="210" t="s">
        <v>219</v>
      </c>
      <c r="E460" s="232" t="s">
        <v>21</v>
      </c>
      <c r="F460" s="233" t="s">
        <v>225</v>
      </c>
      <c r="G460" s="231"/>
      <c r="H460" s="234">
        <v>263.02999999999997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219</v>
      </c>
      <c r="AU460" s="240" t="s">
        <v>82</v>
      </c>
      <c r="AV460" s="15" t="s">
        <v>100</v>
      </c>
      <c r="AW460" s="15" t="s">
        <v>34</v>
      </c>
      <c r="AX460" s="15" t="s">
        <v>80</v>
      </c>
      <c r="AY460" s="240" t="s">
        <v>211</v>
      </c>
    </row>
    <row r="461" spans="1:65" s="2" customFormat="1" ht="21.75" customHeight="1">
      <c r="A461" s="36"/>
      <c r="B461" s="37"/>
      <c r="C461" s="195" t="s">
        <v>519</v>
      </c>
      <c r="D461" s="195" t="s">
        <v>213</v>
      </c>
      <c r="E461" s="196" t="s">
        <v>674</v>
      </c>
      <c r="F461" s="197" t="s">
        <v>675</v>
      </c>
      <c r="G461" s="198" t="s">
        <v>216</v>
      </c>
      <c r="H461" s="199">
        <v>27.1</v>
      </c>
      <c r="I461" s="200"/>
      <c r="J461" s="201">
        <f>ROUND(I461*H461,2)</f>
        <v>0</v>
      </c>
      <c r="K461" s="197" t="s">
        <v>217</v>
      </c>
      <c r="L461" s="41"/>
      <c r="M461" s="202" t="s">
        <v>21</v>
      </c>
      <c r="N461" s="203" t="s">
        <v>44</v>
      </c>
      <c r="O461" s="66"/>
      <c r="P461" s="204">
        <f>O461*H461</f>
        <v>0</v>
      </c>
      <c r="Q461" s="204">
        <v>4.0000000000000003E-5</v>
      </c>
      <c r="R461" s="204">
        <f>Q461*H461</f>
        <v>1.0840000000000001E-3</v>
      </c>
      <c r="S461" s="204">
        <v>0</v>
      </c>
      <c r="T461" s="20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6" t="s">
        <v>100</v>
      </c>
      <c r="AT461" s="206" t="s">
        <v>213</v>
      </c>
      <c r="AU461" s="206" t="s">
        <v>82</v>
      </c>
      <c r="AY461" s="19" t="s">
        <v>211</v>
      </c>
      <c r="BE461" s="207">
        <f>IF(N461="základní",J461,0)</f>
        <v>0</v>
      </c>
      <c r="BF461" s="207">
        <f>IF(N461="snížená",J461,0)</f>
        <v>0</v>
      </c>
      <c r="BG461" s="207">
        <f>IF(N461="zákl. přenesená",J461,0)</f>
        <v>0</v>
      </c>
      <c r="BH461" s="207">
        <f>IF(N461="sníž. přenesená",J461,0)</f>
        <v>0</v>
      </c>
      <c r="BI461" s="207">
        <f>IF(N461="nulová",J461,0)</f>
        <v>0</v>
      </c>
      <c r="BJ461" s="19" t="s">
        <v>80</v>
      </c>
      <c r="BK461" s="207">
        <f>ROUND(I461*H461,2)</f>
        <v>0</v>
      </c>
      <c r="BL461" s="19" t="s">
        <v>100</v>
      </c>
      <c r="BM461" s="206" t="s">
        <v>1497</v>
      </c>
    </row>
    <row r="462" spans="1:65" s="14" customFormat="1" ht="11.25">
      <c r="B462" s="219"/>
      <c r="C462" s="220"/>
      <c r="D462" s="210" t="s">
        <v>219</v>
      </c>
      <c r="E462" s="221" t="s">
        <v>21</v>
      </c>
      <c r="F462" s="222" t="s">
        <v>1493</v>
      </c>
      <c r="G462" s="220"/>
      <c r="H462" s="223">
        <v>27.1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219</v>
      </c>
      <c r="AU462" s="229" t="s">
        <v>82</v>
      </c>
      <c r="AV462" s="14" t="s">
        <v>82</v>
      </c>
      <c r="AW462" s="14" t="s">
        <v>34</v>
      </c>
      <c r="AX462" s="14" t="s">
        <v>73</v>
      </c>
      <c r="AY462" s="229" t="s">
        <v>211</v>
      </c>
    </row>
    <row r="463" spans="1:65" s="15" customFormat="1" ht="11.25">
      <c r="B463" s="230"/>
      <c r="C463" s="231"/>
      <c r="D463" s="210" t="s">
        <v>219</v>
      </c>
      <c r="E463" s="232" t="s">
        <v>21</v>
      </c>
      <c r="F463" s="233" t="s">
        <v>225</v>
      </c>
      <c r="G463" s="231"/>
      <c r="H463" s="234">
        <v>27.1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219</v>
      </c>
      <c r="AU463" s="240" t="s">
        <v>82</v>
      </c>
      <c r="AV463" s="15" t="s">
        <v>100</v>
      </c>
      <c r="AW463" s="15" t="s">
        <v>34</v>
      </c>
      <c r="AX463" s="15" t="s">
        <v>80</v>
      </c>
      <c r="AY463" s="240" t="s">
        <v>211</v>
      </c>
    </row>
    <row r="464" spans="1:65" s="2" customFormat="1" ht="21.75" customHeight="1">
      <c r="A464" s="36"/>
      <c r="B464" s="37"/>
      <c r="C464" s="195" t="s">
        <v>533</v>
      </c>
      <c r="D464" s="195" t="s">
        <v>213</v>
      </c>
      <c r="E464" s="196" t="s">
        <v>1498</v>
      </c>
      <c r="F464" s="197" t="s">
        <v>1499</v>
      </c>
      <c r="G464" s="198" t="s">
        <v>216</v>
      </c>
      <c r="H464" s="199">
        <v>428.2</v>
      </c>
      <c r="I464" s="200"/>
      <c r="J464" s="201">
        <f>ROUND(I464*H464,2)</f>
        <v>0</v>
      </c>
      <c r="K464" s="197" t="s">
        <v>217</v>
      </c>
      <c r="L464" s="41"/>
      <c r="M464" s="202" t="s">
        <v>21</v>
      </c>
      <c r="N464" s="203" t="s">
        <v>44</v>
      </c>
      <c r="O464" s="66"/>
      <c r="P464" s="204">
        <f>O464*H464</f>
        <v>0</v>
      </c>
      <c r="Q464" s="204">
        <v>4.0000000000000003E-5</v>
      </c>
      <c r="R464" s="204">
        <f>Q464*H464</f>
        <v>1.7128000000000001E-2</v>
      </c>
      <c r="S464" s="204">
        <v>0</v>
      </c>
      <c r="T464" s="20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06" t="s">
        <v>100</v>
      </c>
      <c r="AT464" s="206" t="s">
        <v>213</v>
      </c>
      <c r="AU464" s="206" t="s">
        <v>82</v>
      </c>
      <c r="AY464" s="19" t="s">
        <v>211</v>
      </c>
      <c r="BE464" s="207">
        <f>IF(N464="základní",J464,0)</f>
        <v>0</v>
      </c>
      <c r="BF464" s="207">
        <f>IF(N464="snížená",J464,0)</f>
        <v>0</v>
      </c>
      <c r="BG464" s="207">
        <f>IF(N464="zákl. přenesená",J464,0)</f>
        <v>0</v>
      </c>
      <c r="BH464" s="207">
        <f>IF(N464="sníž. přenesená",J464,0)</f>
        <v>0</v>
      </c>
      <c r="BI464" s="207">
        <f>IF(N464="nulová",J464,0)</f>
        <v>0</v>
      </c>
      <c r="BJ464" s="19" t="s">
        <v>80</v>
      </c>
      <c r="BK464" s="207">
        <f>ROUND(I464*H464,2)</f>
        <v>0</v>
      </c>
      <c r="BL464" s="19" t="s">
        <v>100</v>
      </c>
      <c r="BM464" s="206" t="s">
        <v>1500</v>
      </c>
    </row>
    <row r="465" spans="1:65" s="14" customFormat="1" ht="11.25">
      <c r="B465" s="219"/>
      <c r="C465" s="220"/>
      <c r="D465" s="210" t="s">
        <v>219</v>
      </c>
      <c r="E465" s="221" t="s">
        <v>21</v>
      </c>
      <c r="F465" s="222" t="s">
        <v>1501</v>
      </c>
      <c r="G465" s="220"/>
      <c r="H465" s="223">
        <v>428.2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219</v>
      </c>
      <c r="AU465" s="229" t="s">
        <v>82</v>
      </c>
      <c r="AV465" s="14" t="s">
        <v>82</v>
      </c>
      <c r="AW465" s="14" t="s">
        <v>34</v>
      </c>
      <c r="AX465" s="14" t="s">
        <v>73</v>
      </c>
      <c r="AY465" s="229" t="s">
        <v>211</v>
      </c>
    </row>
    <row r="466" spans="1:65" s="15" customFormat="1" ht="11.25">
      <c r="B466" s="230"/>
      <c r="C466" s="231"/>
      <c r="D466" s="210" t="s">
        <v>219</v>
      </c>
      <c r="E466" s="232" t="s">
        <v>21</v>
      </c>
      <c r="F466" s="233" t="s">
        <v>225</v>
      </c>
      <c r="G466" s="231"/>
      <c r="H466" s="234">
        <v>428.2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219</v>
      </c>
      <c r="AU466" s="240" t="s">
        <v>82</v>
      </c>
      <c r="AV466" s="15" t="s">
        <v>100</v>
      </c>
      <c r="AW466" s="15" t="s">
        <v>34</v>
      </c>
      <c r="AX466" s="15" t="s">
        <v>80</v>
      </c>
      <c r="AY466" s="240" t="s">
        <v>211</v>
      </c>
    </row>
    <row r="467" spans="1:65" s="2" customFormat="1" ht="21.75" customHeight="1">
      <c r="A467" s="36"/>
      <c r="B467" s="37"/>
      <c r="C467" s="195" t="s">
        <v>540</v>
      </c>
      <c r="D467" s="195" t="s">
        <v>213</v>
      </c>
      <c r="E467" s="196" t="s">
        <v>1502</v>
      </c>
      <c r="F467" s="197" t="s">
        <v>1503</v>
      </c>
      <c r="G467" s="198" t="s">
        <v>216</v>
      </c>
      <c r="H467" s="199">
        <v>20.815999999999999</v>
      </c>
      <c r="I467" s="200"/>
      <c r="J467" s="201">
        <f>ROUND(I467*H467,2)</f>
        <v>0</v>
      </c>
      <c r="K467" s="197" t="s">
        <v>217</v>
      </c>
      <c r="L467" s="41"/>
      <c r="M467" s="202" t="s">
        <v>21</v>
      </c>
      <c r="N467" s="203" t="s">
        <v>44</v>
      </c>
      <c r="O467" s="66"/>
      <c r="P467" s="204">
        <f>O467*H467</f>
        <v>0</v>
      </c>
      <c r="Q467" s="204">
        <v>0</v>
      </c>
      <c r="R467" s="204">
        <f>Q467*H467</f>
        <v>0</v>
      </c>
      <c r="S467" s="204">
        <v>0.13100000000000001</v>
      </c>
      <c r="T467" s="205">
        <f>S467*H467</f>
        <v>2.726896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06" t="s">
        <v>100</v>
      </c>
      <c r="AT467" s="206" t="s">
        <v>213</v>
      </c>
      <c r="AU467" s="206" t="s">
        <v>82</v>
      </c>
      <c r="AY467" s="19" t="s">
        <v>211</v>
      </c>
      <c r="BE467" s="207">
        <f>IF(N467="základní",J467,0)</f>
        <v>0</v>
      </c>
      <c r="BF467" s="207">
        <f>IF(N467="snížená",J467,0)</f>
        <v>0</v>
      </c>
      <c r="BG467" s="207">
        <f>IF(N467="zákl. přenesená",J467,0)</f>
        <v>0</v>
      </c>
      <c r="BH467" s="207">
        <f>IF(N467="sníž. přenesená",J467,0)</f>
        <v>0</v>
      </c>
      <c r="BI467" s="207">
        <f>IF(N467="nulová",J467,0)</f>
        <v>0</v>
      </c>
      <c r="BJ467" s="19" t="s">
        <v>80</v>
      </c>
      <c r="BK467" s="207">
        <f>ROUND(I467*H467,2)</f>
        <v>0</v>
      </c>
      <c r="BL467" s="19" t="s">
        <v>100</v>
      </c>
      <c r="BM467" s="206" t="s">
        <v>1504</v>
      </c>
    </row>
    <row r="468" spans="1:65" s="13" customFormat="1" ht="11.25">
      <c r="B468" s="208"/>
      <c r="C468" s="209"/>
      <c r="D468" s="210" t="s">
        <v>219</v>
      </c>
      <c r="E468" s="211" t="s">
        <v>21</v>
      </c>
      <c r="F468" s="212" t="s">
        <v>1304</v>
      </c>
      <c r="G468" s="209"/>
      <c r="H468" s="211" t="s">
        <v>21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219</v>
      </c>
      <c r="AU468" s="218" t="s">
        <v>82</v>
      </c>
      <c r="AV468" s="13" t="s">
        <v>80</v>
      </c>
      <c r="AW468" s="13" t="s">
        <v>34</v>
      </c>
      <c r="AX468" s="13" t="s">
        <v>73</v>
      </c>
      <c r="AY468" s="218" t="s">
        <v>211</v>
      </c>
    </row>
    <row r="469" spans="1:65" s="14" customFormat="1" ht="11.25">
      <c r="B469" s="219"/>
      <c r="C469" s="220"/>
      <c r="D469" s="210" t="s">
        <v>219</v>
      </c>
      <c r="E469" s="221" t="s">
        <v>21</v>
      </c>
      <c r="F469" s="222" t="s">
        <v>1505</v>
      </c>
      <c r="G469" s="220"/>
      <c r="H469" s="223">
        <v>26.922999999999998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219</v>
      </c>
      <c r="AU469" s="229" t="s">
        <v>82</v>
      </c>
      <c r="AV469" s="14" t="s">
        <v>82</v>
      </c>
      <c r="AW469" s="14" t="s">
        <v>34</v>
      </c>
      <c r="AX469" s="14" t="s">
        <v>73</v>
      </c>
      <c r="AY469" s="229" t="s">
        <v>211</v>
      </c>
    </row>
    <row r="470" spans="1:65" s="14" customFormat="1" ht="11.25">
      <c r="B470" s="219"/>
      <c r="C470" s="220"/>
      <c r="D470" s="210" t="s">
        <v>219</v>
      </c>
      <c r="E470" s="221" t="s">
        <v>21</v>
      </c>
      <c r="F470" s="222" t="s">
        <v>1506</v>
      </c>
      <c r="G470" s="220"/>
      <c r="H470" s="223">
        <v>-6.1070000000000002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219</v>
      </c>
      <c r="AU470" s="229" t="s">
        <v>82</v>
      </c>
      <c r="AV470" s="14" t="s">
        <v>82</v>
      </c>
      <c r="AW470" s="14" t="s">
        <v>34</v>
      </c>
      <c r="AX470" s="14" t="s">
        <v>73</v>
      </c>
      <c r="AY470" s="229" t="s">
        <v>211</v>
      </c>
    </row>
    <row r="471" spans="1:65" s="15" customFormat="1" ht="11.25">
      <c r="B471" s="230"/>
      <c r="C471" s="231"/>
      <c r="D471" s="210" t="s">
        <v>219</v>
      </c>
      <c r="E471" s="232" t="s">
        <v>21</v>
      </c>
      <c r="F471" s="233" t="s">
        <v>225</v>
      </c>
      <c r="G471" s="231"/>
      <c r="H471" s="234">
        <v>20.815999999999999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219</v>
      </c>
      <c r="AU471" s="240" t="s">
        <v>82</v>
      </c>
      <c r="AV471" s="15" t="s">
        <v>100</v>
      </c>
      <c r="AW471" s="15" t="s">
        <v>34</v>
      </c>
      <c r="AX471" s="15" t="s">
        <v>80</v>
      </c>
      <c r="AY471" s="240" t="s">
        <v>211</v>
      </c>
    </row>
    <row r="472" spans="1:65" s="2" customFormat="1" ht="21.75" customHeight="1">
      <c r="A472" s="36"/>
      <c r="B472" s="37"/>
      <c r="C472" s="195" t="s">
        <v>551</v>
      </c>
      <c r="D472" s="195" t="s">
        <v>213</v>
      </c>
      <c r="E472" s="196" t="s">
        <v>1507</v>
      </c>
      <c r="F472" s="197" t="s">
        <v>1508</v>
      </c>
      <c r="G472" s="198" t="s">
        <v>216</v>
      </c>
      <c r="H472" s="199">
        <v>153.89500000000001</v>
      </c>
      <c r="I472" s="200"/>
      <c r="J472" s="201">
        <f>ROUND(I472*H472,2)</f>
        <v>0</v>
      </c>
      <c r="K472" s="197" t="s">
        <v>217</v>
      </c>
      <c r="L472" s="41"/>
      <c r="M472" s="202" t="s">
        <v>21</v>
      </c>
      <c r="N472" s="203" t="s">
        <v>44</v>
      </c>
      <c r="O472" s="66"/>
      <c r="P472" s="204">
        <f>O472*H472</f>
        <v>0</v>
      </c>
      <c r="Q472" s="204">
        <v>0</v>
      </c>
      <c r="R472" s="204">
        <f>Q472*H472</f>
        <v>0</v>
      </c>
      <c r="S472" s="204">
        <v>0.26100000000000001</v>
      </c>
      <c r="T472" s="205">
        <f>S472*H472</f>
        <v>40.166595000000001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06" t="s">
        <v>100</v>
      </c>
      <c r="AT472" s="206" t="s">
        <v>213</v>
      </c>
      <c r="AU472" s="206" t="s">
        <v>82</v>
      </c>
      <c r="AY472" s="19" t="s">
        <v>211</v>
      </c>
      <c r="BE472" s="207">
        <f>IF(N472="základní",J472,0)</f>
        <v>0</v>
      </c>
      <c r="BF472" s="207">
        <f>IF(N472="snížená",J472,0)</f>
        <v>0</v>
      </c>
      <c r="BG472" s="207">
        <f>IF(N472="zákl. přenesená",J472,0)</f>
        <v>0</v>
      </c>
      <c r="BH472" s="207">
        <f>IF(N472="sníž. přenesená",J472,0)</f>
        <v>0</v>
      </c>
      <c r="BI472" s="207">
        <f>IF(N472="nulová",J472,0)</f>
        <v>0</v>
      </c>
      <c r="BJ472" s="19" t="s">
        <v>80</v>
      </c>
      <c r="BK472" s="207">
        <f>ROUND(I472*H472,2)</f>
        <v>0</v>
      </c>
      <c r="BL472" s="19" t="s">
        <v>100</v>
      </c>
      <c r="BM472" s="206" t="s">
        <v>1509</v>
      </c>
    </row>
    <row r="473" spans="1:65" s="13" customFormat="1" ht="11.25">
      <c r="B473" s="208"/>
      <c r="C473" s="209"/>
      <c r="D473" s="210" t="s">
        <v>219</v>
      </c>
      <c r="E473" s="211" t="s">
        <v>21</v>
      </c>
      <c r="F473" s="212" t="s">
        <v>1307</v>
      </c>
      <c r="G473" s="209"/>
      <c r="H473" s="211" t="s">
        <v>21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219</v>
      </c>
      <c r="AU473" s="218" t="s">
        <v>82</v>
      </c>
      <c r="AV473" s="13" t="s">
        <v>80</v>
      </c>
      <c r="AW473" s="13" t="s">
        <v>34</v>
      </c>
      <c r="AX473" s="13" t="s">
        <v>73</v>
      </c>
      <c r="AY473" s="218" t="s">
        <v>211</v>
      </c>
    </row>
    <row r="474" spans="1:65" s="14" customFormat="1" ht="11.25">
      <c r="B474" s="219"/>
      <c r="C474" s="220"/>
      <c r="D474" s="210" t="s">
        <v>219</v>
      </c>
      <c r="E474" s="221" t="s">
        <v>21</v>
      </c>
      <c r="F474" s="222" t="s">
        <v>1510</v>
      </c>
      <c r="G474" s="220"/>
      <c r="H474" s="223">
        <v>153.69800000000001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219</v>
      </c>
      <c r="AU474" s="229" t="s">
        <v>82</v>
      </c>
      <c r="AV474" s="14" t="s">
        <v>82</v>
      </c>
      <c r="AW474" s="14" t="s">
        <v>34</v>
      </c>
      <c r="AX474" s="14" t="s">
        <v>73</v>
      </c>
      <c r="AY474" s="229" t="s">
        <v>211</v>
      </c>
    </row>
    <row r="475" spans="1:65" s="14" customFormat="1" ht="11.25">
      <c r="B475" s="219"/>
      <c r="C475" s="220"/>
      <c r="D475" s="210" t="s">
        <v>219</v>
      </c>
      <c r="E475" s="221" t="s">
        <v>21</v>
      </c>
      <c r="F475" s="222" t="s">
        <v>1511</v>
      </c>
      <c r="G475" s="220"/>
      <c r="H475" s="223">
        <v>0.19700000000000001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219</v>
      </c>
      <c r="AU475" s="229" t="s">
        <v>82</v>
      </c>
      <c r="AV475" s="14" t="s">
        <v>82</v>
      </c>
      <c r="AW475" s="14" t="s">
        <v>34</v>
      </c>
      <c r="AX475" s="14" t="s">
        <v>73</v>
      </c>
      <c r="AY475" s="229" t="s">
        <v>211</v>
      </c>
    </row>
    <row r="476" spans="1:65" s="15" customFormat="1" ht="11.25">
      <c r="B476" s="230"/>
      <c r="C476" s="231"/>
      <c r="D476" s="210" t="s">
        <v>219</v>
      </c>
      <c r="E476" s="232" t="s">
        <v>21</v>
      </c>
      <c r="F476" s="233" t="s">
        <v>225</v>
      </c>
      <c r="G476" s="231"/>
      <c r="H476" s="234">
        <v>153.89500000000001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219</v>
      </c>
      <c r="AU476" s="240" t="s">
        <v>82</v>
      </c>
      <c r="AV476" s="15" t="s">
        <v>100</v>
      </c>
      <c r="AW476" s="15" t="s">
        <v>34</v>
      </c>
      <c r="AX476" s="15" t="s">
        <v>80</v>
      </c>
      <c r="AY476" s="240" t="s">
        <v>211</v>
      </c>
    </row>
    <row r="477" spans="1:65" s="2" customFormat="1" ht="21.75" customHeight="1">
      <c r="A477" s="36"/>
      <c r="B477" s="37"/>
      <c r="C477" s="195" t="s">
        <v>556</v>
      </c>
      <c r="D477" s="195" t="s">
        <v>213</v>
      </c>
      <c r="E477" s="196" t="s">
        <v>1512</v>
      </c>
      <c r="F477" s="197" t="s">
        <v>1513</v>
      </c>
      <c r="G477" s="198" t="s">
        <v>248</v>
      </c>
      <c r="H477" s="199">
        <v>69.435000000000002</v>
      </c>
      <c r="I477" s="200"/>
      <c r="J477" s="201">
        <f>ROUND(I477*H477,2)</f>
        <v>0</v>
      </c>
      <c r="K477" s="197" t="s">
        <v>217</v>
      </c>
      <c r="L477" s="41"/>
      <c r="M477" s="202" t="s">
        <v>21</v>
      </c>
      <c r="N477" s="203" t="s">
        <v>44</v>
      </c>
      <c r="O477" s="66"/>
      <c r="P477" s="204">
        <f>O477*H477</f>
        <v>0</v>
      </c>
      <c r="Q477" s="204">
        <v>0</v>
      </c>
      <c r="R477" s="204">
        <f>Q477*H477</f>
        <v>0</v>
      </c>
      <c r="S477" s="204">
        <v>1.8</v>
      </c>
      <c r="T477" s="205">
        <f>S477*H477</f>
        <v>124.983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6" t="s">
        <v>100</v>
      </c>
      <c r="AT477" s="206" t="s">
        <v>213</v>
      </c>
      <c r="AU477" s="206" t="s">
        <v>82</v>
      </c>
      <c r="AY477" s="19" t="s">
        <v>211</v>
      </c>
      <c r="BE477" s="207">
        <f>IF(N477="základní",J477,0)</f>
        <v>0</v>
      </c>
      <c r="BF477" s="207">
        <f>IF(N477="snížená",J477,0)</f>
        <v>0</v>
      </c>
      <c r="BG477" s="207">
        <f>IF(N477="zákl. přenesená",J477,0)</f>
        <v>0</v>
      </c>
      <c r="BH477" s="207">
        <f>IF(N477="sníž. přenesená",J477,0)</f>
        <v>0</v>
      </c>
      <c r="BI477" s="207">
        <f>IF(N477="nulová",J477,0)</f>
        <v>0</v>
      </c>
      <c r="BJ477" s="19" t="s">
        <v>80</v>
      </c>
      <c r="BK477" s="207">
        <f>ROUND(I477*H477,2)</f>
        <v>0</v>
      </c>
      <c r="BL477" s="19" t="s">
        <v>100</v>
      </c>
      <c r="BM477" s="206" t="s">
        <v>1514</v>
      </c>
    </row>
    <row r="478" spans="1:65" s="13" customFormat="1" ht="11.25">
      <c r="B478" s="208"/>
      <c r="C478" s="209"/>
      <c r="D478" s="210" t="s">
        <v>219</v>
      </c>
      <c r="E478" s="211" t="s">
        <v>21</v>
      </c>
      <c r="F478" s="212" t="s">
        <v>1309</v>
      </c>
      <c r="G478" s="209"/>
      <c r="H478" s="211" t="s">
        <v>21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219</v>
      </c>
      <c r="AU478" s="218" t="s">
        <v>82</v>
      </c>
      <c r="AV478" s="13" t="s">
        <v>80</v>
      </c>
      <c r="AW478" s="13" t="s">
        <v>34</v>
      </c>
      <c r="AX478" s="13" t="s">
        <v>73</v>
      </c>
      <c r="AY478" s="218" t="s">
        <v>211</v>
      </c>
    </row>
    <row r="479" spans="1:65" s="14" customFormat="1" ht="11.25">
      <c r="B479" s="219"/>
      <c r="C479" s="220"/>
      <c r="D479" s="210" t="s">
        <v>219</v>
      </c>
      <c r="E479" s="221" t="s">
        <v>21</v>
      </c>
      <c r="F479" s="222" t="s">
        <v>1515</v>
      </c>
      <c r="G479" s="220"/>
      <c r="H479" s="223">
        <v>8.3330000000000002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219</v>
      </c>
      <c r="AU479" s="229" t="s">
        <v>82</v>
      </c>
      <c r="AV479" s="14" t="s">
        <v>82</v>
      </c>
      <c r="AW479" s="14" t="s">
        <v>34</v>
      </c>
      <c r="AX479" s="14" t="s">
        <v>73</v>
      </c>
      <c r="AY479" s="229" t="s">
        <v>211</v>
      </c>
    </row>
    <row r="480" spans="1:65" s="14" customFormat="1" ht="11.25">
      <c r="B480" s="219"/>
      <c r="C480" s="220"/>
      <c r="D480" s="210" t="s">
        <v>219</v>
      </c>
      <c r="E480" s="221" t="s">
        <v>21</v>
      </c>
      <c r="F480" s="222" t="s">
        <v>1516</v>
      </c>
      <c r="G480" s="220"/>
      <c r="H480" s="223">
        <v>2.69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219</v>
      </c>
      <c r="AU480" s="229" t="s">
        <v>82</v>
      </c>
      <c r="AV480" s="14" t="s">
        <v>82</v>
      </c>
      <c r="AW480" s="14" t="s">
        <v>34</v>
      </c>
      <c r="AX480" s="14" t="s">
        <v>73</v>
      </c>
      <c r="AY480" s="229" t="s">
        <v>211</v>
      </c>
    </row>
    <row r="481" spans="1:65" s="13" customFormat="1" ht="11.25">
      <c r="B481" s="208"/>
      <c r="C481" s="209"/>
      <c r="D481" s="210" t="s">
        <v>219</v>
      </c>
      <c r="E481" s="211" t="s">
        <v>21</v>
      </c>
      <c r="F481" s="212" t="s">
        <v>1311</v>
      </c>
      <c r="G481" s="209"/>
      <c r="H481" s="211" t="s">
        <v>21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219</v>
      </c>
      <c r="AU481" s="218" t="s">
        <v>82</v>
      </c>
      <c r="AV481" s="13" t="s">
        <v>80</v>
      </c>
      <c r="AW481" s="13" t="s">
        <v>34</v>
      </c>
      <c r="AX481" s="13" t="s">
        <v>73</v>
      </c>
      <c r="AY481" s="218" t="s">
        <v>211</v>
      </c>
    </row>
    <row r="482" spans="1:65" s="14" customFormat="1" ht="11.25">
      <c r="B482" s="219"/>
      <c r="C482" s="220"/>
      <c r="D482" s="210" t="s">
        <v>219</v>
      </c>
      <c r="E482" s="221" t="s">
        <v>21</v>
      </c>
      <c r="F482" s="222" t="s">
        <v>1517</v>
      </c>
      <c r="G482" s="220"/>
      <c r="H482" s="223">
        <v>74.209000000000003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219</v>
      </c>
      <c r="AU482" s="229" t="s">
        <v>82</v>
      </c>
      <c r="AV482" s="14" t="s">
        <v>82</v>
      </c>
      <c r="AW482" s="14" t="s">
        <v>34</v>
      </c>
      <c r="AX482" s="14" t="s">
        <v>73</v>
      </c>
      <c r="AY482" s="229" t="s">
        <v>211</v>
      </c>
    </row>
    <row r="483" spans="1:65" s="14" customFormat="1" ht="11.25">
      <c r="B483" s="219"/>
      <c r="C483" s="220"/>
      <c r="D483" s="210" t="s">
        <v>219</v>
      </c>
      <c r="E483" s="221" t="s">
        <v>21</v>
      </c>
      <c r="F483" s="222" t="s">
        <v>1518</v>
      </c>
      <c r="G483" s="220"/>
      <c r="H483" s="223">
        <v>-21.6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219</v>
      </c>
      <c r="AU483" s="229" t="s">
        <v>82</v>
      </c>
      <c r="AV483" s="14" t="s">
        <v>82</v>
      </c>
      <c r="AW483" s="14" t="s">
        <v>34</v>
      </c>
      <c r="AX483" s="14" t="s">
        <v>73</v>
      </c>
      <c r="AY483" s="229" t="s">
        <v>211</v>
      </c>
    </row>
    <row r="484" spans="1:65" s="13" customFormat="1" ht="11.25">
      <c r="B484" s="208"/>
      <c r="C484" s="209"/>
      <c r="D484" s="210" t="s">
        <v>219</v>
      </c>
      <c r="E484" s="211" t="s">
        <v>21</v>
      </c>
      <c r="F484" s="212" t="s">
        <v>1519</v>
      </c>
      <c r="G484" s="209"/>
      <c r="H484" s="211" t="s">
        <v>21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219</v>
      </c>
      <c r="AU484" s="218" t="s">
        <v>82</v>
      </c>
      <c r="AV484" s="13" t="s">
        <v>80</v>
      </c>
      <c r="AW484" s="13" t="s">
        <v>34</v>
      </c>
      <c r="AX484" s="13" t="s">
        <v>73</v>
      </c>
      <c r="AY484" s="218" t="s">
        <v>211</v>
      </c>
    </row>
    <row r="485" spans="1:65" s="14" customFormat="1" ht="11.25">
      <c r="B485" s="219"/>
      <c r="C485" s="220"/>
      <c r="D485" s="210" t="s">
        <v>219</v>
      </c>
      <c r="E485" s="221" t="s">
        <v>21</v>
      </c>
      <c r="F485" s="222" t="s">
        <v>1520</v>
      </c>
      <c r="G485" s="220"/>
      <c r="H485" s="223">
        <v>8.64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219</v>
      </c>
      <c r="AU485" s="229" t="s">
        <v>82</v>
      </c>
      <c r="AV485" s="14" t="s">
        <v>82</v>
      </c>
      <c r="AW485" s="14" t="s">
        <v>34</v>
      </c>
      <c r="AX485" s="14" t="s">
        <v>73</v>
      </c>
      <c r="AY485" s="229" t="s">
        <v>211</v>
      </c>
    </row>
    <row r="486" spans="1:65" s="14" customFormat="1" ht="11.25">
      <c r="B486" s="219"/>
      <c r="C486" s="220"/>
      <c r="D486" s="210" t="s">
        <v>219</v>
      </c>
      <c r="E486" s="221" t="s">
        <v>21</v>
      </c>
      <c r="F486" s="222" t="s">
        <v>1521</v>
      </c>
      <c r="G486" s="220"/>
      <c r="H486" s="223">
        <v>-2.8370000000000002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219</v>
      </c>
      <c r="AU486" s="229" t="s">
        <v>82</v>
      </c>
      <c r="AV486" s="14" t="s">
        <v>82</v>
      </c>
      <c r="AW486" s="14" t="s">
        <v>34</v>
      </c>
      <c r="AX486" s="14" t="s">
        <v>73</v>
      </c>
      <c r="AY486" s="229" t="s">
        <v>211</v>
      </c>
    </row>
    <row r="487" spans="1:65" s="15" customFormat="1" ht="11.25">
      <c r="B487" s="230"/>
      <c r="C487" s="231"/>
      <c r="D487" s="210" t="s">
        <v>219</v>
      </c>
      <c r="E487" s="232" t="s">
        <v>21</v>
      </c>
      <c r="F487" s="233" t="s">
        <v>225</v>
      </c>
      <c r="G487" s="231"/>
      <c r="H487" s="234">
        <v>69.435000000000002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219</v>
      </c>
      <c r="AU487" s="240" t="s">
        <v>82</v>
      </c>
      <c r="AV487" s="15" t="s">
        <v>100</v>
      </c>
      <c r="AW487" s="15" t="s">
        <v>34</v>
      </c>
      <c r="AX487" s="15" t="s">
        <v>80</v>
      </c>
      <c r="AY487" s="240" t="s">
        <v>211</v>
      </c>
    </row>
    <row r="488" spans="1:65" s="2" customFormat="1" ht="21.75" customHeight="1">
      <c r="A488" s="36"/>
      <c r="B488" s="37"/>
      <c r="C488" s="195" t="s">
        <v>562</v>
      </c>
      <c r="D488" s="195" t="s">
        <v>213</v>
      </c>
      <c r="E488" s="196" t="s">
        <v>1522</v>
      </c>
      <c r="F488" s="197" t="s">
        <v>1523</v>
      </c>
      <c r="G488" s="198" t="s">
        <v>216</v>
      </c>
      <c r="H488" s="199">
        <v>490.8</v>
      </c>
      <c r="I488" s="200"/>
      <c r="J488" s="201">
        <f>ROUND(I488*H488,2)</f>
        <v>0</v>
      </c>
      <c r="K488" s="197" t="s">
        <v>21</v>
      </c>
      <c r="L488" s="41"/>
      <c r="M488" s="202" t="s">
        <v>21</v>
      </c>
      <c r="N488" s="203" t="s">
        <v>44</v>
      </c>
      <c r="O488" s="66"/>
      <c r="P488" s="204">
        <f>O488*H488</f>
        <v>0</v>
      </c>
      <c r="Q488" s="204">
        <v>0</v>
      </c>
      <c r="R488" s="204">
        <f>Q488*H488</f>
        <v>0</v>
      </c>
      <c r="S488" s="204">
        <v>0.20699999999999999</v>
      </c>
      <c r="T488" s="205">
        <f>S488*H488</f>
        <v>101.59559999999999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6" t="s">
        <v>100</v>
      </c>
      <c r="AT488" s="206" t="s">
        <v>213</v>
      </c>
      <c r="AU488" s="206" t="s">
        <v>82</v>
      </c>
      <c r="AY488" s="19" t="s">
        <v>211</v>
      </c>
      <c r="BE488" s="207">
        <f>IF(N488="základní",J488,0)</f>
        <v>0</v>
      </c>
      <c r="BF488" s="207">
        <f>IF(N488="snížená",J488,0)</f>
        <v>0</v>
      </c>
      <c r="BG488" s="207">
        <f>IF(N488="zákl. přenesená",J488,0)</f>
        <v>0</v>
      </c>
      <c r="BH488" s="207">
        <f>IF(N488="sníž. přenesená",J488,0)</f>
        <v>0</v>
      </c>
      <c r="BI488" s="207">
        <f>IF(N488="nulová",J488,0)</f>
        <v>0</v>
      </c>
      <c r="BJ488" s="19" t="s">
        <v>80</v>
      </c>
      <c r="BK488" s="207">
        <f>ROUND(I488*H488,2)</f>
        <v>0</v>
      </c>
      <c r="BL488" s="19" t="s">
        <v>100</v>
      </c>
      <c r="BM488" s="206" t="s">
        <v>1524</v>
      </c>
    </row>
    <row r="489" spans="1:65" s="13" customFormat="1" ht="11.25">
      <c r="B489" s="208"/>
      <c r="C489" s="209"/>
      <c r="D489" s="210" t="s">
        <v>219</v>
      </c>
      <c r="E489" s="211" t="s">
        <v>21</v>
      </c>
      <c r="F489" s="212" t="s">
        <v>1525</v>
      </c>
      <c r="G489" s="209"/>
      <c r="H489" s="211" t="s">
        <v>21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219</v>
      </c>
      <c r="AU489" s="218" t="s">
        <v>82</v>
      </c>
      <c r="AV489" s="13" t="s">
        <v>80</v>
      </c>
      <c r="AW489" s="13" t="s">
        <v>34</v>
      </c>
      <c r="AX489" s="13" t="s">
        <v>73</v>
      </c>
      <c r="AY489" s="218" t="s">
        <v>211</v>
      </c>
    </row>
    <row r="490" spans="1:65" s="14" customFormat="1" ht="11.25">
      <c r="B490" s="219"/>
      <c r="C490" s="220"/>
      <c r="D490" s="210" t="s">
        <v>219</v>
      </c>
      <c r="E490" s="221" t="s">
        <v>21</v>
      </c>
      <c r="F490" s="222" t="s">
        <v>1389</v>
      </c>
      <c r="G490" s="220"/>
      <c r="H490" s="223">
        <v>490.8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219</v>
      </c>
      <c r="AU490" s="229" t="s">
        <v>82</v>
      </c>
      <c r="AV490" s="14" t="s">
        <v>82</v>
      </c>
      <c r="AW490" s="14" t="s">
        <v>34</v>
      </c>
      <c r="AX490" s="14" t="s">
        <v>73</v>
      </c>
      <c r="AY490" s="229" t="s">
        <v>211</v>
      </c>
    </row>
    <row r="491" spans="1:65" s="15" customFormat="1" ht="11.25">
      <c r="B491" s="230"/>
      <c r="C491" s="231"/>
      <c r="D491" s="210" t="s">
        <v>219</v>
      </c>
      <c r="E491" s="232" t="s">
        <v>21</v>
      </c>
      <c r="F491" s="233" t="s">
        <v>225</v>
      </c>
      <c r="G491" s="231"/>
      <c r="H491" s="234">
        <v>490.8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219</v>
      </c>
      <c r="AU491" s="240" t="s">
        <v>82</v>
      </c>
      <c r="AV491" s="15" t="s">
        <v>100</v>
      </c>
      <c r="AW491" s="15" t="s">
        <v>34</v>
      </c>
      <c r="AX491" s="15" t="s">
        <v>80</v>
      </c>
      <c r="AY491" s="240" t="s">
        <v>211</v>
      </c>
    </row>
    <row r="492" spans="1:65" s="2" customFormat="1" ht="16.5" customHeight="1">
      <c r="A492" s="36"/>
      <c r="B492" s="37"/>
      <c r="C492" s="195" t="s">
        <v>569</v>
      </c>
      <c r="D492" s="195" t="s">
        <v>213</v>
      </c>
      <c r="E492" s="196" t="s">
        <v>1526</v>
      </c>
      <c r="F492" s="197" t="s">
        <v>1527</v>
      </c>
      <c r="G492" s="198" t="s">
        <v>248</v>
      </c>
      <c r="H492" s="199">
        <v>98.058000000000007</v>
      </c>
      <c r="I492" s="200"/>
      <c r="J492" s="201">
        <f>ROUND(I492*H492,2)</f>
        <v>0</v>
      </c>
      <c r="K492" s="197" t="s">
        <v>217</v>
      </c>
      <c r="L492" s="41"/>
      <c r="M492" s="202" t="s">
        <v>21</v>
      </c>
      <c r="N492" s="203" t="s">
        <v>44</v>
      </c>
      <c r="O492" s="66"/>
      <c r="P492" s="204">
        <f>O492*H492</f>
        <v>0</v>
      </c>
      <c r="Q492" s="204">
        <v>0</v>
      </c>
      <c r="R492" s="204">
        <f>Q492*H492</f>
        <v>0</v>
      </c>
      <c r="S492" s="204">
        <v>2.2000000000000002</v>
      </c>
      <c r="T492" s="205">
        <f>S492*H492</f>
        <v>215.72760000000002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6" t="s">
        <v>100</v>
      </c>
      <c r="AT492" s="206" t="s">
        <v>213</v>
      </c>
      <c r="AU492" s="206" t="s">
        <v>82</v>
      </c>
      <c r="AY492" s="19" t="s">
        <v>211</v>
      </c>
      <c r="BE492" s="207">
        <f>IF(N492="základní",J492,0)</f>
        <v>0</v>
      </c>
      <c r="BF492" s="207">
        <f>IF(N492="snížená",J492,0)</f>
        <v>0</v>
      </c>
      <c r="BG492" s="207">
        <f>IF(N492="zákl. přenesená",J492,0)</f>
        <v>0</v>
      </c>
      <c r="BH492" s="207">
        <f>IF(N492="sníž. přenesená",J492,0)</f>
        <v>0</v>
      </c>
      <c r="BI492" s="207">
        <f>IF(N492="nulová",J492,0)</f>
        <v>0</v>
      </c>
      <c r="BJ492" s="19" t="s">
        <v>80</v>
      </c>
      <c r="BK492" s="207">
        <f>ROUND(I492*H492,2)</f>
        <v>0</v>
      </c>
      <c r="BL492" s="19" t="s">
        <v>100</v>
      </c>
      <c r="BM492" s="206" t="s">
        <v>1528</v>
      </c>
    </row>
    <row r="493" spans="1:65" s="13" customFormat="1" ht="11.25">
      <c r="B493" s="208"/>
      <c r="C493" s="209"/>
      <c r="D493" s="210" t="s">
        <v>219</v>
      </c>
      <c r="E493" s="211" t="s">
        <v>21</v>
      </c>
      <c r="F493" s="212" t="s">
        <v>1314</v>
      </c>
      <c r="G493" s="209"/>
      <c r="H493" s="211" t="s">
        <v>21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219</v>
      </c>
      <c r="AU493" s="218" t="s">
        <v>82</v>
      </c>
      <c r="AV493" s="13" t="s">
        <v>80</v>
      </c>
      <c r="AW493" s="13" t="s">
        <v>34</v>
      </c>
      <c r="AX493" s="13" t="s">
        <v>73</v>
      </c>
      <c r="AY493" s="218" t="s">
        <v>211</v>
      </c>
    </row>
    <row r="494" spans="1:65" s="13" customFormat="1" ht="11.25">
      <c r="B494" s="208"/>
      <c r="C494" s="209"/>
      <c r="D494" s="210" t="s">
        <v>219</v>
      </c>
      <c r="E494" s="211" t="s">
        <v>21</v>
      </c>
      <c r="F494" s="212" t="s">
        <v>1529</v>
      </c>
      <c r="G494" s="209"/>
      <c r="H494" s="211" t="s">
        <v>21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219</v>
      </c>
      <c r="AU494" s="218" t="s">
        <v>82</v>
      </c>
      <c r="AV494" s="13" t="s">
        <v>80</v>
      </c>
      <c r="AW494" s="13" t="s">
        <v>34</v>
      </c>
      <c r="AX494" s="13" t="s">
        <v>73</v>
      </c>
      <c r="AY494" s="218" t="s">
        <v>211</v>
      </c>
    </row>
    <row r="495" spans="1:65" s="14" customFormat="1" ht="11.25">
      <c r="B495" s="219"/>
      <c r="C495" s="220"/>
      <c r="D495" s="210" t="s">
        <v>219</v>
      </c>
      <c r="E495" s="221" t="s">
        <v>21</v>
      </c>
      <c r="F495" s="222" t="s">
        <v>1530</v>
      </c>
      <c r="G495" s="220"/>
      <c r="H495" s="223">
        <v>12.989000000000001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219</v>
      </c>
      <c r="AU495" s="229" t="s">
        <v>82</v>
      </c>
      <c r="AV495" s="14" t="s">
        <v>82</v>
      </c>
      <c r="AW495" s="14" t="s">
        <v>34</v>
      </c>
      <c r="AX495" s="14" t="s">
        <v>73</v>
      </c>
      <c r="AY495" s="229" t="s">
        <v>211</v>
      </c>
    </row>
    <row r="496" spans="1:65" s="13" customFormat="1" ht="11.25">
      <c r="B496" s="208"/>
      <c r="C496" s="209"/>
      <c r="D496" s="210" t="s">
        <v>219</v>
      </c>
      <c r="E496" s="211" t="s">
        <v>21</v>
      </c>
      <c r="F496" s="212" t="s">
        <v>1531</v>
      </c>
      <c r="G496" s="209"/>
      <c r="H496" s="211" t="s">
        <v>21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219</v>
      </c>
      <c r="AU496" s="218" t="s">
        <v>82</v>
      </c>
      <c r="AV496" s="13" t="s">
        <v>80</v>
      </c>
      <c r="AW496" s="13" t="s">
        <v>34</v>
      </c>
      <c r="AX496" s="13" t="s">
        <v>73</v>
      </c>
      <c r="AY496" s="218" t="s">
        <v>211</v>
      </c>
    </row>
    <row r="497" spans="1:65" s="14" customFormat="1" ht="11.25">
      <c r="B497" s="219"/>
      <c r="C497" s="220"/>
      <c r="D497" s="210" t="s">
        <v>219</v>
      </c>
      <c r="E497" s="221" t="s">
        <v>21</v>
      </c>
      <c r="F497" s="222" t="s">
        <v>1532</v>
      </c>
      <c r="G497" s="220"/>
      <c r="H497" s="223">
        <v>25.847999999999999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219</v>
      </c>
      <c r="AU497" s="229" t="s">
        <v>82</v>
      </c>
      <c r="AV497" s="14" t="s">
        <v>82</v>
      </c>
      <c r="AW497" s="14" t="s">
        <v>34</v>
      </c>
      <c r="AX497" s="14" t="s">
        <v>73</v>
      </c>
      <c r="AY497" s="229" t="s">
        <v>211</v>
      </c>
    </row>
    <row r="498" spans="1:65" s="13" customFormat="1" ht="11.25">
      <c r="B498" s="208"/>
      <c r="C498" s="209"/>
      <c r="D498" s="210" t="s">
        <v>219</v>
      </c>
      <c r="E498" s="211" t="s">
        <v>21</v>
      </c>
      <c r="F498" s="212" t="s">
        <v>1533</v>
      </c>
      <c r="G498" s="209"/>
      <c r="H498" s="211" t="s">
        <v>21</v>
      </c>
      <c r="I498" s="213"/>
      <c r="J498" s="209"/>
      <c r="K498" s="209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219</v>
      </c>
      <c r="AU498" s="218" t="s">
        <v>82</v>
      </c>
      <c r="AV498" s="13" t="s">
        <v>80</v>
      </c>
      <c r="AW498" s="13" t="s">
        <v>34</v>
      </c>
      <c r="AX498" s="13" t="s">
        <v>73</v>
      </c>
      <c r="AY498" s="218" t="s">
        <v>211</v>
      </c>
    </row>
    <row r="499" spans="1:65" s="14" customFormat="1" ht="11.25">
      <c r="B499" s="219"/>
      <c r="C499" s="220"/>
      <c r="D499" s="210" t="s">
        <v>219</v>
      </c>
      <c r="E499" s="221" t="s">
        <v>21</v>
      </c>
      <c r="F499" s="222" t="s">
        <v>1534</v>
      </c>
      <c r="G499" s="220"/>
      <c r="H499" s="223">
        <v>1.2270000000000001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219</v>
      </c>
      <c r="AU499" s="229" t="s">
        <v>82</v>
      </c>
      <c r="AV499" s="14" t="s">
        <v>82</v>
      </c>
      <c r="AW499" s="14" t="s">
        <v>34</v>
      </c>
      <c r="AX499" s="14" t="s">
        <v>73</v>
      </c>
      <c r="AY499" s="229" t="s">
        <v>211</v>
      </c>
    </row>
    <row r="500" spans="1:65" s="13" customFormat="1" ht="11.25">
      <c r="B500" s="208"/>
      <c r="C500" s="209"/>
      <c r="D500" s="210" t="s">
        <v>219</v>
      </c>
      <c r="E500" s="211" t="s">
        <v>21</v>
      </c>
      <c r="F500" s="212" t="s">
        <v>1525</v>
      </c>
      <c r="G500" s="209"/>
      <c r="H500" s="211" t="s">
        <v>21</v>
      </c>
      <c r="I500" s="213"/>
      <c r="J500" s="209"/>
      <c r="K500" s="209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219</v>
      </c>
      <c r="AU500" s="218" t="s">
        <v>82</v>
      </c>
      <c r="AV500" s="13" t="s">
        <v>80</v>
      </c>
      <c r="AW500" s="13" t="s">
        <v>34</v>
      </c>
      <c r="AX500" s="13" t="s">
        <v>73</v>
      </c>
      <c r="AY500" s="218" t="s">
        <v>211</v>
      </c>
    </row>
    <row r="501" spans="1:65" s="14" customFormat="1" ht="11.25">
      <c r="B501" s="219"/>
      <c r="C501" s="220"/>
      <c r="D501" s="210" t="s">
        <v>219</v>
      </c>
      <c r="E501" s="221" t="s">
        <v>21</v>
      </c>
      <c r="F501" s="222" t="s">
        <v>1535</v>
      </c>
      <c r="G501" s="220"/>
      <c r="H501" s="223">
        <v>49.08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219</v>
      </c>
      <c r="AU501" s="229" t="s">
        <v>82</v>
      </c>
      <c r="AV501" s="14" t="s">
        <v>82</v>
      </c>
      <c r="AW501" s="14" t="s">
        <v>34</v>
      </c>
      <c r="AX501" s="14" t="s">
        <v>73</v>
      </c>
      <c r="AY501" s="229" t="s">
        <v>211</v>
      </c>
    </row>
    <row r="502" spans="1:65" s="13" customFormat="1" ht="11.25">
      <c r="B502" s="208"/>
      <c r="C502" s="209"/>
      <c r="D502" s="210" t="s">
        <v>219</v>
      </c>
      <c r="E502" s="211" t="s">
        <v>21</v>
      </c>
      <c r="F502" s="212" t="s">
        <v>1536</v>
      </c>
      <c r="G502" s="209"/>
      <c r="H502" s="211" t="s">
        <v>21</v>
      </c>
      <c r="I502" s="213"/>
      <c r="J502" s="209"/>
      <c r="K502" s="209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219</v>
      </c>
      <c r="AU502" s="218" t="s">
        <v>82</v>
      </c>
      <c r="AV502" s="13" t="s">
        <v>80</v>
      </c>
      <c r="AW502" s="13" t="s">
        <v>34</v>
      </c>
      <c r="AX502" s="13" t="s">
        <v>73</v>
      </c>
      <c r="AY502" s="218" t="s">
        <v>211</v>
      </c>
    </row>
    <row r="503" spans="1:65" s="14" customFormat="1" ht="11.25">
      <c r="B503" s="219"/>
      <c r="C503" s="220"/>
      <c r="D503" s="210" t="s">
        <v>219</v>
      </c>
      <c r="E503" s="221" t="s">
        <v>21</v>
      </c>
      <c r="F503" s="222" t="s">
        <v>1537</v>
      </c>
      <c r="G503" s="220"/>
      <c r="H503" s="223">
        <v>8.9139999999999997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219</v>
      </c>
      <c r="AU503" s="229" t="s">
        <v>82</v>
      </c>
      <c r="AV503" s="14" t="s">
        <v>82</v>
      </c>
      <c r="AW503" s="14" t="s">
        <v>34</v>
      </c>
      <c r="AX503" s="14" t="s">
        <v>73</v>
      </c>
      <c r="AY503" s="229" t="s">
        <v>211</v>
      </c>
    </row>
    <row r="504" spans="1:65" s="15" customFormat="1" ht="11.25">
      <c r="B504" s="230"/>
      <c r="C504" s="231"/>
      <c r="D504" s="210" t="s">
        <v>219</v>
      </c>
      <c r="E504" s="232" t="s">
        <v>21</v>
      </c>
      <c r="F504" s="233" t="s">
        <v>225</v>
      </c>
      <c r="G504" s="231"/>
      <c r="H504" s="234">
        <v>98.058000000000007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219</v>
      </c>
      <c r="AU504" s="240" t="s">
        <v>82</v>
      </c>
      <c r="AV504" s="15" t="s">
        <v>100</v>
      </c>
      <c r="AW504" s="15" t="s">
        <v>34</v>
      </c>
      <c r="AX504" s="15" t="s">
        <v>80</v>
      </c>
      <c r="AY504" s="240" t="s">
        <v>211</v>
      </c>
    </row>
    <row r="505" spans="1:65" s="2" customFormat="1" ht="21.75" customHeight="1">
      <c r="A505" s="36"/>
      <c r="B505" s="37"/>
      <c r="C505" s="195" t="s">
        <v>574</v>
      </c>
      <c r="D505" s="195" t="s">
        <v>213</v>
      </c>
      <c r="E505" s="196" t="s">
        <v>707</v>
      </c>
      <c r="F505" s="197" t="s">
        <v>708</v>
      </c>
      <c r="G505" s="198" t="s">
        <v>216</v>
      </c>
      <c r="H505" s="199">
        <v>164.107</v>
      </c>
      <c r="I505" s="200"/>
      <c r="J505" s="201">
        <f>ROUND(I505*H505,2)</f>
        <v>0</v>
      </c>
      <c r="K505" s="197" t="s">
        <v>217</v>
      </c>
      <c r="L505" s="41"/>
      <c r="M505" s="202" t="s">
        <v>21</v>
      </c>
      <c r="N505" s="203" t="s">
        <v>44</v>
      </c>
      <c r="O505" s="66"/>
      <c r="P505" s="204">
        <f>O505*H505</f>
        <v>0</v>
      </c>
      <c r="Q505" s="204">
        <v>0</v>
      </c>
      <c r="R505" s="204">
        <f>Q505*H505</f>
        <v>0</v>
      </c>
      <c r="S505" s="204">
        <v>5.7000000000000002E-2</v>
      </c>
      <c r="T505" s="205">
        <f>S505*H505</f>
        <v>9.3540989999999997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6" t="s">
        <v>100</v>
      </c>
      <c r="AT505" s="206" t="s">
        <v>213</v>
      </c>
      <c r="AU505" s="206" t="s">
        <v>82</v>
      </c>
      <c r="AY505" s="19" t="s">
        <v>211</v>
      </c>
      <c r="BE505" s="207">
        <f>IF(N505="základní",J505,0)</f>
        <v>0</v>
      </c>
      <c r="BF505" s="207">
        <f>IF(N505="snížená",J505,0)</f>
        <v>0</v>
      </c>
      <c r="BG505" s="207">
        <f>IF(N505="zákl. přenesená",J505,0)</f>
        <v>0</v>
      </c>
      <c r="BH505" s="207">
        <f>IF(N505="sníž. přenesená",J505,0)</f>
        <v>0</v>
      </c>
      <c r="BI505" s="207">
        <f>IF(N505="nulová",J505,0)</f>
        <v>0</v>
      </c>
      <c r="BJ505" s="19" t="s">
        <v>80</v>
      </c>
      <c r="BK505" s="207">
        <f>ROUND(I505*H505,2)</f>
        <v>0</v>
      </c>
      <c r="BL505" s="19" t="s">
        <v>100</v>
      </c>
      <c r="BM505" s="206" t="s">
        <v>1538</v>
      </c>
    </row>
    <row r="506" spans="1:65" s="13" customFormat="1" ht="11.25">
      <c r="B506" s="208"/>
      <c r="C506" s="209"/>
      <c r="D506" s="210" t="s">
        <v>219</v>
      </c>
      <c r="E506" s="211" t="s">
        <v>21</v>
      </c>
      <c r="F506" s="212" t="s">
        <v>1314</v>
      </c>
      <c r="G506" s="209"/>
      <c r="H506" s="211" t="s">
        <v>21</v>
      </c>
      <c r="I506" s="213"/>
      <c r="J506" s="209"/>
      <c r="K506" s="209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219</v>
      </c>
      <c r="AU506" s="218" t="s">
        <v>82</v>
      </c>
      <c r="AV506" s="13" t="s">
        <v>80</v>
      </c>
      <c r="AW506" s="13" t="s">
        <v>34</v>
      </c>
      <c r="AX506" s="13" t="s">
        <v>73</v>
      </c>
      <c r="AY506" s="218" t="s">
        <v>211</v>
      </c>
    </row>
    <row r="507" spans="1:65" s="13" customFormat="1" ht="11.25">
      <c r="B507" s="208"/>
      <c r="C507" s="209"/>
      <c r="D507" s="210" t="s">
        <v>219</v>
      </c>
      <c r="E507" s="211" t="s">
        <v>21</v>
      </c>
      <c r="F507" s="212" t="s">
        <v>1529</v>
      </c>
      <c r="G507" s="209"/>
      <c r="H507" s="211" t="s">
        <v>21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219</v>
      </c>
      <c r="AU507" s="218" t="s">
        <v>82</v>
      </c>
      <c r="AV507" s="13" t="s">
        <v>80</v>
      </c>
      <c r="AW507" s="13" t="s">
        <v>34</v>
      </c>
      <c r="AX507" s="13" t="s">
        <v>73</v>
      </c>
      <c r="AY507" s="218" t="s">
        <v>211</v>
      </c>
    </row>
    <row r="508" spans="1:65" s="14" customFormat="1" ht="11.25">
      <c r="B508" s="219"/>
      <c r="C508" s="220"/>
      <c r="D508" s="210" t="s">
        <v>219</v>
      </c>
      <c r="E508" s="221" t="s">
        <v>21</v>
      </c>
      <c r="F508" s="222" t="s">
        <v>1539</v>
      </c>
      <c r="G508" s="220"/>
      <c r="H508" s="223">
        <v>149.30000000000001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219</v>
      </c>
      <c r="AU508" s="229" t="s">
        <v>82</v>
      </c>
      <c r="AV508" s="14" t="s">
        <v>82</v>
      </c>
      <c r="AW508" s="14" t="s">
        <v>34</v>
      </c>
      <c r="AX508" s="14" t="s">
        <v>73</v>
      </c>
      <c r="AY508" s="229" t="s">
        <v>211</v>
      </c>
    </row>
    <row r="509" spans="1:65" s="13" customFormat="1" ht="11.25">
      <c r="B509" s="208"/>
      <c r="C509" s="209"/>
      <c r="D509" s="210" t="s">
        <v>219</v>
      </c>
      <c r="E509" s="211" t="s">
        <v>21</v>
      </c>
      <c r="F509" s="212" t="s">
        <v>1540</v>
      </c>
      <c r="G509" s="209"/>
      <c r="H509" s="211" t="s">
        <v>21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219</v>
      </c>
      <c r="AU509" s="218" t="s">
        <v>82</v>
      </c>
      <c r="AV509" s="13" t="s">
        <v>80</v>
      </c>
      <c r="AW509" s="13" t="s">
        <v>34</v>
      </c>
      <c r="AX509" s="13" t="s">
        <v>73</v>
      </c>
      <c r="AY509" s="218" t="s">
        <v>211</v>
      </c>
    </row>
    <row r="510" spans="1:65" s="14" customFormat="1" ht="11.25">
      <c r="B510" s="219"/>
      <c r="C510" s="220"/>
      <c r="D510" s="210" t="s">
        <v>219</v>
      </c>
      <c r="E510" s="221" t="s">
        <v>21</v>
      </c>
      <c r="F510" s="222" t="s">
        <v>1541</v>
      </c>
      <c r="G510" s="220"/>
      <c r="H510" s="223">
        <v>14.1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219</v>
      </c>
      <c r="AU510" s="229" t="s">
        <v>82</v>
      </c>
      <c r="AV510" s="14" t="s">
        <v>82</v>
      </c>
      <c r="AW510" s="14" t="s">
        <v>34</v>
      </c>
      <c r="AX510" s="14" t="s">
        <v>73</v>
      </c>
      <c r="AY510" s="229" t="s">
        <v>211</v>
      </c>
    </row>
    <row r="511" spans="1:65" s="13" customFormat="1" ht="11.25">
      <c r="B511" s="208"/>
      <c r="C511" s="209"/>
      <c r="D511" s="210" t="s">
        <v>219</v>
      </c>
      <c r="E511" s="211" t="s">
        <v>21</v>
      </c>
      <c r="F511" s="212" t="s">
        <v>1542</v>
      </c>
      <c r="G511" s="209"/>
      <c r="H511" s="211" t="s">
        <v>21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219</v>
      </c>
      <c r="AU511" s="218" t="s">
        <v>82</v>
      </c>
      <c r="AV511" s="13" t="s">
        <v>80</v>
      </c>
      <c r="AW511" s="13" t="s">
        <v>34</v>
      </c>
      <c r="AX511" s="13" t="s">
        <v>73</v>
      </c>
      <c r="AY511" s="218" t="s">
        <v>211</v>
      </c>
    </row>
    <row r="512" spans="1:65" s="14" customFormat="1" ht="11.25">
      <c r="B512" s="219"/>
      <c r="C512" s="220"/>
      <c r="D512" s="210" t="s">
        <v>219</v>
      </c>
      <c r="E512" s="221" t="s">
        <v>21</v>
      </c>
      <c r="F512" s="222" t="s">
        <v>1543</v>
      </c>
      <c r="G512" s="220"/>
      <c r="H512" s="223">
        <v>0.70699999999999996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219</v>
      </c>
      <c r="AU512" s="229" t="s">
        <v>82</v>
      </c>
      <c r="AV512" s="14" t="s">
        <v>82</v>
      </c>
      <c r="AW512" s="14" t="s">
        <v>34</v>
      </c>
      <c r="AX512" s="14" t="s">
        <v>73</v>
      </c>
      <c r="AY512" s="229" t="s">
        <v>211</v>
      </c>
    </row>
    <row r="513" spans="1:65" s="15" customFormat="1" ht="11.25">
      <c r="B513" s="230"/>
      <c r="C513" s="231"/>
      <c r="D513" s="210" t="s">
        <v>219</v>
      </c>
      <c r="E513" s="232" t="s">
        <v>21</v>
      </c>
      <c r="F513" s="233" t="s">
        <v>225</v>
      </c>
      <c r="G513" s="231"/>
      <c r="H513" s="234">
        <v>164.107</v>
      </c>
      <c r="I513" s="235"/>
      <c r="J513" s="231"/>
      <c r="K513" s="231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219</v>
      </c>
      <c r="AU513" s="240" t="s">
        <v>82</v>
      </c>
      <c r="AV513" s="15" t="s">
        <v>100</v>
      </c>
      <c r="AW513" s="15" t="s">
        <v>34</v>
      </c>
      <c r="AX513" s="15" t="s">
        <v>80</v>
      </c>
      <c r="AY513" s="240" t="s">
        <v>211</v>
      </c>
    </row>
    <row r="514" spans="1:65" s="2" customFormat="1" ht="16.5" customHeight="1">
      <c r="A514" s="36"/>
      <c r="B514" s="37"/>
      <c r="C514" s="195" t="s">
        <v>578</v>
      </c>
      <c r="D514" s="195" t="s">
        <v>213</v>
      </c>
      <c r="E514" s="196" t="s">
        <v>712</v>
      </c>
      <c r="F514" s="197" t="s">
        <v>713</v>
      </c>
      <c r="G514" s="198" t="s">
        <v>438</v>
      </c>
      <c r="H514" s="199">
        <v>85.6</v>
      </c>
      <c r="I514" s="200"/>
      <c r="J514" s="201">
        <f>ROUND(I514*H514,2)</f>
        <v>0</v>
      </c>
      <c r="K514" s="197" t="s">
        <v>217</v>
      </c>
      <c r="L514" s="41"/>
      <c r="M514" s="202" t="s">
        <v>21</v>
      </c>
      <c r="N514" s="203" t="s">
        <v>44</v>
      </c>
      <c r="O514" s="66"/>
      <c r="P514" s="204">
        <f>O514*H514</f>
        <v>0</v>
      </c>
      <c r="Q514" s="204">
        <v>0</v>
      </c>
      <c r="R514" s="204">
        <f>Q514*H514</f>
        <v>0</v>
      </c>
      <c r="S514" s="204">
        <v>8.9999999999999993E-3</v>
      </c>
      <c r="T514" s="205">
        <f>S514*H514</f>
        <v>0.77039999999999986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206" t="s">
        <v>100</v>
      </c>
      <c r="AT514" s="206" t="s">
        <v>213</v>
      </c>
      <c r="AU514" s="206" t="s">
        <v>82</v>
      </c>
      <c r="AY514" s="19" t="s">
        <v>211</v>
      </c>
      <c r="BE514" s="207">
        <f>IF(N514="základní",J514,0)</f>
        <v>0</v>
      </c>
      <c r="BF514" s="207">
        <f>IF(N514="snížená",J514,0)</f>
        <v>0</v>
      </c>
      <c r="BG514" s="207">
        <f>IF(N514="zákl. přenesená",J514,0)</f>
        <v>0</v>
      </c>
      <c r="BH514" s="207">
        <f>IF(N514="sníž. přenesená",J514,0)</f>
        <v>0</v>
      </c>
      <c r="BI514" s="207">
        <f>IF(N514="nulová",J514,0)</f>
        <v>0</v>
      </c>
      <c r="BJ514" s="19" t="s">
        <v>80</v>
      </c>
      <c r="BK514" s="207">
        <f>ROUND(I514*H514,2)</f>
        <v>0</v>
      </c>
      <c r="BL514" s="19" t="s">
        <v>100</v>
      </c>
      <c r="BM514" s="206" t="s">
        <v>1544</v>
      </c>
    </row>
    <row r="515" spans="1:65" s="13" customFormat="1" ht="11.25">
      <c r="B515" s="208"/>
      <c r="C515" s="209"/>
      <c r="D515" s="210" t="s">
        <v>219</v>
      </c>
      <c r="E515" s="211" t="s">
        <v>21</v>
      </c>
      <c r="F515" s="212" t="s">
        <v>1314</v>
      </c>
      <c r="G515" s="209"/>
      <c r="H515" s="211" t="s">
        <v>21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219</v>
      </c>
      <c r="AU515" s="218" t="s">
        <v>82</v>
      </c>
      <c r="AV515" s="13" t="s">
        <v>80</v>
      </c>
      <c r="AW515" s="13" t="s">
        <v>34</v>
      </c>
      <c r="AX515" s="13" t="s">
        <v>73</v>
      </c>
      <c r="AY515" s="218" t="s">
        <v>211</v>
      </c>
    </row>
    <row r="516" spans="1:65" s="14" customFormat="1" ht="11.25">
      <c r="B516" s="219"/>
      <c r="C516" s="220"/>
      <c r="D516" s="210" t="s">
        <v>219</v>
      </c>
      <c r="E516" s="221" t="s">
        <v>21</v>
      </c>
      <c r="F516" s="222" t="s">
        <v>1545</v>
      </c>
      <c r="G516" s="220"/>
      <c r="H516" s="223">
        <v>85.6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219</v>
      </c>
      <c r="AU516" s="229" t="s">
        <v>82</v>
      </c>
      <c r="AV516" s="14" t="s">
        <v>82</v>
      </c>
      <c r="AW516" s="14" t="s">
        <v>34</v>
      </c>
      <c r="AX516" s="14" t="s">
        <v>73</v>
      </c>
      <c r="AY516" s="229" t="s">
        <v>211</v>
      </c>
    </row>
    <row r="517" spans="1:65" s="15" customFormat="1" ht="11.25">
      <c r="B517" s="230"/>
      <c r="C517" s="231"/>
      <c r="D517" s="210" t="s">
        <v>219</v>
      </c>
      <c r="E517" s="232" t="s">
        <v>21</v>
      </c>
      <c r="F517" s="233" t="s">
        <v>225</v>
      </c>
      <c r="G517" s="231"/>
      <c r="H517" s="234">
        <v>85.6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AT517" s="240" t="s">
        <v>219</v>
      </c>
      <c r="AU517" s="240" t="s">
        <v>82</v>
      </c>
      <c r="AV517" s="15" t="s">
        <v>100</v>
      </c>
      <c r="AW517" s="15" t="s">
        <v>34</v>
      </c>
      <c r="AX517" s="15" t="s">
        <v>80</v>
      </c>
      <c r="AY517" s="240" t="s">
        <v>211</v>
      </c>
    </row>
    <row r="518" spans="1:65" s="2" customFormat="1" ht="21.75" customHeight="1">
      <c r="A518" s="36"/>
      <c r="B518" s="37"/>
      <c r="C518" s="195" t="s">
        <v>583</v>
      </c>
      <c r="D518" s="195" t="s">
        <v>213</v>
      </c>
      <c r="E518" s="196" t="s">
        <v>1546</v>
      </c>
      <c r="F518" s="197" t="s">
        <v>1547</v>
      </c>
      <c r="G518" s="198" t="s">
        <v>216</v>
      </c>
      <c r="H518" s="199">
        <v>31.126000000000001</v>
      </c>
      <c r="I518" s="200"/>
      <c r="J518" s="201">
        <f>ROUND(I518*H518,2)</f>
        <v>0</v>
      </c>
      <c r="K518" s="197" t="s">
        <v>217</v>
      </c>
      <c r="L518" s="41"/>
      <c r="M518" s="202" t="s">
        <v>21</v>
      </c>
      <c r="N518" s="203" t="s">
        <v>44</v>
      </c>
      <c r="O518" s="66"/>
      <c r="P518" s="204">
        <f>O518*H518</f>
        <v>0</v>
      </c>
      <c r="Q518" s="204">
        <v>0</v>
      </c>
      <c r="R518" s="204">
        <f>Q518*H518</f>
        <v>0</v>
      </c>
      <c r="S518" s="204">
        <v>8.7999999999999995E-2</v>
      </c>
      <c r="T518" s="205">
        <f>S518*H518</f>
        <v>2.7390879999999997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06" t="s">
        <v>100</v>
      </c>
      <c r="AT518" s="206" t="s">
        <v>213</v>
      </c>
      <c r="AU518" s="206" t="s">
        <v>82</v>
      </c>
      <c r="AY518" s="19" t="s">
        <v>211</v>
      </c>
      <c r="BE518" s="207">
        <f>IF(N518="základní",J518,0)</f>
        <v>0</v>
      </c>
      <c r="BF518" s="207">
        <f>IF(N518="snížená",J518,0)</f>
        <v>0</v>
      </c>
      <c r="BG518" s="207">
        <f>IF(N518="zákl. přenesená",J518,0)</f>
        <v>0</v>
      </c>
      <c r="BH518" s="207">
        <f>IF(N518="sníž. přenesená",J518,0)</f>
        <v>0</v>
      </c>
      <c r="BI518" s="207">
        <f>IF(N518="nulová",J518,0)</f>
        <v>0</v>
      </c>
      <c r="BJ518" s="19" t="s">
        <v>80</v>
      </c>
      <c r="BK518" s="207">
        <f>ROUND(I518*H518,2)</f>
        <v>0</v>
      </c>
      <c r="BL518" s="19" t="s">
        <v>100</v>
      </c>
      <c r="BM518" s="206" t="s">
        <v>1548</v>
      </c>
    </row>
    <row r="519" spans="1:65" s="13" customFormat="1" ht="11.25">
      <c r="B519" s="208"/>
      <c r="C519" s="209"/>
      <c r="D519" s="210" t="s">
        <v>219</v>
      </c>
      <c r="E519" s="211" t="s">
        <v>21</v>
      </c>
      <c r="F519" s="212" t="s">
        <v>1549</v>
      </c>
      <c r="G519" s="209"/>
      <c r="H519" s="211" t="s">
        <v>21</v>
      </c>
      <c r="I519" s="213"/>
      <c r="J519" s="209"/>
      <c r="K519" s="209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219</v>
      </c>
      <c r="AU519" s="218" t="s">
        <v>82</v>
      </c>
      <c r="AV519" s="13" t="s">
        <v>80</v>
      </c>
      <c r="AW519" s="13" t="s">
        <v>34</v>
      </c>
      <c r="AX519" s="13" t="s">
        <v>73</v>
      </c>
      <c r="AY519" s="218" t="s">
        <v>211</v>
      </c>
    </row>
    <row r="520" spans="1:65" s="14" customFormat="1" ht="11.25">
      <c r="B520" s="219"/>
      <c r="C520" s="220"/>
      <c r="D520" s="210" t="s">
        <v>219</v>
      </c>
      <c r="E520" s="221" t="s">
        <v>21</v>
      </c>
      <c r="F520" s="222" t="s">
        <v>1550</v>
      </c>
      <c r="G520" s="220"/>
      <c r="H520" s="223">
        <v>19.503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219</v>
      </c>
      <c r="AU520" s="229" t="s">
        <v>82</v>
      </c>
      <c r="AV520" s="14" t="s">
        <v>82</v>
      </c>
      <c r="AW520" s="14" t="s">
        <v>34</v>
      </c>
      <c r="AX520" s="14" t="s">
        <v>73</v>
      </c>
      <c r="AY520" s="229" t="s">
        <v>211</v>
      </c>
    </row>
    <row r="521" spans="1:65" s="14" customFormat="1" ht="11.25">
      <c r="B521" s="219"/>
      <c r="C521" s="220"/>
      <c r="D521" s="210" t="s">
        <v>219</v>
      </c>
      <c r="E521" s="221" t="s">
        <v>21</v>
      </c>
      <c r="F521" s="222" t="s">
        <v>1551</v>
      </c>
      <c r="G521" s="220"/>
      <c r="H521" s="223">
        <v>6.8949999999999996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219</v>
      </c>
      <c r="AU521" s="229" t="s">
        <v>82</v>
      </c>
      <c r="AV521" s="14" t="s">
        <v>82</v>
      </c>
      <c r="AW521" s="14" t="s">
        <v>34</v>
      </c>
      <c r="AX521" s="14" t="s">
        <v>73</v>
      </c>
      <c r="AY521" s="229" t="s">
        <v>211</v>
      </c>
    </row>
    <row r="522" spans="1:65" s="14" customFormat="1" ht="11.25">
      <c r="B522" s="219"/>
      <c r="C522" s="220"/>
      <c r="D522" s="210" t="s">
        <v>219</v>
      </c>
      <c r="E522" s="221" t="s">
        <v>21</v>
      </c>
      <c r="F522" s="222" t="s">
        <v>1552</v>
      </c>
      <c r="G522" s="220"/>
      <c r="H522" s="223">
        <v>4.7279999999999998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219</v>
      </c>
      <c r="AU522" s="229" t="s">
        <v>82</v>
      </c>
      <c r="AV522" s="14" t="s">
        <v>82</v>
      </c>
      <c r="AW522" s="14" t="s">
        <v>34</v>
      </c>
      <c r="AX522" s="14" t="s">
        <v>73</v>
      </c>
      <c r="AY522" s="229" t="s">
        <v>211</v>
      </c>
    </row>
    <row r="523" spans="1:65" s="15" customFormat="1" ht="11.25">
      <c r="B523" s="230"/>
      <c r="C523" s="231"/>
      <c r="D523" s="210" t="s">
        <v>219</v>
      </c>
      <c r="E523" s="232" t="s">
        <v>21</v>
      </c>
      <c r="F523" s="233" t="s">
        <v>225</v>
      </c>
      <c r="G523" s="231"/>
      <c r="H523" s="234">
        <v>31.126000000000001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219</v>
      </c>
      <c r="AU523" s="240" t="s">
        <v>82</v>
      </c>
      <c r="AV523" s="15" t="s">
        <v>100</v>
      </c>
      <c r="AW523" s="15" t="s">
        <v>34</v>
      </c>
      <c r="AX523" s="15" t="s">
        <v>80</v>
      </c>
      <c r="AY523" s="240" t="s">
        <v>211</v>
      </c>
    </row>
    <row r="524" spans="1:65" s="2" customFormat="1" ht="21.75" customHeight="1">
      <c r="A524" s="36"/>
      <c r="B524" s="37"/>
      <c r="C524" s="195" t="s">
        <v>589</v>
      </c>
      <c r="D524" s="195" t="s">
        <v>213</v>
      </c>
      <c r="E524" s="196" t="s">
        <v>1553</v>
      </c>
      <c r="F524" s="197" t="s">
        <v>1554</v>
      </c>
      <c r="G524" s="198" t="s">
        <v>216</v>
      </c>
      <c r="H524" s="199">
        <v>6.048</v>
      </c>
      <c r="I524" s="200"/>
      <c r="J524" s="201">
        <f>ROUND(I524*H524,2)</f>
        <v>0</v>
      </c>
      <c r="K524" s="197" t="s">
        <v>217</v>
      </c>
      <c r="L524" s="41"/>
      <c r="M524" s="202" t="s">
        <v>21</v>
      </c>
      <c r="N524" s="203" t="s">
        <v>44</v>
      </c>
      <c r="O524" s="66"/>
      <c r="P524" s="204">
        <f>O524*H524</f>
        <v>0</v>
      </c>
      <c r="Q524" s="204">
        <v>0</v>
      </c>
      <c r="R524" s="204">
        <f>Q524*H524</f>
        <v>0</v>
      </c>
      <c r="S524" s="204">
        <v>6.7000000000000004E-2</v>
      </c>
      <c r="T524" s="205">
        <f>S524*H524</f>
        <v>0.40521600000000002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6" t="s">
        <v>100</v>
      </c>
      <c r="AT524" s="206" t="s">
        <v>213</v>
      </c>
      <c r="AU524" s="206" t="s">
        <v>82</v>
      </c>
      <c r="AY524" s="19" t="s">
        <v>211</v>
      </c>
      <c r="BE524" s="207">
        <f>IF(N524="základní",J524,0)</f>
        <v>0</v>
      </c>
      <c r="BF524" s="207">
        <f>IF(N524="snížená",J524,0)</f>
        <v>0</v>
      </c>
      <c r="BG524" s="207">
        <f>IF(N524="zákl. přenesená",J524,0)</f>
        <v>0</v>
      </c>
      <c r="BH524" s="207">
        <f>IF(N524="sníž. přenesená",J524,0)</f>
        <v>0</v>
      </c>
      <c r="BI524" s="207">
        <f>IF(N524="nulová",J524,0)</f>
        <v>0</v>
      </c>
      <c r="BJ524" s="19" t="s">
        <v>80</v>
      </c>
      <c r="BK524" s="207">
        <f>ROUND(I524*H524,2)</f>
        <v>0</v>
      </c>
      <c r="BL524" s="19" t="s">
        <v>100</v>
      </c>
      <c r="BM524" s="206" t="s">
        <v>1555</v>
      </c>
    </row>
    <row r="525" spans="1:65" s="13" customFormat="1" ht="11.25">
      <c r="B525" s="208"/>
      <c r="C525" s="209"/>
      <c r="D525" s="210" t="s">
        <v>219</v>
      </c>
      <c r="E525" s="211" t="s">
        <v>21</v>
      </c>
      <c r="F525" s="212" t="s">
        <v>1314</v>
      </c>
      <c r="G525" s="209"/>
      <c r="H525" s="211" t="s">
        <v>21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219</v>
      </c>
      <c r="AU525" s="218" t="s">
        <v>82</v>
      </c>
      <c r="AV525" s="13" t="s">
        <v>80</v>
      </c>
      <c r="AW525" s="13" t="s">
        <v>34</v>
      </c>
      <c r="AX525" s="13" t="s">
        <v>73</v>
      </c>
      <c r="AY525" s="218" t="s">
        <v>211</v>
      </c>
    </row>
    <row r="526" spans="1:65" s="14" customFormat="1" ht="11.25">
      <c r="B526" s="219"/>
      <c r="C526" s="220"/>
      <c r="D526" s="210" t="s">
        <v>219</v>
      </c>
      <c r="E526" s="221" t="s">
        <v>21</v>
      </c>
      <c r="F526" s="222" t="s">
        <v>1556</v>
      </c>
      <c r="G526" s="220"/>
      <c r="H526" s="223">
        <v>6.048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219</v>
      </c>
      <c r="AU526" s="229" t="s">
        <v>82</v>
      </c>
      <c r="AV526" s="14" t="s">
        <v>82</v>
      </c>
      <c r="AW526" s="14" t="s">
        <v>34</v>
      </c>
      <c r="AX526" s="14" t="s">
        <v>73</v>
      </c>
      <c r="AY526" s="229" t="s">
        <v>211</v>
      </c>
    </row>
    <row r="527" spans="1:65" s="15" customFormat="1" ht="11.25">
      <c r="B527" s="230"/>
      <c r="C527" s="231"/>
      <c r="D527" s="210" t="s">
        <v>219</v>
      </c>
      <c r="E527" s="232" t="s">
        <v>21</v>
      </c>
      <c r="F527" s="233" t="s">
        <v>225</v>
      </c>
      <c r="G527" s="231"/>
      <c r="H527" s="234">
        <v>6.048</v>
      </c>
      <c r="I527" s="235"/>
      <c r="J527" s="231"/>
      <c r="K527" s="231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219</v>
      </c>
      <c r="AU527" s="240" t="s">
        <v>82</v>
      </c>
      <c r="AV527" s="15" t="s">
        <v>100</v>
      </c>
      <c r="AW527" s="15" t="s">
        <v>34</v>
      </c>
      <c r="AX527" s="15" t="s">
        <v>80</v>
      </c>
      <c r="AY527" s="240" t="s">
        <v>211</v>
      </c>
    </row>
    <row r="528" spans="1:65" s="2" customFormat="1" ht="16.5" customHeight="1">
      <c r="A528" s="36"/>
      <c r="B528" s="37"/>
      <c r="C528" s="195" t="s">
        <v>593</v>
      </c>
      <c r="D528" s="195" t="s">
        <v>213</v>
      </c>
      <c r="E528" s="196" t="s">
        <v>1557</v>
      </c>
      <c r="F528" s="197" t="s">
        <v>1558</v>
      </c>
      <c r="G528" s="198" t="s">
        <v>216</v>
      </c>
      <c r="H528" s="199">
        <v>4.32</v>
      </c>
      <c r="I528" s="200"/>
      <c r="J528" s="201">
        <f>ROUND(I528*H528,2)</f>
        <v>0</v>
      </c>
      <c r="K528" s="197" t="s">
        <v>217</v>
      </c>
      <c r="L528" s="41"/>
      <c r="M528" s="202" t="s">
        <v>21</v>
      </c>
      <c r="N528" s="203" t="s">
        <v>44</v>
      </c>
      <c r="O528" s="66"/>
      <c r="P528" s="204">
        <f>O528*H528</f>
        <v>0</v>
      </c>
      <c r="Q528" s="204">
        <v>0</v>
      </c>
      <c r="R528" s="204">
        <f>Q528*H528</f>
        <v>0</v>
      </c>
      <c r="S528" s="204">
        <v>7.2999999999999995E-2</v>
      </c>
      <c r="T528" s="205">
        <f>S528*H528</f>
        <v>0.31535999999999997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6" t="s">
        <v>100</v>
      </c>
      <c r="AT528" s="206" t="s">
        <v>213</v>
      </c>
      <c r="AU528" s="206" t="s">
        <v>82</v>
      </c>
      <c r="AY528" s="19" t="s">
        <v>211</v>
      </c>
      <c r="BE528" s="207">
        <f>IF(N528="základní",J528,0)</f>
        <v>0</v>
      </c>
      <c r="BF528" s="207">
        <f>IF(N528="snížená",J528,0)</f>
        <v>0</v>
      </c>
      <c r="BG528" s="207">
        <f>IF(N528="zákl. přenesená",J528,0)</f>
        <v>0</v>
      </c>
      <c r="BH528" s="207">
        <f>IF(N528="sníž. přenesená",J528,0)</f>
        <v>0</v>
      </c>
      <c r="BI528" s="207">
        <f>IF(N528="nulová",J528,0)</f>
        <v>0</v>
      </c>
      <c r="BJ528" s="19" t="s">
        <v>80</v>
      </c>
      <c r="BK528" s="207">
        <f>ROUND(I528*H528,2)</f>
        <v>0</v>
      </c>
      <c r="BL528" s="19" t="s">
        <v>100</v>
      </c>
      <c r="BM528" s="206" t="s">
        <v>1559</v>
      </c>
    </row>
    <row r="529" spans="1:65" s="13" customFormat="1" ht="11.25">
      <c r="B529" s="208"/>
      <c r="C529" s="209"/>
      <c r="D529" s="210" t="s">
        <v>219</v>
      </c>
      <c r="E529" s="211" t="s">
        <v>21</v>
      </c>
      <c r="F529" s="212" t="s">
        <v>1314</v>
      </c>
      <c r="G529" s="209"/>
      <c r="H529" s="211" t="s">
        <v>21</v>
      </c>
      <c r="I529" s="213"/>
      <c r="J529" s="209"/>
      <c r="K529" s="209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219</v>
      </c>
      <c r="AU529" s="218" t="s">
        <v>82</v>
      </c>
      <c r="AV529" s="13" t="s">
        <v>80</v>
      </c>
      <c r="AW529" s="13" t="s">
        <v>34</v>
      </c>
      <c r="AX529" s="13" t="s">
        <v>73</v>
      </c>
      <c r="AY529" s="218" t="s">
        <v>211</v>
      </c>
    </row>
    <row r="530" spans="1:65" s="14" customFormat="1" ht="11.25">
      <c r="B530" s="219"/>
      <c r="C530" s="220"/>
      <c r="D530" s="210" t="s">
        <v>219</v>
      </c>
      <c r="E530" s="221" t="s">
        <v>21</v>
      </c>
      <c r="F530" s="222" t="s">
        <v>1560</v>
      </c>
      <c r="G530" s="220"/>
      <c r="H530" s="223">
        <v>4.32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219</v>
      </c>
      <c r="AU530" s="229" t="s">
        <v>82</v>
      </c>
      <c r="AV530" s="14" t="s">
        <v>82</v>
      </c>
      <c r="AW530" s="14" t="s">
        <v>34</v>
      </c>
      <c r="AX530" s="14" t="s">
        <v>73</v>
      </c>
      <c r="AY530" s="229" t="s">
        <v>211</v>
      </c>
    </row>
    <row r="531" spans="1:65" s="15" customFormat="1" ht="11.25">
      <c r="B531" s="230"/>
      <c r="C531" s="231"/>
      <c r="D531" s="210" t="s">
        <v>219</v>
      </c>
      <c r="E531" s="232" t="s">
        <v>21</v>
      </c>
      <c r="F531" s="233" t="s">
        <v>225</v>
      </c>
      <c r="G531" s="231"/>
      <c r="H531" s="234">
        <v>4.32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219</v>
      </c>
      <c r="AU531" s="240" t="s">
        <v>82</v>
      </c>
      <c r="AV531" s="15" t="s">
        <v>100</v>
      </c>
      <c r="AW531" s="15" t="s">
        <v>34</v>
      </c>
      <c r="AX531" s="15" t="s">
        <v>80</v>
      </c>
      <c r="AY531" s="240" t="s">
        <v>211</v>
      </c>
    </row>
    <row r="532" spans="1:65" s="2" customFormat="1" ht="16.5" customHeight="1">
      <c r="A532" s="36"/>
      <c r="B532" s="37"/>
      <c r="C532" s="195" t="s">
        <v>605</v>
      </c>
      <c r="D532" s="195" t="s">
        <v>213</v>
      </c>
      <c r="E532" s="196" t="s">
        <v>1561</v>
      </c>
      <c r="F532" s="197" t="s">
        <v>1562</v>
      </c>
      <c r="G532" s="198" t="s">
        <v>216</v>
      </c>
      <c r="H532" s="199">
        <v>10.8</v>
      </c>
      <c r="I532" s="200"/>
      <c r="J532" s="201">
        <f>ROUND(I532*H532,2)</f>
        <v>0</v>
      </c>
      <c r="K532" s="197" t="s">
        <v>217</v>
      </c>
      <c r="L532" s="41"/>
      <c r="M532" s="202" t="s">
        <v>21</v>
      </c>
      <c r="N532" s="203" t="s">
        <v>44</v>
      </c>
      <c r="O532" s="66"/>
      <c r="P532" s="204">
        <f>O532*H532</f>
        <v>0</v>
      </c>
      <c r="Q532" s="204">
        <v>0</v>
      </c>
      <c r="R532" s="204">
        <f>Q532*H532</f>
        <v>0</v>
      </c>
      <c r="S532" s="204">
        <v>5.8999999999999997E-2</v>
      </c>
      <c r="T532" s="205">
        <f>S532*H532</f>
        <v>0.63719999999999999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06" t="s">
        <v>100</v>
      </c>
      <c r="AT532" s="206" t="s">
        <v>213</v>
      </c>
      <c r="AU532" s="206" t="s">
        <v>82</v>
      </c>
      <c r="AY532" s="19" t="s">
        <v>211</v>
      </c>
      <c r="BE532" s="207">
        <f>IF(N532="základní",J532,0)</f>
        <v>0</v>
      </c>
      <c r="BF532" s="207">
        <f>IF(N532="snížená",J532,0)</f>
        <v>0</v>
      </c>
      <c r="BG532" s="207">
        <f>IF(N532="zákl. přenesená",J532,0)</f>
        <v>0</v>
      </c>
      <c r="BH532" s="207">
        <f>IF(N532="sníž. přenesená",J532,0)</f>
        <v>0</v>
      </c>
      <c r="BI532" s="207">
        <f>IF(N532="nulová",J532,0)</f>
        <v>0</v>
      </c>
      <c r="BJ532" s="19" t="s">
        <v>80</v>
      </c>
      <c r="BK532" s="207">
        <f>ROUND(I532*H532,2)</f>
        <v>0</v>
      </c>
      <c r="BL532" s="19" t="s">
        <v>100</v>
      </c>
      <c r="BM532" s="206" t="s">
        <v>1563</v>
      </c>
    </row>
    <row r="533" spans="1:65" s="13" customFormat="1" ht="11.25">
      <c r="B533" s="208"/>
      <c r="C533" s="209"/>
      <c r="D533" s="210" t="s">
        <v>219</v>
      </c>
      <c r="E533" s="211" t="s">
        <v>21</v>
      </c>
      <c r="F533" s="212" t="s">
        <v>1314</v>
      </c>
      <c r="G533" s="209"/>
      <c r="H533" s="211" t="s">
        <v>21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219</v>
      </c>
      <c r="AU533" s="218" t="s">
        <v>82</v>
      </c>
      <c r="AV533" s="13" t="s">
        <v>80</v>
      </c>
      <c r="AW533" s="13" t="s">
        <v>34</v>
      </c>
      <c r="AX533" s="13" t="s">
        <v>73</v>
      </c>
      <c r="AY533" s="218" t="s">
        <v>211</v>
      </c>
    </row>
    <row r="534" spans="1:65" s="14" customFormat="1" ht="11.25">
      <c r="B534" s="219"/>
      <c r="C534" s="220"/>
      <c r="D534" s="210" t="s">
        <v>219</v>
      </c>
      <c r="E534" s="221" t="s">
        <v>21</v>
      </c>
      <c r="F534" s="222" t="s">
        <v>1393</v>
      </c>
      <c r="G534" s="220"/>
      <c r="H534" s="223">
        <v>10.8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219</v>
      </c>
      <c r="AU534" s="229" t="s">
        <v>82</v>
      </c>
      <c r="AV534" s="14" t="s">
        <v>82</v>
      </c>
      <c r="AW534" s="14" t="s">
        <v>34</v>
      </c>
      <c r="AX534" s="14" t="s">
        <v>73</v>
      </c>
      <c r="AY534" s="229" t="s">
        <v>211</v>
      </c>
    </row>
    <row r="535" spans="1:65" s="15" customFormat="1" ht="11.25">
      <c r="B535" s="230"/>
      <c r="C535" s="231"/>
      <c r="D535" s="210" t="s">
        <v>219</v>
      </c>
      <c r="E535" s="232" t="s">
        <v>21</v>
      </c>
      <c r="F535" s="233" t="s">
        <v>225</v>
      </c>
      <c r="G535" s="231"/>
      <c r="H535" s="234">
        <v>10.8</v>
      </c>
      <c r="I535" s="235"/>
      <c r="J535" s="231"/>
      <c r="K535" s="231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219</v>
      </c>
      <c r="AU535" s="240" t="s">
        <v>82</v>
      </c>
      <c r="AV535" s="15" t="s">
        <v>100</v>
      </c>
      <c r="AW535" s="15" t="s">
        <v>34</v>
      </c>
      <c r="AX535" s="15" t="s">
        <v>80</v>
      </c>
      <c r="AY535" s="240" t="s">
        <v>211</v>
      </c>
    </row>
    <row r="536" spans="1:65" s="2" customFormat="1" ht="16.5" customHeight="1">
      <c r="A536" s="36"/>
      <c r="B536" s="37"/>
      <c r="C536" s="195" t="s">
        <v>611</v>
      </c>
      <c r="D536" s="195" t="s">
        <v>213</v>
      </c>
      <c r="E536" s="196" t="s">
        <v>1564</v>
      </c>
      <c r="F536" s="197" t="s">
        <v>1565</v>
      </c>
      <c r="G536" s="198" t="s">
        <v>216</v>
      </c>
      <c r="H536" s="199">
        <v>3.15</v>
      </c>
      <c r="I536" s="200"/>
      <c r="J536" s="201">
        <f>ROUND(I536*H536,2)</f>
        <v>0</v>
      </c>
      <c r="K536" s="197" t="s">
        <v>217</v>
      </c>
      <c r="L536" s="41"/>
      <c r="M536" s="202" t="s">
        <v>21</v>
      </c>
      <c r="N536" s="203" t="s">
        <v>44</v>
      </c>
      <c r="O536" s="66"/>
      <c r="P536" s="204">
        <f>O536*H536</f>
        <v>0</v>
      </c>
      <c r="Q536" s="204">
        <v>0</v>
      </c>
      <c r="R536" s="204">
        <f>Q536*H536</f>
        <v>0</v>
      </c>
      <c r="S536" s="204">
        <v>5.0999999999999997E-2</v>
      </c>
      <c r="T536" s="205">
        <f>S536*H536</f>
        <v>0.16064999999999999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06" t="s">
        <v>100</v>
      </c>
      <c r="AT536" s="206" t="s">
        <v>213</v>
      </c>
      <c r="AU536" s="206" t="s">
        <v>82</v>
      </c>
      <c r="AY536" s="19" t="s">
        <v>211</v>
      </c>
      <c r="BE536" s="207">
        <f>IF(N536="základní",J536,0)</f>
        <v>0</v>
      </c>
      <c r="BF536" s="207">
        <f>IF(N536="snížená",J536,0)</f>
        <v>0</v>
      </c>
      <c r="BG536" s="207">
        <f>IF(N536="zákl. přenesená",J536,0)</f>
        <v>0</v>
      </c>
      <c r="BH536" s="207">
        <f>IF(N536="sníž. přenesená",J536,0)</f>
        <v>0</v>
      </c>
      <c r="BI536" s="207">
        <f>IF(N536="nulová",J536,0)</f>
        <v>0</v>
      </c>
      <c r="BJ536" s="19" t="s">
        <v>80</v>
      </c>
      <c r="BK536" s="207">
        <f>ROUND(I536*H536,2)</f>
        <v>0</v>
      </c>
      <c r="BL536" s="19" t="s">
        <v>100</v>
      </c>
      <c r="BM536" s="206" t="s">
        <v>1566</v>
      </c>
    </row>
    <row r="537" spans="1:65" s="13" customFormat="1" ht="11.25">
      <c r="B537" s="208"/>
      <c r="C537" s="209"/>
      <c r="D537" s="210" t="s">
        <v>219</v>
      </c>
      <c r="E537" s="211" t="s">
        <v>21</v>
      </c>
      <c r="F537" s="212" t="s">
        <v>1314</v>
      </c>
      <c r="G537" s="209"/>
      <c r="H537" s="211" t="s">
        <v>21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219</v>
      </c>
      <c r="AU537" s="218" t="s">
        <v>82</v>
      </c>
      <c r="AV537" s="13" t="s">
        <v>80</v>
      </c>
      <c r="AW537" s="13" t="s">
        <v>34</v>
      </c>
      <c r="AX537" s="13" t="s">
        <v>73</v>
      </c>
      <c r="AY537" s="218" t="s">
        <v>211</v>
      </c>
    </row>
    <row r="538" spans="1:65" s="14" customFormat="1" ht="11.25">
      <c r="B538" s="219"/>
      <c r="C538" s="220"/>
      <c r="D538" s="210" t="s">
        <v>219</v>
      </c>
      <c r="E538" s="221" t="s">
        <v>21</v>
      </c>
      <c r="F538" s="222" t="s">
        <v>1567</v>
      </c>
      <c r="G538" s="220"/>
      <c r="H538" s="223">
        <v>3.15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219</v>
      </c>
      <c r="AU538" s="229" t="s">
        <v>82</v>
      </c>
      <c r="AV538" s="14" t="s">
        <v>82</v>
      </c>
      <c r="AW538" s="14" t="s">
        <v>34</v>
      </c>
      <c r="AX538" s="14" t="s">
        <v>73</v>
      </c>
      <c r="AY538" s="229" t="s">
        <v>211</v>
      </c>
    </row>
    <row r="539" spans="1:65" s="15" customFormat="1" ht="11.25">
      <c r="B539" s="230"/>
      <c r="C539" s="231"/>
      <c r="D539" s="210" t="s">
        <v>219</v>
      </c>
      <c r="E539" s="232" t="s">
        <v>21</v>
      </c>
      <c r="F539" s="233" t="s">
        <v>225</v>
      </c>
      <c r="G539" s="231"/>
      <c r="H539" s="234">
        <v>3.15</v>
      </c>
      <c r="I539" s="235"/>
      <c r="J539" s="231"/>
      <c r="K539" s="231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219</v>
      </c>
      <c r="AU539" s="240" t="s">
        <v>82</v>
      </c>
      <c r="AV539" s="15" t="s">
        <v>100</v>
      </c>
      <c r="AW539" s="15" t="s">
        <v>34</v>
      </c>
      <c r="AX539" s="15" t="s">
        <v>80</v>
      </c>
      <c r="AY539" s="240" t="s">
        <v>211</v>
      </c>
    </row>
    <row r="540" spans="1:65" s="2" customFormat="1" ht="21.75" customHeight="1">
      <c r="A540" s="36"/>
      <c r="B540" s="37"/>
      <c r="C540" s="195" t="s">
        <v>127</v>
      </c>
      <c r="D540" s="195" t="s">
        <v>213</v>
      </c>
      <c r="E540" s="196" t="s">
        <v>1568</v>
      </c>
      <c r="F540" s="197" t="s">
        <v>1569</v>
      </c>
      <c r="G540" s="198" t="s">
        <v>510</v>
      </c>
      <c r="H540" s="199">
        <v>44</v>
      </c>
      <c r="I540" s="200"/>
      <c r="J540" s="201">
        <f>ROUND(I540*H540,2)</f>
        <v>0</v>
      </c>
      <c r="K540" s="197" t="s">
        <v>217</v>
      </c>
      <c r="L540" s="41"/>
      <c r="M540" s="202" t="s">
        <v>21</v>
      </c>
      <c r="N540" s="203" t="s">
        <v>44</v>
      </c>
      <c r="O540" s="66"/>
      <c r="P540" s="204">
        <f>O540*H540</f>
        <v>0</v>
      </c>
      <c r="Q540" s="204">
        <v>0</v>
      </c>
      <c r="R540" s="204">
        <f>Q540*H540</f>
        <v>0</v>
      </c>
      <c r="S540" s="204">
        <v>4.9000000000000002E-2</v>
      </c>
      <c r="T540" s="205">
        <f>S540*H540</f>
        <v>2.1560000000000001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06" t="s">
        <v>100</v>
      </c>
      <c r="AT540" s="206" t="s">
        <v>213</v>
      </c>
      <c r="AU540" s="206" t="s">
        <v>82</v>
      </c>
      <c r="AY540" s="19" t="s">
        <v>211</v>
      </c>
      <c r="BE540" s="207">
        <f>IF(N540="základní",J540,0)</f>
        <v>0</v>
      </c>
      <c r="BF540" s="207">
        <f>IF(N540="snížená",J540,0)</f>
        <v>0</v>
      </c>
      <c r="BG540" s="207">
        <f>IF(N540="zákl. přenesená",J540,0)</f>
        <v>0</v>
      </c>
      <c r="BH540" s="207">
        <f>IF(N540="sníž. přenesená",J540,0)</f>
        <v>0</v>
      </c>
      <c r="BI540" s="207">
        <f>IF(N540="nulová",J540,0)</f>
        <v>0</v>
      </c>
      <c r="BJ540" s="19" t="s">
        <v>80</v>
      </c>
      <c r="BK540" s="207">
        <f>ROUND(I540*H540,2)</f>
        <v>0</v>
      </c>
      <c r="BL540" s="19" t="s">
        <v>100</v>
      </c>
      <c r="BM540" s="206" t="s">
        <v>1570</v>
      </c>
    </row>
    <row r="541" spans="1:65" s="13" customFormat="1" ht="11.25">
      <c r="B541" s="208"/>
      <c r="C541" s="209"/>
      <c r="D541" s="210" t="s">
        <v>219</v>
      </c>
      <c r="E541" s="211" t="s">
        <v>21</v>
      </c>
      <c r="F541" s="212" t="s">
        <v>1364</v>
      </c>
      <c r="G541" s="209"/>
      <c r="H541" s="211" t="s">
        <v>21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219</v>
      </c>
      <c r="AU541" s="218" t="s">
        <v>82</v>
      </c>
      <c r="AV541" s="13" t="s">
        <v>80</v>
      </c>
      <c r="AW541" s="13" t="s">
        <v>34</v>
      </c>
      <c r="AX541" s="13" t="s">
        <v>73</v>
      </c>
      <c r="AY541" s="218" t="s">
        <v>211</v>
      </c>
    </row>
    <row r="542" spans="1:65" s="13" customFormat="1" ht="11.25">
      <c r="B542" s="208"/>
      <c r="C542" s="209"/>
      <c r="D542" s="210" t="s">
        <v>219</v>
      </c>
      <c r="E542" s="211" t="s">
        <v>21</v>
      </c>
      <c r="F542" s="212" t="s">
        <v>1415</v>
      </c>
      <c r="G542" s="209"/>
      <c r="H542" s="211" t="s">
        <v>21</v>
      </c>
      <c r="I542" s="213"/>
      <c r="J542" s="209"/>
      <c r="K542" s="209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219</v>
      </c>
      <c r="AU542" s="218" t="s">
        <v>82</v>
      </c>
      <c r="AV542" s="13" t="s">
        <v>80</v>
      </c>
      <c r="AW542" s="13" t="s">
        <v>34</v>
      </c>
      <c r="AX542" s="13" t="s">
        <v>73</v>
      </c>
      <c r="AY542" s="218" t="s">
        <v>211</v>
      </c>
    </row>
    <row r="543" spans="1:65" s="14" customFormat="1" ht="11.25">
      <c r="B543" s="219"/>
      <c r="C543" s="220"/>
      <c r="D543" s="210" t="s">
        <v>219</v>
      </c>
      <c r="E543" s="221" t="s">
        <v>21</v>
      </c>
      <c r="F543" s="222" t="s">
        <v>1366</v>
      </c>
      <c r="G543" s="220"/>
      <c r="H543" s="223">
        <v>42</v>
      </c>
      <c r="I543" s="224"/>
      <c r="J543" s="220"/>
      <c r="K543" s="220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219</v>
      </c>
      <c r="AU543" s="229" t="s">
        <v>82</v>
      </c>
      <c r="AV543" s="14" t="s">
        <v>82</v>
      </c>
      <c r="AW543" s="14" t="s">
        <v>34</v>
      </c>
      <c r="AX543" s="14" t="s">
        <v>73</v>
      </c>
      <c r="AY543" s="229" t="s">
        <v>211</v>
      </c>
    </row>
    <row r="544" spans="1:65" s="13" customFormat="1" ht="11.25">
      <c r="B544" s="208"/>
      <c r="C544" s="209"/>
      <c r="D544" s="210" t="s">
        <v>219</v>
      </c>
      <c r="E544" s="211" t="s">
        <v>21</v>
      </c>
      <c r="F544" s="212" t="s">
        <v>1367</v>
      </c>
      <c r="G544" s="209"/>
      <c r="H544" s="211" t="s">
        <v>21</v>
      </c>
      <c r="I544" s="213"/>
      <c r="J544" s="209"/>
      <c r="K544" s="209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219</v>
      </c>
      <c r="AU544" s="218" t="s">
        <v>82</v>
      </c>
      <c r="AV544" s="13" t="s">
        <v>80</v>
      </c>
      <c r="AW544" s="13" t="s">
        <v>34</v>
      </c>
      <c r="AX544" s="13" t="s">
        <v>73</v>
      </c>
      <c r="AY544" s="218" t="s">
        <v>211</v>
      </c>
    </row>
    <row r="545" spans="1:65" s="14" customFormat="1" ht="11.25">
      <c r="B545" s="219"/>
      <c r="C545" s="220"/>
      <c r="D545" s="210" t="s">
        <v>219</v>
      </c>
      <c r="E545" s="221" t="s">
        <v>21</v>
      </c>
      <c r="F545" s="222" t="s">
        <v>1571</v>
      </c>
      <c r="G545" s="220"/>
      <c r="H545" s="223">
        <v>2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219</v>
      </c>
      <c r="AU545" s="229" t="s">
        <v>82</v>
      </c>
      <c r="AV545" s="14" t="s">
        <v>82</v>
      </c>
      <c r="AW545" s="14" t="s">
        <v>34</v>
      </c>
      <c r="AX545" s="14" t="s">
        <v>73</v>
      </c>
      <c r="AY545" s="229" t="s">
        <v>211</v>
      </c>
    </row>
    <row r="546" spans="1:65" s="15" customFormat="1" ht="11.25">
      <c r="B546" s="230"/>
      <c r="C546" s="231"/>
      <c r="D546" s="210" t="s">
        <v>219</v>
      </c>
      <c r="E546" s="232" t="s">
        <v>21</v>
      </c>
      <c r="F546" s="233" t="s">
        <v>225</v>
      </c>
      <c r="G546" s="231"/>
      <c r="H546" s="234">
        <v>44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AT546" s="240" t="s">
        <v>219</v>
      </c>
      <c r="AU546" s="240" t="s">
        <v>82</v>
      </c>
      <c r="AV546" s="15" t="s">
        <v>100</v>
      </c>
      <c r="AW546" s="15" t="s">
        <v>34</v>
      </c>
      <c r="AX546" s="15" t="s">
        <v>80</v>
      </c>
      <c r="AY546" s="240" t="s">
        <v>211</v>
      </c>
    </row>
    <row r="547" spans="1:65" s="2" customFormat="1" ht="21.75" customHeight="1">
      <c r="A547" s="36"/>
      <c r="B547" s="37"/>
      <c r="C547" s="195" t="s">
        <v>619</v>
      </c>
      <c r="D547" s="195" t="s">
        <v>213</v>
      </c>
      <c r="E547" s="196" t="s">
        <v>1572</v>
      </c>
      <c r="F547" s="197" t="s">
        <v>1573</v>
      </c>
      <c r="G547" s="198" t="s">
        <v>438</v>
      </c>
      <c r="H547" s="199">
        <v>6.1</v>
      </c>
      <c r="I547" s="200"/>
      <c r="J547" s="201">
        <f>ROUND(I547*H547,2)</f>
        <v>0</v>
      </c>
      <c r="K547" s="197" t="s">
        <v>217</v>
      </c>
      <c r="L547" s="41"/>
      <c r="M547" s="202" t="s">
        <v>21</v>
      </c>
      <c r="N547" s="203" t="s">
        <v>44</v>
      </c>
      <c r="O547" s="66"/>
      <c r="P547" s="204">
        <f>O547*H547</f>
        <v>0</v>
      </c>
      <c r="Q547" s="204">
        <v>0</v>
      </c>
      <c r="R547" s="204">
        <f>Q547*H547</f>
        <v>0</v>
      </c>
      <c r="S547" s="204">
        <v>8.9999999999999993E-3</v>
      </c>
      <c r="T547" s="205">
        <f>S547*H547</f>
        <v>5.489999999999999E-2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06" t="s">
        <v>100</v>
      </c>
      <c r="AT547" s="206" t="s">
        <v>213</v>
      </c>
      <c r="AU547" s="206" t="s">
        <v>82</v>
      </c>
      <c r="AY547" s="19" t="s">
        <v>211</v>
      </c>
      <c r="BE547" s="207">
        <f>IF(N547="základní",J547,0)</f>
        <v>0</v>
      </c>
      <c r="BF547" s="207">
        <f>IF(N547="snížená",J547,0)</f>
        <v>0</v>
      </c>
      <c r="BG547" s="207">
        <f>IF(N547="zákl. přenesená",J547,0)</f>
        <v>0</v>
      </c>
      <c r="BH547" s="207">
        <f>IF(N547="sníž. přenesená",J547,0)</f>
        <v>0</v>
      </c>
      <c r="BI547" s="207">
        <f>IF(N547="nulová",J547,0)</f>
        <v>0</v>
      </c>
      <c r="BJ547" s="19" t="s">
        <v>80</v>
      </c>
      <c r="BK547" s="207">
        <f>ROUND(I547*H547,2)</f>
        <v>0</v>
      </c>
      <c r="BL547" s="19" t="s">
        <v>100</v>
      </c>
      <c r="BM547" s="206" t="s">
        <v>1574</v>
      </c>
    </row>
    <row r="548" spans="1:65" s="13" customFormat="1" ht="11.25">
      <c r="B548" s="208"/>
      <c r="C548" s="209"/>
      <c r="D548" s="210" t="s">
        <v>219</v>
      </c>
      <c r="E548" s="211" t="s">
        <v>21</v>
      </c>
      <c r="F548" s="212" t="s">
        <v>1575</v>
      </c>
      <c r="G548" s="209"/>
      <c r="H548" s="211" t="s">
        <v>21</v>
      </c>
      <c r="I548" s="213"/>
      <c r="J548" s="209"/>
      <c r="K548" s="209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219</v>
      </c>
      <c r="AU548" s="218" t="s">
        <v>82</v>
      </c>
      <c r="AV548" s="13" t="s">
        <v>80</v>
      </c>
      <c r="AW548" s="13" t="s">
        <v>34</v>
      </c>
      <c r="AX548" s="13" t="s">
        <v>73</v>
      </c>
      <c r="AY548" s="218" t="s">
        <v>211</v>
      </c>
    </row>
    <row r="549" spans="1:65" s="14" customFormat="1" ht="11.25">
      <c r="B549" s="219"/>
      <c r="C549" s="220"/>
      <c r="D549" s="210" t="s">
        <v>219</v>
      </c>
      <c r="E549" s="221" t="s">
        <v>21</v>
      </c>
      <c r="F549" s="222" t="s">
        <v>1576</v>
      </c>
      <c r="G549" s="220"/>
      <c r="H549" s="223">
        <v>6.1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219</v>
      </c>
      <c r="AU549" s="229" t="s">
        <v>82</v>
      </c>
      <c r="AV549" s="14" t="s">
        <v>82</v>
      </c>
      <c r="AW549" s="14" t="s">
        <v>34</v>
      </c>
      <c r="AX549" s="14" t="s">
        <v>73</v>
      </c>
      <c r="AY549" s="229" t="s">
        <v>211</v>
      </c>
    </row>
    <row r="550" spans="1:65" s="15" customFormat="1" ht="11.25">
      <c r="B550" s="230"/>
      <c r="C550" s="231"/>
      <c r="D550" s="210" t="s">
        <v>219</v>
      </c>
      <c r="E550" s="232" t="s">
        <v>21</v>
      </c>
      <c r="F550" s="233" t="s">
        <v>225</v>
      </c>
      <c r="G550" s="231"/>
      <c r="H550" s="234">
        <v>6.1</v>
      </c>
      <c r="I550" s="235"/>
      <c r="J550" s="231"/>
      <c r="K550" s="231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219</v>
      </c>
      <c r="AU550" s="240" t="s">
        <v>82</v>
      </c>
      <c r="AV550" s="15" t="s">
        <v>100</v>
      </c>
      <c r="AW550" s="15" t="s">
        <v>34</v>
      </c>
      <c r="AX550" s="15" t="s">
        <v>80</v>
      </c>
      <c r="AY550" s="240" t="s">
        <v>211</v>
      </c>
    </row>
    <row r="551" spans="1:65" s="2" customFormat="1" ht="16.5" customHeight="1">
      <c r="A551" s="36"/>
      <c r="B551" s="37"/>
      <c r="C551" s="195" t="s">
        <v>623</v>
      </c>
      <c r="D551" s="195" t="s">
        <v>213</v>
      </c>
      <c r="E551" s="196" t="s">
        <v>1577</v>
      </c>
      <c r="F551" s="197" t="s">
        <v>1578</v>
      </c>
      <c r="G551" s="198" t="s">
        <v>438</v>
      </c>
      <c r="H551" s="199">
        <v>134.22999999999999</v>
      </c>
      <c r="I551" s="200"/>
      <c r="J551" s="201">
        <f>ROUND(I551*H551,2)</f>
        <v>0</v>
      </c>
      <c r="K551" s="197" t="s">
        <v>217</v>
      </c>
      <c r="L551" s="41"/>
      <c r="M551" s="202" t="s">
        <v>21</v>
      </c>
      <c r="N551" s="203" t="s">
        <v>44</v>
      </c>
      <c r="O551" s="66"/>
      <c r="P551" s="204">
        <f>O551*H551</f>
        <v>0</v>
      </c>
      <c r="Q551" s="204">
        <v>0</v>
      </c>
      <c r="R551" s="204">
        <f>Q551*H551</f>
        <v>0</v>
      </c>
      <c r="S551" s="204">
        <v>4.0000000000000001E-3</v>
      </c>
      <c r="T551" s="205">
        <f>S551*H551</f>
        <v>0.53691999999999995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06" t="s">
        <v>100</v>
      </c>
      <c r="AT551" s="206" t="s">
        <v>213</v>
      </c>
      <c r="AU551" s="206" t="s">
        <v>82</v>
      </c>
      <c r="AY551" s="19" t="s">
        <v>211</v>
      </c>
      <c r="BE551" s="207">
        <f>IF(N551="základní",J551,0)</f>
        <v>0</v>
      </c>
      <c r="BF551" s="207">
        <f>IF(N551="snížená",J551,0)</f>
        <v>0</v>
      </c>
      <c r="BG551" s="207">
        <f>IF(N551="zákl. přenesená",J551,0)</f>
        <v>0</v>
      </c>
      <c r="BH551" s="207">
        <f>IF(N551="sníž. přenesená",J551,0)</f>
        <v>0</v>
      </c>
      <c r="BI551" s="207">
        <f>IF(N551="nulová",J551,0)</f>
        <v>0</v>
      </c>
      <c r="BJ551" s="19" t="s">
        <v>80</v>
      </c>
      <c r="BK551" s="207">
        <f>ROUND(I551*H551,2)</f>
        <v>0</v>
      </c>
      <c r="BL551" s="19" t="s">
        <v>100</v>
      </c>
      <c r="BM551" s="206" t="s">
        <v>1579</v>
      </c>
    </row>
    <row r="552" spans="1:65" s="13" customFormat="1" ht="11.25">
      <c r="B552" s="208"/>
      <c r="C552" s="209"/>
      <c r="D552" s="210" t="s">
        <v>219</v>
      </c>
      <c r="E552" s="211" t="s">
        <v>21</v>
      </c>
      <c r="F552" s="212" t="s">
        <v>1291</v>
      </c>
      <c r="G552" s="209"/>
      <c r="H552" s="211" t="s">
        <v>21</v>
      </c>
      <c r="I552" s="213"/>
      <c r="J552" s="209"/>
      <c r="K552" s="209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219</v>
      </c>
      <c r="AU552" s="218" t="s">
        <v>82</v>
      </c>
      <c r="AV552" s="13" t="s">
        <v>80</v>
      </c>
      <c r="AW552" s="13" t="s">
        <v>34</v>
      </c>
      <c r="AX552" s="13" t="s">
        <v>73</v>
      </c>
      <c r="AY552" s="218" t="s">
        <v>211</v>
      </c>
    </row>
    <row r="553" spans="1:65" s="13" customFormat="1" ht="11.25">
      <c r="B553" s="208"/>
      <c r="C553" s="209"/>
      <c r="D553" s="210" t="s">
        <v>219</v>
      </c>
      <c r="E553" s="211" t="s">
        <v>21</v>
      </c>
      <c r="F553" s="212" t="s">
        <v>1350</v>
      </c>
      <c r="G553" s="209"/>
      <c r="H553" s="211" t="s">
        <v>21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219</v>
      </c>
      <c r="AU553" s="218" t="s">
        <v>82</v>
      </c>
      <c r="AV553" s="13" t="s">
        <v>80</v>
      </c>
      <c r="AW553" s="13" t="s">
        <v>34</v>
      </c>
      <c r="AX553" s="13" t="s">
        <v>73</v>
      </c>
      <c r="AY553" s="218" t="s">
        <v>211</v>
      </c>
    </row>
    <row r="554" spans="1:65" s="14" customFormat="1" ht="11.25">
      <c r="B554" s="219"/>
      <c r="C554" s="220"/>
      <c r="D554" s="210" t="s">
        <v>219</v>
      </c>
      <c r="E554" s="221" t="s">
        <v>21</v>
      </c>
      <c r="F554" s="222" t="s">
        <v>1580</v>
      </c>
      <c r="G554" s="220"/>
      <c r="H554" s="223">
        <v>109.83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219</v>
      </c>
      <c r="AU554" s="229" t="s">
        <v>82</v>
      </c>
      <c r="AV554" s="14" t="s">
        <v>82</v>
      </c>
      <c r="AW554" s="14" t="s">
        <v>34</v>
      </c>
      <c r="AX554" s="14" t="s">
        <v>73</v>
      </c>
      <c r="AY554" s="229" t="s">
        <v>211</v>
      </c>
    </row>
    <row r="555" spans="1:65" s="13" customFormat="1" ht="11.25">
      <c r="B555" s="208"/>
      <c r="C555" s="209"/>
      <c r="D555" s="210" t="s">
        <v>219</v>
      </c>
      <c r="E555" s="211" t="s">
        <v>21</v>
      </c>
      <c r="F555" s="212" t="s">
        <v>1581</v>
      </c>
      <c r="G555" s="209"/>
      <c r="H555" s="211" t="s">
        <v>21</v>
      </c>
      <c r="I555" s="213"/>
      <c r="J555" s="209"/>
      <c r="K555" s="209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219</v>
      </c>
      <c r="AU555" s="218" t="s">
        <v>82</v>
      </c>
      <c r="AV555" s="13" t="s">
        <v>80</v>
      </c>
      <c r="AW555" s="13" t="s">
        <v>34</v>
      </c>
      <c r="AX555" s="13" t="s">
        <v>73</v>
      </c>
      <c r="AY555" s="218" t="s">
        <v>211</v>
      </c>
    </row>
    <row r="556" spans="1:65" s="14" customFormat="1" ht="11.25">
      <c r="B556" s="219"/>
      <c r="C556" s="220"/>
      <c r="D556" s="210" t="s">
        <v>219</v>
      </c>
      <c r="E556" s="221" t="s">
        <v>21</v>
      </c>
      <c r="F556" s="222" t="s">
        <v>1582</v>
      </c>
      <c r="G556" s="220"/>
      <c r="H556" s="223">
        <v>24.4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219</v>
      </c>
      <c r="AU556" s="229" t="s">
        <v>82</v>
      </c>
      <c r="AV556" s="14" t="s">
        <v>82</v>
      </c>
      <c r="AW556" s="14" t="s">
        <v>34</v>
      </c>
      <c r="AX556" s="14" t="s">
        <v>73</v>
      </c>
      <c r="AY556" s="229" t="s">
        <v>211</v>
      </c>
    </row>
    <row r="557" spans="1:65" s="15" customFormat="1" ht="11.25">
      <c r="B557" s="230"/>
      <c r="C557" s="231"/>
      <c r="D557" s="210" t="s">
        <v>219</v>
      </c>
      <c r="E557" s="232" t="s">
        <v>21</v>
      </c>
      <c r="F557" s="233" t="s">
        <v>225</v>
      </c>
      <c r="G557" s="231"/>
      <c r="H557" s="234">
        <v>134.22999999999999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219</v>
      </c>
      <c r="AU557" s="240" t="s">
        <v>82</v>
      </c>
      <c r="AV557" s="15" t="s">
        <v>100</v>
      </c>
      <c r="AW557" s="15" t="s">
        <v>34</v>
      </c>
      <c r="AX557" s="15" t="s">
        <v>80</v>
      </c>
      <c r="AY557" s="240" t="s">
        <v>211</v>
      </c>
    </row>
    <row r="558" spans="1:65" s="2" customFormat="1" ht="16.5" customHeight="1">
      <c r="A558" s="36"/>
      <c r="B558" s="37"/>
      <c r="C558" s="195" t="s">
        <v>627</v>
      </c>
      <c r="D558" s="195" t="s">
        <v>213</v>
      </c>
      <c r="E558" s="196" t="s">
        <v>1583</v>
      </c>
      <c r="F558" s="197" t="s">
        <v>1584</v>
      </c>
      <c r="G558" s="198" t="s">
        <v>438</v>
      </c>
      <c r="H558" s="199">
        <v>37.17</v>
      </c>
      <c r="I558" s="200"/>
      <c r="J558" s="201">
        <f>ROUND(I558*H558,2)</f>
        <v>0</v>
      </c>
      <c r="K558" s="197" t="s">
        <v>217</v>
      </c>
      <c r="L558" s="41"/>
      <c r="M558" s="202" t="s">
        <v>21</v>
      </c>
      <c r="N558" s="203" t="s">
        <v>44</v>
      </c>
      <c r="O558" s="66"/>
      <c r="P558" s="204">
        <f>O558*H558</f>
        <v>0</v>
      </c>
      <c r="Q558" s="204">
        <v>0</v>
      </c>
      <c r="R558" s="204">
        <f>Q558*H558</f>
        <v>0</v>
      </c>
      <c r="S558" s="204">
        <v>5.0000000000000001E-3</v>
      </c>
      <c r="T558" s="205">
        <f>S558*H558</f>
        <v>0.18585000000000002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206" t="s">
        <v>100</v>
      </c>
      <c r="AT558" s="206" t="s">
        <v>213</v>
      </c>
      <c r="AU558" s="206" t="s">
        <v>82</v>
      </c>
      <c r="AY558" s="19" t="s">
        <v>211</v>
      </c>
      <c r="BE558" s="207">
        <f>IF(N558="základní",J558,0)</f>
        <v>0</v>
      </c>
      <c r="BF558" s="207">
        <f>IF(N558="snížená",J558,0)</f>
        <v>0</v>
      </c>
      <c r="BG558" s="207">
        <f>IF(N558="zákl. přenesená",J558,0)</f>
        <v>0</v>
      </c>
      <c r="BH558" s="207">
        <f>IF(N558="sníž. přenesená",J558,0)</f>
        <v>0</v>
      </c>
      <c r="BI558" s="207">
        <f>IF(N558="nulová",J558,0)</f>
        <v>0</v>
      </c>
      <c r="BJ558" s="19" t="s">
        <v>80</v>
      </c>
      <c r="BK558" s="207">
        <f>ROUND(I558*H558,2)</f>
        <v>0</v>
      </c>
      <c r="BL558" s="19" t="s">
        <v>100</v>
      </c>
      <c r="BM558" s="206" t="s">
        <v>1585</v>
      </c>
    </row>
    <row r="559" spans="1:65" s="13" customFormat="1" ht="11.25">
      <c r="B559" s="208"/>
      <c r="C559" s="209"/>
      <c r="D559" s="210" t="s">
        <v>219</v>
      </c>
      <c r="E559" s="211" t="s">
        <v>21</v>
      </c>
      <c r="F559" s="212" t="s">
        <v>1291</v>
      </c>
      <c r="G559" s="209"/>
      <c r="H559" s="211" t="s">
        <v>21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219</v>
      </c>
      <c r="AU559" s="218" t="s">
        <v>82</v>
      </c>
      <c r="AV559" s="13" t="s">
        <v>80</v>
      </c>
      <c r="AW559" s="13" t="s">
        <v>34</v>
      </c>
      <c r="AX559" s="13" t="s">
        <v>73</v>
      </c>
      <c r="AY559" s="218" t="s">
        <v>211</v>
      </c>
    </row>
    <row r="560" spans="1:65" s="13" customFormat="1" ht="11.25">
      <c r="B560" s="208"/>
      <c r="C560" s="209"/>
      <c r="D560" s="210" t="s">
        <v>219</v>
      </c>
      <c r="E560" s="211" t="s">
        <v>21</v>
      </c>
      <c r="F560" s="212" t="s">
        <v>1350</v>
      </c>
      <c r="G560" s="209"/>
      <c r="H560" s="211" t="s">
        <v>21</v>
      </c>
      <c r="I560" s="213"/>
      <c r="J560" s="209"/>
      <c r="K560" s="209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219</v>
      </c>
      <c r="AU560" s="218" t="s">
        <v>82</v>
      </c>
      <c r="AV560" s="13" t="s">
        <v>80</v>
      </c>
      <c r="AW560" s="13" t="s">
        <v>34</v>
      </c>
      <c r="AX560" s="13" t="s">
        <v>73</v>
      </c>
      <c r="AY560" s="218" t="s">
        <v>211</v>
      </c>
    </row>
    <row r="561" spans="1:65" s="14" customFormat="1" ht="11.25">
      <c r="B561" s="219"/>
      <c r="C561" s="220"/>
      <c r="D561" s="210" t="s">
        <v>219</v>
      </c>
      <c r="E561" s="221" t="s">
        <v>21</v>
      </c>
      <c r="F561" s="222" t="s">
        <v>1586</v>
      </c>
      <c r="G561" s="220"/>
      <c r="H561" s="223">
        <v>37.17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219</v>
      </c>
      <c r="AU561" s="229" t="s">
        <v>82</v>
      </c>
      <c r="AV561" s="14" t="s">
        <v>82</v>
      </c>
      <c r="AW561" s="14" t="s">
        <v>34</v>
      </c>
      <c r="AX561" s="14" t="s">
        <v>73</v>
      </c>
      <c r="AY561" s="229" t="s">
        <v>211</v>
      </c>
    </row>
    <row r="562" spans="1:65" s="15" customFormat="1" ht="11.25">
      <c r="B562" s="230"/>
      <c r="C562" s="231"/>
      <c r="D562" s="210" t="s">
        <v>219</v>
      </c>
      <c r="E562" s="232" t="s">
        <v>21</v>
      </c>
      <c r="F562" s="233" t="s">
        <v>225</v>
      </c>
      <c r="G562" s="231"/>
      <c r="H562" s="234">
        <v>37.17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219</v>
      </c>
      <c r="AU562" s="240" t="s">
        <v>82</v>
      </c>
      <c r="AV562" s="15" t="s">
        <v>100</v>
      </c>
      <c r="AW562" s="15" t="s">
        <v>34</v>
      </c>
      <c r="AX562" s="15" t="s">
        <v>80</v>
      </c>
      <c r="AY562" s="240" t="s">
        <v>211</v>
      </c>
    </row>
    <row r="563" spans="1:65" s="2" customFormat="1" ht="21.75" customHeight="1">
      <c r="A563" s="36"/>
      <c r="B563" s="37"/>
      <c r="C563" s="195" t="s">
        <v>632</v>
      </c>
      <c r="D563" s="195" t="s">
        <v>213</v>
      </c>
      <c r="E563" s="196" t="s">
        <v>1587</v>
      </c>
      <c r="F563" s="197" t="s">
        <v>1588</v>
      </c>
      <c r="G563" s="198" t="s">
        <v>438</v>
      </c>
      <c r="H563" s="199">
        <v>43.5</v>
      </c>
      <c r="I563" s="200"/>
      <c r="J563" s="201">
        <f>ROUND(I563*H563,2)</f>
        <v>0</v>
      </c>
      <c r="K563" s="197" t="s">
        <v>217</v>
      </c>
      <c r="L563" s="41"/>
      <c r="M563" s="202" t="s">
        <v>21</v>
      </c>
      <c r="N563" s="203" t="s">
        <v>44</v>
      </c>
      <c r="O563" s="66"/>
      <c r="P563" s="204">
        <f>O563*H563</f>
        <v>0</v>
      </c>
      <c r="Q563" s="204">
        <v>1.2E-4</v>
      </c>
      <c r="R563" s="204">
        <f>Q563*H563</f>
        <v>5.2199999999999998E-3</v>
      </c>
      <c r="S563" s="204">
        <v>4.0000000000000001E-3</v>
      </c>
      <c r="T563" s="205">
        <f>S563*H563</f>
        <v>0.17400000000000002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206" t="s">
        <v>100</v>
      </c>
      <c r="AT563" s="206" t="s">
        <v>213</v>
      </c>
      <c r="AU563" s="206" t="s">
        <v>82</v>
      </c>
      <c r="AY563" s="19" t="s">
        <v>211</v>
      </c>
      <c r="BE563" s="207">
        <f>IF(N563="základní",J563,0)</f>
        <v>0</v>
      </c>
      <c r="BF563" s="207">
        <f>IF(N563="snížená",J563,0)</f>
        <v>0</v>
      </c>
      <c r="BG563" s="207">
        <f>IF(N563="zákl. přenesená",J563,0)</f>
        <v>0</v>
      </c>
      <c r="BH563" s="207">
        <f>IF(N563="sníž. přenesená",J563,0)</f>
        <v>0</v>
      </c>
      <c r="BI563" s="207">
        <f>IF(N563="nulová",J563,0)</f>
        <v>0</v>
      </c>
      <c r="BJ563" s="19" t="s">
        <v>80</v>
      </c>
      <c r="BK563" s="207">
        <f>ROUND(I563*H563,2)</f>
        <v>0</v>
      </c>
      <c r="BL563" s="19" t="s">
        <v>100</v>
      </c>
      <c r="BM563" s="206" t="s">
        <v>1589</v>
      </c>
    </row>
    <row r="564" spans="1:65" s="13" customFormat="1" ht="11.25">
      <c r="B564" s="208"/>
      <c r="C564" s="209"/>
      <c r="D564" s="210" t="s">
        <v>219</v>
      </c>
      <c r="E564" s="211" t="s">
        <v>21</v>
      </c>
      <c r="F564" s="212" t="s">
        <v>1590</v>
      </c>
      <c r="G564" s="209"/>
      <c r="H564" s="211" t="s">
        <v>21</v>
      </c>
      <c r="I564" s="213"/>
      <c r="J564" s="209"/>
      <c r="K564" s="209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219</v>
      </c>
      <c r="AU564" s="218" t="s">
        <v>82</v>
      </c>
      <c r="AV564" s="13" t="s">
        <v>80</v>
      </c>
      <c r="AW564" s="13" t="s">
        <v>34</v>
      </c>
      <c r="AX564" s="13" t="s">
        <v>73</v>
      </c>
      <c r="AY564" s="218" t="s">
        <v>211</v>
      </c>
    </row>
    <row r="565" spans="1:65" s="13" customFormat="1" ht="11.25">
      <c r="B565" s="208"/>
      <c r="C565" s="209"/>
      <c r="D565" s="210" t="s">
        <v>219</v>
      </c>
      <c r="E565" s="211" t="s">
        <v>21</v>
      </c>
      <c r="F565" s="212" t="s">
        <v>1591</v>
      </c>
      <c r="G565" s="209"/>
      <c r="H565" s="211" t="s">
        <v>21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219</v>
      </c>
      <c r="AU565" s="218" t="s">
        <v>82</v>
      </c>
      <c r="AV565" s="13" t="s">
        <v>80</v>
      </c>
      <c r="AW565" s="13" t="s">
        <v>34</v>
      </c>
      <c r="AX565" s="13" t="s">
        <v>73</v>
      </c>
      <c r="AY565" s="218" t="s">
        <v>211</v>
      </c>
    </row>
    <row r="566" spans="1:65" s="13" customFormat="1" ht="11.25">
      <c r="B566" s="208"/>
      <c r="C566" s="209"/>
      <c r="D566" s="210" t="s">
        <v>219</v>
      </c>
      <c r="E566" s="211" t="s">
        <v>21</v>
      </c>
      <c r="F566" s="212" t="s">
        <v>1592</v>
      </c>
      <c r="G566" s="209"/>
      <c r="H566" s="211" t="s">
        <v>21</v>
      </c>
      <c r="I566" s="213"/>
      <c r="J566" s="209"/>
      <c r="K566" s="209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219</v>
      </c>
      <c r="AU566" s="218" t="s">
        <v>82</v>
      </c>
      <c r="AV566" s="13" t="s">
        <v>80</v>
      </c>
      <c r="AW566" s="13" t="s">
        <v>34</v>
      </c>
      <c r="AX566" s="13" t="s">
        <v>73</v>
      </c>
      <c r="AY566" s="218" t="s">
        <v>211</v>
      </c>
    </row>
    <row r="567" spans="1:65" s="14" customFormat="1" ht="11.25">
      <c r="B567" s="219"/>
      <c r="C567" s="220"/>
      <c r="D567" s="210" t="s">
        <v>219</v>
      </c>
      <c r="E567" s="221" t="s">
        <v>21</v>
      </c>
      <c r="F567" s="222" t="s">
        <v>1593</v>
      </c>
      <c r="G567" s="220"/>
      <c r="H567" s="223">
        <v>38.700000000000003</v>
      </c>
      <c r="I567" s="224"/>
      <c r="J567" s="220"/>
      <c r="K567" s="220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219</v>
      </c>
      <c r="AU567" s="229" t="s">
        <v>82</v>
      </c>
      <c r="AV567" s="14" t="s">
        <v>82</v>
      </c>
      <c r="AW567" s="14" t="s">
        <v>34</v>
      </c>
      <c r="AX567" s="14" t="s">
        <v>73</v>
      </c>
      <c r="AY567" s="229" t="s">
        <v>211</v>
      </c>
    </row>
    <row r="568" spans="1:65" s="13" customFormat="1" ht="11.25">
      <c r="B568" s="208"/>
      <c r="C568" s="209"/>
      <c r="D568" s="210" t="s">
        <v>219</v>
      </c>
      <c r="E568" s="211" t="s">
        <v>21</v>
      </c>
      <c r="F568" s="212" t="s">
        <v>1594</v>
      </c>
      <c r="G568" s="209"/>
      <c r="H568" s="211" t="s">
        <v>21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219</v>
      </c>
      <c r="AU568" s="218" t="s">
        <v>82</v>
      </c>
      <c r="AV568" s="13" t="s">
        <v>80</v>
      </c>
      <c r="AW568" s="13" t="s">
        <v>34</v>
      </c>
      <c r="AX568" s="13" t="s">
        <v>73</v>
      </c>
      <c r="AY568" s="218" t="s">
        <v>211</v>
      </c>
    </row>
    <row r="569" spans="1:65" s="14" customFormat="1" ht="11.25">
      <c r="B569" s="219"/>
      <c r="C569" s="220"/>
      <c r="D569" s="210" t="s">
        <v>219</v>
      </c>
      <c r="E569" s="221" t="s">
        <v>21</v>
      </c>
      <c r="F569" s="222" t="s">
        <v>1595</v>
      </c>
      <c r="G569" s="220"/>
      <c r="H569" s="223">
        <v>4.8</v>
      </c>
      <c r="I569" s="224"/>
      <c r="J569" s="220"/>
      <c r="K569" s="220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219</v>
      </c>
      <c r="AU569" s="229" t="s">
        <v>82</v>
      </c>
      <c r="AV569" s="14" t="s">
        <v>82</v>
      </c>
      <c r="AW569" s="14" t="s">
        <v>34</v>
      </c>
      <c r="AX569" s="14" t="s">
        <v>73</v>
      </c>
      <c r="AY569" s="229" t="s">
        <v>211</v>
      </c>
    </row>
    <row r="570" spans="1:65" s="15" customFormat="1" ht="11.25">
      <c r="B570" s="230"/>
      <c r="C570" s="231"/>
      <c r="D570" s="210" t="s">
        <v>219</v>
      </c>
      <c r="E570" s="232" t="s">
        <v>21</v>
      </c>
      <c r="F570" s="233" t="s">
        <v>225</v>
      </c>
      <c r="G570" s="231"/>
      <c r="H570" s="234">
        <v>43.5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219</v>
      </c>
      <c r="AU570" s="240" t="s">
        <v>82</v>
      </c>
      <c r="AV570" s="15" t="s">
        <v>100</v>
      </c>
      <c r="AW570" s="15" t="s">
        <v>34</v>
      </c>
      <c r="AX570" s="15" t="s">
        <v>80</v>
      </c>
      <c r="AY570" s="240" t="s">
        <v>211</v>
      </c>
    </row>
    <row r="571" spans="1:65" s="2" customFormat="1" ht="21.75" customHeight="1">
      <c r="A571" s="36"/>
      <c r="B571" s="37"/>
      <c r="C571" s="195" t="s">
        <v>638</v>
      </c>
      <c r="D571" s="195" t="s">
        <v>213</v>
      </c>
      <c r="E571" s="196" t="s">
        <v>1596</v>
      </c>
      <c r="F571" s="197" t="s">
        <v>1597</v>
      </c>
      <c r="G571" s="198" t="s">
        <v>438</v>
      </c>
      <c r="H571" s="199">
        <v>29.2</v>
      </c>
      <c r="I571" s="200"/>
      <c r="J571" s="201">
        <f>ROUND(I571*H571,2)</f>
        <v>0</v>
      </c>
      <c r="K571" s="197" t="s">
        <v>217</v>
      </c>
      <c r="L571" s="41"/>
      <c r="M571" s="202" t="s">
        <v>21</v>
      </c>
      <c r="N571" s="203" t="s">
        <v>44</v>
      </c>
      <c r="O571" s="66"/>
      <c r="P571" s="204">
        <f>O571*H571</f>
        <v>0</v>
      </c>
      <c r="Q571" s="204">
        <v>1.3999999999999999E-4</v>
      </c>
      <c r="R571" s="204">
        <f>Q571*H571</f>
        <v>4.0879999999999996E-3</v>
      </c>
      <c r="S571" s="204">
        <v>4.0000000000000001E-3</v>
      </c>
      <c r="T571" s="205">
        <f>S571*H571</f>
        <v>0.1168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206" t="s">
        <v>100</v>
      </c>
      <c r="AT571" s="206" t="s">
        <v>213</v>
      </c>
      <c r="AU571" s="206" t="s">
        <v>82</v>
      </c>
      <c r="AY571" s="19" t="s">
        <v>211</v>
      </c>
      <c r="BE571" s="207">
        <f>IF(N571="základní",J571,0)</f>
        <v>0</v>
      </c>
      <c r="BF571" s="207">
        <f>IF(N571="snížená",J571,0)</f>
        <v>0</v>
      </c>
      <c r="BG571" s="207">
        <f>IF(N571="zákl. přenesená",J571,0)</f>
        <v>0</v>
      </c>
      <c r="BH571" s="207">
        <f>IF(N571="sníž. přenesená",J571,0)</f>
        <v>0</v>
      </c>
      <c r="BI571" s="207">
        <f>IF(N571="nulová",J571,0)</f>
        <v>0</v>
      </c>
      <c r="BJ571" s="19" t="s">
        <v>80</v>
      </c>
      <c r="BK571" s="207">
        <f>ROUND(I571*H571,2)</f>
        <v>0</v>
      </c>
      <c r="BL571" s="19" t="s">
        <v>100</v>
      </c>
      <c r="BM571" s="206" t="s">
        <v>1598</v>
      </c>
    </row>
    <row r="572" spans="1:65" s="13" customFormat="1" ht="11.25">
      <c r="B572" s="208"/>
      <c r="C572" s="209"/>
      <c r="D572" s="210" t="s">
        <v>219</v>
      </c>
      <c r="E572" s="211" t="s">
        <v>21</v>
      </c>
      <c r="F572" s="212" t="s">
        <v>1291</v>
      </c>
      <c r="G572" s="209"/>
      <c r="H572" s="211" t="s">
        <v>21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219</v>
      </c>
      <c r="AU572" s="218" t="s">
        <v>82</v>
      </c>
      <c r="AV572" s="13" t="s">
        <v>80</v>
      </c>
      <c r="AW572" s="13" t="s">
        <v>34</v>
      </c>
      <c r="AX572" s="13" t="s">
        <v>73</v>
      </c>
      <c r="AY572" s="218" t="s">
        <v>211</v>
      </c>
    </row>
    <row r="573" spans="1:65" s="13" customFormat="1" ht="11.25">
      <c r="B573" s="208"/>
      <c r="C573" s="209"/>
      <c r="D573" s="210" t="s">
        <v>219</v>
      </c>
      <c r="E573" s="211" t="s">
        <v>21</v>
      </c>
      <c r="F573" s="212" t="s">
        <v>1581</v>
      </c>
      <c r="G573" s="209"/>
      <c r="H573" s="211" t="s">
        <v>21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219</v>
      </c>
      <c r="AU573" s="218" t="s">
        <v>82</v>
      </c>
      <c r="AV573" s="13" t="s">
        <v>80</v>
      </c>
      <c r="AW573" s="13" t="s">
        <v>34</v>
      </c>
      <c r="AX573" s="13" t="s">
        <v>73</v>
      </c>
      <c r="AY573" s="218" t="s">
        <v>211</v>
      </c>
    </row>
    <row r="574" spans="1:65" s="14" customFormat="1" ht="11.25">
      <c r="B574" s="219"/>
      <c r="C574" s="220"/>
      <c r="D574" s="210" t="s">
        <v>219</v>
      </c>
      <c r="E574" s="221" t="s">
        <v>21</v>
      </c>
      <c r="F574" s="222" t="s">
        <v>1599</v>
      </c>
      <c r="G574" s="220"/>
      <c r="H574" s="223">
        <v>4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219</v>
      </c>
      <c r="AU574" s="229" t="s">
        <v>82</v>
      </c>
      <c r="AV574" s="14" t="s">
        <v>82</v>
      </c>
      <c r="AW574" s="14" t="s">
        <v>34</v>
      </c>
      <c r="AX574" s="14" t="s">
        <v>73</v>
      </c>
      <c r="AY574" s="229" t="s">
        <v>211</v>
      </c>
    </row>
    <row r="575" spans="1:65" s="13" customFormat="1" ht="11.25">
      <c r="B575" s="208"/>
      <c r="C575" s="209"/>
      <c r="D575" s="210" t="s">
        <v>219</v>
      </c>
      <c r="E575" s="211" t="s">
        <v>21</v>
      </c>
      <c r="F575" s="212" t="s">
        <v>1350</v>
      </c>
      <c r="G575" s="209"/>
      <c r="H575" s="211" t="s">
        <v>21</v>
      </c>
      <c r="I575" s="213"/>
      <c r="J575" s="209"/>
      <c r="K575" s="209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219</v>
      </c>
      <c r="AU575" s="218" t="s">
        <v>82</v>
      </c>
      <c r="AV575" s="13" t="s">
        <v>80</v>
      </c>
      <c r="AW575" s="13" t="s">
        <v>34</v>
      </c>
      <c r="AX575" s="13" t="s">
        <v>73</v>
      </c>
      <c r="AY575" s="218" t="s">
        <v>211</v>
      </c>
    </row>
    <row r="576" spans="1:65" s="14" customFormat="1" ht="11.25">
      <c r="B576" s="219"/>
      <c r="C576" s="220"/>
      <c r="D576" s="210" t="s">
        <v>219</v>
      </c>
      <c r="E576" s="221" t="s">
        <v>21</v>
      </c>
      <c r="F576" s="222" t="s">
        <v>1600</v>
      </c>
      <c r="G576" s="220"/>
      <c r="H576" s="223">
        <v>25.2</v>
      </c>
      <c r="I576" s="224"/>
      <c r="J576" s="220"/>
      <c r="K576" s="220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219</v>
      </c>
      <c r="AU576" s="229" t="s">
        <v>82</v>
      </c>
      <c r="AV576" s="14" t="s">
        <v>82</v>
      </c>
      <c r="AW576" s="14" t="s">
        <v>34</v>
      </c>
      <c r="AX576" s="14" t="s">
        <v>73</v>
      </c>
      <c r="AY576" s="229" t="s">
        <v>211</v>
      </c>
    </row>
    <row r="577" spans="1:65" s="15" customFormat="1" ht="11.25">
      <c r="B577" s="230"/>
      <c r="C577" s="231"/>
      <c r="D577" s="210" t="s">
        <v>219</v>
      </c>
      <c r="E577" s="232" t="s">
        <v>21</v>
      </c>
      <c r="F577" s="233" t="s">
        <v>225</v>
      </c>
      <c r="G577" s="231"/>
      <c r="H577" s="234">
        <v>29.2</v>
      </c>
      <c r="I577" s="235"/>
      <c r="J577" s="231"/>
      <c r="K577" s="231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219</v>
      </c>
      <c r="AU577" s="240" t="s">
        <v>82</v>
      </c>
      <c r="AV577" s="15" t="s">
        <v>100</v>
      </c>
      <c r="AW577" s="15" t="s">
        <v>34</v>
      </c>
      <c r="AX577" s="15" t="s">
        <v>80</v>
      </c>
      <c r="AY577" s="240" t="s">
        <v>211</v>
      </c>
    </row>
    <row r="578" spans="1:65" s="2" customFormat="1" ht="21.75" customHeight="1">
      <c r="A578" s="36"/>
      <c r="B578" s="37"/>
      <c r="C578" s="195" t="s">
        <v>645</v>
      </c>
      <c r="D578" s="195" t="s">
        <v>213</v>
      </c>
      <c r="E578" s="196" t="s">
        <v>1601</v>
      </c>
      <c r="F578" s="197" t="s">
        <v>1602</v>
      </c>
      <c r="G578" s="198" t="s">
        <v>438</v>
      </c>
      <c r="H578" s="199">
        <v>1</v>
      </c>
      <c r="I578" s="200"/>
      <c r="J578" s="201">
        <f>ROUND(I578*H578,2)</f>
        <v>0</v>
      </c>
      <c r="K578" s="197" t="s">
        <v>217</v>
      </c>
      <c r="L578" s="41"/>
      <c r="M578" s="202" t="s">
        <v>21</v>
      </c>
      <c r="N578" s="203" t="s">
        <v>44</v>
      </c>
      <c r="O578" s="66"/>
      <c r="P578" s="204">
        <f>O578*H578</f>
        <v>0</v>
      </c>
      <c r="Q578" s="204">
        <v>1.14E-3</v>
      </c>
      <c r="R578" s="204">
        <f>Q578*H578</f>
        <v>1.14E-3</v>
      </c>
      <c r="S578" s="204">
        <v>7.0000000000000007E-2</v>
      </c>
      <c r="T578" s="205">
        <f>S578*H578</f>
        <v>7.0000000000000007E-2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06" t="s">
        <v>100</v>
      </c>
      <c r="AT578" s="206" t="s">
        <v>213</v>
      </c>
      <c r="AU578" s="206" t="s">
        <v>82</v>
      </c>
      <c r="AY578" s="19" t="s">
        <v>211</v>
      </c>
      <c r="BE578" s="207">
        <f>IF(N578="základní",J578,0)</f>
        <v>0</v>
      </c>
      <c r="BF578" s="207">
        <f>IF(N578="snížená",J578,0)</f>
        <v>0</v>
      </c>
      <c r="BG578" s="207">
        <f>IF(N578="zákl. přenesená",J578,0)</f>
        <v>0</v>
      </c>
      <c r="BH578" s="207">
        <f>IF(N578="sníž. přenesená",J578,0)</f>
        <v>0</v>
      </c>
      <c r="BI578" s="207">
        <f>IF(N578="nulová",J578,0)</f>
        <v>0</v>
      </c>
      <c r="BJ578" s="19" t="s">
        <v>80</v>
      </c>
      <c r="BK578" s="207">
        <f>ROUND(I578*H578,2)</f>
        <v>0</v>
      </c>
      <c r="BL578" s="19" t="s">
        <v>100</v>
      </c>
      <c r="BM578" s="206" t="s">
        <v>1603</v>
      </c>
    </row>
    <row r="579" spans="1:65" s="13" customFormat="1" ht="11.25">
      <c r="B579" s="208"/>
      <c r="C579" s="209"/>
      <c r="D579" s="210" t="s">
        <v>219</v>
      </c>
      <c r="E579" s="211" t="s">
        <v>21</v>
      </c>
      <c r="F579" s="212" t="s">
        <v>1604</v>
      </c>
      <c r="G579" s="209"/>
      <c r="H579" s="211" t="s">
        <v>21</v>
      </c>
      <c r="I579" s="213"/>
      <c r="J579" s="209"/>
      <c r="K579" s="209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219</v>
      </c>
      <c r="AU579" s="218" t="s">
        <v>82</v>
      </c>
      <c r="AV579" s="13" t="s">
        <v>80</v>
      </c>
      <c r="AW579" s="13" t="s">
        <v>34</v>
      </c>
      <c r="AX579" s="13" t="s">
        <v>73</v>
      </c>
      <c r="AY579" s="218" t="s">
        <v>211</v>
      </c>
    </row>
    <row r="580" spans="1:65" s="14" customFormat="1" ht="11.25">
      <c r="B580" s="219"/>
      <c r="C580" s="220"/>
      <c r="D580" s="210" t="s">
        <v>219</v>
      </c>
      <c r="E580" s="221" t="s">
        <v>21</v>
      </c>
      <c r="F580" s="222" t="s">
        <v>1605</v>
      </c>
      <c r="G580" s="220"/>
      <c r="H580" s="223">
        <v>1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219</v>
      </c>
      <c r="AU580" s="229" t="s">
        <v>82</v>
      </c>
      <c r="AV580" s="14" t="s">
        <v>82</v>
      </c>
      <c r="AW580" s="14" t="s">
        <v>34</v>
      </c>
      <c r="AX580" s="14" t="s">
        <v>73</v>
      </c>
      <c r="AY580" s="229" t="s">
        <v>211</v>
      </c>
    </row>
    <row r="581" spans="1:65" s="15" customFormat="1" ht="11.25">
      <c r="B581" s="230"/>
      <c r="C581" s="231"/>
      <c r="D581" s="210" t="s">
        <v>219</v>
      </c>
      <c r="E581" s="232" t="s">
        <v>21</v>
      </c>
      <c r="F581" s="233" t="s">
        <v>225</v>
      </c>
      <c r="G581" s="231"/>
      <c r="H581" s="234">
        <v>1</v>
      </c>
      <c r="I581" s="235"/>
      <c r="J581" s="231"/>
      <c r="K581" s="231"/>
      <c r="L581" s="236"/>
      <c r="M581" s="237"/>
      <c r="N581" s="238"/>
      <c r="O581" s="238"/>
      <c r="P581" s="238"/>
      <c r="Q581" s="238"/>
      <c r="R581" s="238"/>
      <c r="S581" s="238"/>
      <c r="T581" s="239"/>
      <c r="AT581" s="240" t="s">
        <v>219</v>
      </c>
      <c r="AU581" s="240" t="s">
        <v>82</v>
      </c>
      <c r="AV581" s="15" t="s">
        <v>100</v>
      </c>
      <c r="AW581" s="15" t="s">
        <v>34</v>
      </c>
      <c r="AX581" s="15" t="s">
        <v>80</v>
      </c>
      <c r="AY581" s="240" t="s">
        <v>211</v>
      </c>
    </row>
    <row r="582" spans="1:65" s="2" customFormat="1" ht="16.5" customHeight="1">
      <c r="A582" s="36"/>
      <c r="B582" s="37"/>
      <c r="C582" s="195" t="s">
        <v>650</v>
      </c>
      <c r="D582" s="195" t="s">
        <v>213</v>
      </c>
      <c r="E582" s="196" t="s">
        <v>1606</v>
      </c>
      <c r="F582" s="197" t="s">
        <v>1607</v>
      </c>
      <c r="G582" s="198" t="s">
        <v>1608</v>
      </c>
      <c r="H582" s="199">
        <v>368</v>
      </c>
      <c r="I582" s="200"/>
      <c r="J582" s="201">
        <f>ROUND(I582*H582,2)</f>
        <v>0</v>
      </c>
      <c r="K582" s="197" t="s">
        <v>21</v>
      </c>
      <c r="L582" s="41"/>
      <c r="M582" s="202" t="s">
        <v>21</v>
      </c>
      <c r="N582" s="203" t="s">
        <v>44</v>
      </c>
      <c r="O582" s="66"/>
      <c r="P582" s="204">
        <f>O582*H582</f>
        <v>0</v>
      </c>
      <c r="Q582" s="204">
        <v>0</v>
      </c>
      <c r="R582" s="204">
        <f>Q582*H582</f>
        <v>0</v>
      </c>
      <c r="S582" s="204">
        <v>0</v>
      </c>
      <c r="T582" s="205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06" t="s">
        <v>100</v>
      </c>
      <c r="AT582" s="206" t="s">
        <v>213</v>
      </c>
      <c r="AU582" s="206" t="s">
        <v>82</v>
      </c>
      <c r="AY582" s="19" t="s">
        <v>211</v>
      </c>
      <c r="BE582" s="207">
        <f>IF(N582="základní",J582,0)</f>
        <v>0</v>
      </c>
      <c r="BF582" s="207">
        <f>IF(N582="snížená",J582,0)</f>
        <v>0</v>
      </c>
      <c r="BG582" s="207">
        <f>IF(N582="zákl. přenesená",J582,0)</f>
        <v>0</v>
      </c>
      <c r="BH582" s="207">
        <f>IF(N582="sníž. přenesená",J582,0)</f>
        <v>0</v>
      </c>
      <c r="BI582" s="207">
        <f>IF(N582="nulová",J582,0)</f>
        <v>0</v>
      </c>
      <c r="BJ582" s="19" t="s">
        <v>80</v>
      </c>
      <c r="BK582" s="207">
        <f>ROUND(I582*H582,2)</f>
        <v>0</v>
      </c>
      <c r="BL582" s="19" t="s">
        <v>100</v>
      </c>
      <c r="BM582" s="206" t="s">
        <v>1609</v>
      </c>
    </row>
    <row r="583" spans="1:65" s="13" customFormat="1" ht="11.25">
      <c r="B583" s="208"/>
      <c r="C583" s="209"/>
      <c r="D583" s="210" t="s">
        <v>219</v>
      </c>
      <c r="E583" s="211" t="s">
        <v>21</v>
      </c>
      <c r="F583" s="212" t="s">
        <v>1610</v>
      </c>
      <c r="G583" s="209"/>
      <c r="H583" s="211" t="s">
        <v>21</v>
      </c>
      <c r="I583" s="213"/>
      <c r="J583" s="209"/>
      <c r="K583" s="209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219</v>
      </c>
      <c r="AU583" s="218" t="s">
        <v>82</v>
      </c>
      <c r="AV583" s="13" t="s">
        <v>80</v>
      </c>
      <c r="AW583" s="13" t="s">
        <v>34</v>
      </c>
      <c r="AX583" s="13" t="s">
        <v>73</v>
      </c>
      <c r="AY583" s="218" t="s">
        <v>211</v>
      </c>
    </row>
    <row r="584" spans="1:65" s="13" customFormat="1" ht="11.25">
      <c r="B584" s="208"/>
      <c r="C584" s="209"/>
      <c r="D584" s="210" t="s">
        <v>219</v>
      </c>
      <c r="E584" s="211" t="s">
        <v>21</v>
      </c>
      <c r="F584" s="212" t="s">
        <v>1611</v>
      </c>
      <c r="G584" s="209"/>
      <c r="H584" s="211" t="s">
        <v>21</v>
      </c>
      <c r="I584" s="213"/>
      <c r="J584" s="209"/>
      <c r="K584" s="209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219</v>
      </c>
      <c r="AU584" s="218" t="s">
        <v>82</v>
      </c>
      <c r="AV584" s="13" t="s">
        <v>80</v>
      </c>
      <c r="AW584" s="13" t="s">
        <v>34</v>
      </c>
      <c r="AX584" s="13" t="s">
        <v>73</v>
      </c>
      <c r="AY584" s="218" t="s">
        <v>211</v>
      </c>
    </row>
    <row r="585" spans="1:65" s="13" customFormat="1" ht="11.25">
      <c r="B585" s="208"/>
      <c r="C585" s="209"/>
      <c r="D585" s="210" t="s">
        <v>219</v>
      </c>
      <c r="E585" s="211" t="s">
        <v>21</v>
      </c>
      <c r="F585" s="212" t="s">
        <v>1612</v>
      </c>
      <c r="G585" s="209"/>
      <c r="H585" s="211" t="s">
        <v>21</v>
      </c>
      <c r="I585" s="213"/>
      <c r="J585" s="209"/>
      <c r="K585" s="209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219</v>
      </c>
      <c r="AU585" s="218" t="s">
        <v>82</v>
      </c>
      <c r="AV585" s="13" t="s">
        <v>80</v>
      </c>
      <c r="AW585" s="13" t="s">
        <v>34</v>
      </c>
      <c r="AX585" s="13" t="s">
        <v>73</v>
      </c>
      <c r="AY585" s="218" t="s">
        <v>211</v>
      </c>
    </row>
    <row r="586" spans="1:65" s="14" customFormat="1" ht="11.25">
      <c r="B586" s="219"/>
      <c r="C586" s="220"/>
      <c r="D586" s="210" t="s">
        <v>219</v>
      </c>
      <c r="E586" s="221" t="s">
        <v>21</v>
      </c>
      <c r="F586" s="222" t="s">
        <v>1613</v>
      </c>
      <c r="G586" s="220"/>
      <c r="H586" s="223">
        <v>368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219</v>
      </c>
      <c r="AU586" s="229" t="s">
        <v>82</v>
      </c>
      <c r="AV586" s="14" t="s">
        <v>82</v>
      </c>
      <c r="AW586" s="14" t="s">
        <v>34</v>
      </c>
      <c r="AX586" s="14" t="s">
        <v>73</v>
      </c>
      <c r="AY586" s="229" t="s">
        <v>211</v>
      </c>
    </row>
    <row r="587" spans="1:65" s="15" customFormat="1" ht="11.25">
      <c r="B587" s="230"/>
      <c r="C587" s="231"/>
      <c r="D587" s="210" t="s">
        <v>219</v>
      </c>
      <c r="E587" s="232" t="s">
        <v>21</v>
      </c>
      <c r="F587" s="233" t="s">
        <v>225</v>
      </c>
      <c r="G587" s="231"/>
      <c r="H587" s="234">
        <v>368</v>
      </c>
      <c r="I587" s="235"/>
      <c r="J587" s="231"/>
      <c r="K587" s="231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219</v>
      </c>
      <c r="AU587" s="240" t="s">
        <v>82</v>
      </c>
      <c r="AV587" s="15" t="s">
        <v>100</v>
      </c>
      <c r="AW587" s="15" t="s">
        <v>34</v>
      </c>
      <c r="AX587" s="15" t="s">
        <v>80</v>
      </c>
      <c r="AY587" s="240" t="s">
        <v>211</v>
      </c>
    </row>
    <row r="588" spans="1:65" s="2" customFormat="1" ht="21.75" customHeight="1">
      <c r="A588" s="36"/>
      <c r="B588" s="37"/>
      <c r="C588" s="195" t="s">
        <v>654</v>
      </c>
      <c r="D588" s="195" t="s">
        <v>213</v>
      </c>
      <c r="E588" s="196" t="s">
        <v>1614</v>
      </c>
      <c r="F588" s="197" t="s">
        <v>1615</v>
      </c>
      <c r="G588" s="198" t="s">
        <v>216</v>
      </c>
      <c r="H588" s="199">
        <v>33.43</v>
      </c>
      <c r="I588" s="200"/>
      <c r="J588" s="201">
        <f>ROUND(I588*H588,2)</f>
        <v>0</v>
      </c>
      <c r="K588" s="197" t="s">
        <v>217</v>
      </c>
      <c r="L588" s="41"/>
      <c r="M588" s="202" t="s">
        <v>21</v>
      </c>
      <c r="N588" s="203" t="s">
        <v>44</v>
      </c>
      <c r="O588" s="66"/>
      <c r="P588" s="204">
        <f>O588*H588</f>
        <v>0</v>
      </c>
      <c r="Q588" s="204">
        <v>0</v>
      </c>
      <c r="R588" s="204">
        <f>Q588*H588</f>
        <v>0</v>
      </c>
      <c r="S588" s="204">
        <v>6.8000000000000005E-2</v>
      </c>
      <c r="T588" s="205">
        <f>S588*H588</f>
        <v>2.2732399999999999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06" t="s">
        <v>100</v>
      </c>
      <c r="AT588" s="206" t="s">
        <v>213</v>
      </c>
      <c r="AU588" s="206" t="s">
        <v>82</v>
      </c>
      <c r="AY588" s="19" t="s">
        <v>211</v>
      </c>
      <c r="BE588" s="207">
        <f>IF(N588="základní",J588,0)</f>
        <v>0</v>
      </c>
      <c r="BF588" s="207">
        <f>IF(N588="snížená",J588,0)</f>
        <v>0</v>
      </c>
      <c r="BG588" s="207">
        <f>IF(N588="zákl. přenesená",J588,0)</f>
        <v>0</v>
      </c>
      <c r="BH588" s="207">
        <f>IF(N588="sníž. přenesená",J588,0)</f>
        <v>0</v>
      </c>
      <c r="BI588" s="207">
        <f>IF(N588="nulová",J588,0)</f>
        <v>0</v>
      </c>
      <c r="BJ588" s="19" t="s">
        <v>80</v>
      </c>
      <c r="BK588" s="207">
        <f>ROUND(I588*H588,2)</f>
        <v>0</v>
      </c>
      <c r="BL588" s="19" t="s">
        <v>100</v>
      </c>
      <c r="BM588" s="206" t="s">
        <v>1616</v>
      </c>
    </row>
    <row r="589" spans="1:65" s="13" customFormat="1" ht="11.25">
      <c r="B589" s="208"/>
      <c r="C589" s="209"/>
      <c r="D589" s="210" t="s">
        <v>219</v>
      </c>
      <c r="E589" s="211" t="s">
        <v>21</v>
      </c>
      <c r="F589" s="212" t="s">
        <v>1314</v>
      </c>
      <c r="G589" s="209"/>
      <c r="H589" s="211" t="s">
        <v>21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219</v>
      </c>
      <c r="AU589" s="218" t="s">
        <v>82</v>
      </c>
      <c r="AV589" s="13" t="s">
        <v>80</v>
      </c>
      <c r="AW589" s="13" t="s">
        <v>34</v>
      </c>
      <c r="AX589" s="13" t="s">
        <v>73</v>
      </c>
      <c r="AY589" s="218" t="s">
        <v>211</v>
      </c>
    </row>
    <row r="590" spans="1:65" s="14" customFormat="1" ht="11.25">
      <c r="B590" s="219"/>
      <c r="C590" s="220"/>
      <c r="D590" s="210" t="s">
        <v>219</v>
      </c>
      <c r="E590" s="221" t="s">
        <v>21</v>
      </c>
      <c r="F590" s="222" t="s">
        <v>1330</v>
      </c>
      <c r="G590" s="220"/>
      <c r="H590" s="223">
        <v>15.04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219</v>
      </c>
      <c r="AU590" s="229" t="s">
        <v>82</v>
      </c>
      <c r="AV590" s="14" t="s">
        <v>82</v>
      </c>
      <c r="AW590" s="14" t="s">
        <v>34</v>
      </c>
      <c r="AX590" s="14" t="s">
        <v>73</v>
      </c>
      <c r="AY590" s="229" t="s">
        <v>211</v>
      </c>
    </row>
    <row r="591" spans="1:65" s="14" customFormat="1" ht="11.25">
      <c r="B591" s="219"/>
      <c r="C591" s="220"/>
      <c r="D591" s="210" t="s">
        <v>219</v>
      </c>
      <c r="E591" s="221" t="s">
        <v>21</v>
      </c>
      <c r="F591" s="222" t="s">
        <v>1331</v>
      </c>
      <c r="G591" s="220"/>
      <c r="H591" s="223">
        <v>14.39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219</v>
      </c>
      <c r="AU591" s="229" t="s">
        <v>82</v>
      </c>
      <c r="AV591" s="14" t="s">
        <v>82</v>
      </c>
      <c r="AW591" s="14" t="s">
        <v>34</v>
      </c>
      <c r="AX591" s="14" t="s">
        <v>73</v>
      </c>
      <c r="AY591" s="229" t="s">
        <v>211</v>
      </c>
    </row>
    <row r="592" spans="1:65" s="13" customFormat="1" ht="11.25">
      <c r="B592" s="208"/>
      <c r="C592" s="209"/>
      <c r="D592" s="210" t="s">
        <v>219</v>
      </c>
      <c r="E592" s="211" t="s">
        <v>21</v>
      </c>
      <c r="F592" s="212" t="s">
        <v>1322</v>
      </c>
      <c r="G592" s="209"/>
      <c r="H592" s="211" t="s">
        <v>21</v>
      </c>
      <c r="I592" s="213"/>
      <c r="J592" s="209"/>
      <c r="K592" s="209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219</v>
      </c>
      <c r="AU592" s="218" t="s">
        <v>82</v>
      </c>
      <c r="AV592" s="13" t="s">
        <v>80</v>
      </c>
      <c r="AW592" s="13" t="s">
        <v>34</v>
      </c>
      <c r="AX592" s="13" t="s">
        <v>73</v>
      </c>
      <c r="AY592" s="218" t="s">
        <v>211</v>
      </c>
    </row>
    <row r="593" spans="1:65" s="14" customFormat="1" ht="11.25">
      <c r="B593" s="219"/>
      <c r="C593" s="220"/>
      <c r="D593" s="210" t="s">
        <v>219</v>
      </c>
      <c r="E593" s="221" t="s">
        <v>21</v>
      </c>
      <c r="F593" s="222" t="s">
        <v>1617</v>
      </c>
      <c r="G593" s="220"/>
      <c r="H593" s="223">
        <v>4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219</v>
      </c>
      <c r="AU593" s="229" t="s">
        <v>82</v>
      </c>
      <c r="AV593" s="14" t="s">
        <v>82</v>
      </c>
      <c r="AW593" s="14" t="s">
        <v>34</v>
      </c>
      <c r="AX593" s="14" t="s">
        <v>73</v>
      </c>
      <c r="AY593" s="229" t="s">
        <v>211</v>
      </c>
    </row>
    <row r="594" spans="1:65" s="15" customFormat="1" ht="11.25">
      <c r="B594" s="230"/>
      <c r="C594" s="231"/>
      <c r="D594" s="210" t="s">
        <v>219</v>
      </c>
      <c r="E594" s="232" t="s">
        <v>21</v>
      </c>
      <c r="F594" s="233" t="s">
        <v>225</v>
      </c>
      <c r="G594" s="231"/>
      <c r="H594" s="234">
        <v>33.43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219</v>
      </c>
      <c r="AU594" s="240" t="s">
        <v>82</v>
      </c>
      <c r="AV594" s="15" t="s">
        <v>100</v>
      </c>
      <c r="AW594" s="15" t="s">
        <v>34</v>
      </c>
      <c r="AX594" s="15" t="s">
        <v>80</v>
      </c>
      <c r="AY594" s="240" t="s">
        <v>211</v>
      </c>
    </row>
    <row r="595" spans="1:65" s="2" customFormat="1" ht="21.75" customHeight="1">
      <c r="A595" s="36"/>
      <c r="B595" s="37"/>
      <c r="C595" s="195" t="s">
        <v>659</v>
      </c>
      <c r="D595" s="195" t="s">
        <v>213</v>
      </c>
      <c r="E595" s="196" t="s">
        <v>1618</v>
      </c>
      <c r="F595" s="197" t="s">
        <v>1619</v>
      </c>
      <c r="G595" s="198" t="s">
        <v>752</v>
      </c>
      <c r="H595" s="199">
        <v>1</v>
      </c>
      <c r="I595" s="200"/>
      <c r="J595" s="201">
        <f>ROUND(I595*H595,2)</f>
        <v>0</v>
      </c>
      <c r="K595" s="197" t="s">
        <v>21</v>
      </c>
      <c r="L595" s="41"/>
      <c r="M595" s="202" t="s">
        <v>21</v>
      </c>
      <c r="N595" s="203" t="s">
        <v>44</v>
      </c>
      <c r="O595" s="66"/>
      <c r="P595" s="204">
        <f>O595*H595</f>
        <v>0</v>
      </c>
      <c r="Q595" s="204">
        <v>0</v>
      </c>
      <c r="R595" s="204">
        <f>Q595*H595</f>
        <v>0</v>
      </c>
      <c r="S595" s="204">
        <v>0</v>
      </c>
      <c r="T595" s="20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206" t="s">
        <v>100</v>
      </c>
      <c r="AT595" s="206" t="s">
        <v>213</v>
      </c>
      <c r="AU595" s="206" t="s">
        <v>82</v>
      </c>
      <c r="AY595" s="19" t="s">
        <v>211</v>
      </c>
      <c r="BE595" s="207">
        <f>IF(N595="základní",J595,0)</f>
        <v>0</v>
      </c>
      <c r="BF595" s="207">
        <f>IF(N595="snížená",J595,0)</f>
        <v>0</v>
      </c>
      <c r="BG595" s="207">
        <f>IF(N595="zákl. přenesená",J595,0)</f>
        <v>0</v>
      </c>
      <c r="BH595" s="207">
        <f>IF(N595="sníž. přenesená",J595,0)</f>
        <v>0</v>
      </c>
      <c r="BI595" s="207">
        <f>IF(N595="nulová",J595,0)</f>
        <v>0</v>
      </c>
      <c r="BJ595" s="19" t="s">
        <v>80</v>
      </c>
      <c r="BK595" s="207">
        <f>ROUND(I595*H595,2)</f>
        <v>0</v>
      </c>
      <c r="BL595" s="19" t="s">
        <v>100</v>
      </c>
      <c r="BM595" s="206" t="s">
        <v>1620</v>
      </c>
    </row>
    <row r="596" spans="1:65" s="14" customFormat="1" ht="11.25">
      <c r="B596" s="219"/>
      <c r="C596" s="220"/>
      <c r="D596" s="210" t="s">
        <v>219</v>
      </c>
      <c r="E596" s="221" t="s">
        <v>21</v>
      </c>
      <c r="F596" s="222" t="s">
        <v>80</v>
      </c>
      <c r="G596" s="220"/>
      <c r="H596" s="223">
        <v>1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219</v>
      </c>
      <c r="AU596" s="229" t="s">
        <v>82</v>
      </c>
      <c r="AV596" s="14" t="s">
        <v>82</v>
      </c>
      <c r="AW596" s="14" t="s">
        <v>34</v>
      </c>
      <c r="AX596" s="14" t="s">
        <v>73</v>
      </c>
      <c r="AY596" s="229" t="s">
        <v>211</v>
      </c>
    </row>
    <row r="597" spans="1:65" s="15" customFormat="1" ht="11.25">
      <c r="B597" s="230"/>
      <c r="C597" s="231"/>
      <c r="D597" s="210" t="s">
        <v>219</v>
      </c>
      <c r="E597" s="232" t="s">
        <v>21</v>
      </c>
      <c r="F597" s="233" t="s">
        <v>225</v>
      </c>
      <c r="G597" s="231"/>
      <c r="H597" s="234">
        <v>1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219</v>
      </c>
      <c r="AU597" s="240" t="s">
        <v>82</v>
      </c>
      <c r="AV597" s="15" t="s">
        <v>100</v>
      </c>
      <c r="AW597" s="15" t="s">
        <v>34</v>
      </c>
      <c r="AX597" s="15" t="s">
        <v>80</v>
      </c>
      <c r="AY597" s="240" t="s">
        <v>211</v>
      </c>
    </row>
    <row r="598" spans="1:65" s="2" customFormat="1" ht="21.75" customHeight="1">
      <c r="A598" s="36"/>
      <c r="B598" s="37"/>
      <c r="C598" s="195" t="s">
        <v>673</v>
      </c>
      <c r="D598" s="195" t="s">
        <v>213</v>
      </c>
      <c r="E598" s="196" t="s">
        <v>1621</v>
      </c>
      <c r="F598" s="197" t="s">
        <v>1622</v>
      </c>
      <c r="G598" s="198" t="s">
        <v>1608</v>
      </c>
      <c r="H598" s="199">
        <v>145</v>
      </c>
      <c r="I598" s="200"/>
      <c r="J598" s="201">
        <f>ROUND(I598*H598,2)</f>
        <v>0</v>
      </c>
      <c r="K598" s="197" t="s">
        <v>21</v>
      </c>
      <c r="L598" s="41"/>
      <c r="M598" s="202" t="s">
        <v>21</v>
      </c>
      <c r="N598" s="203" t="s">
        <v>44</v>
      </c>
      <c r="O598" s="66"/>
      <c r="P598" s="204">
        <f>O598*H598</f>
        <v>0</v>
      </c>
      <c r="Q598" s="204">
        <v>8.0000000000000004E-4</v>
      </c>
      <c r="R598" s="204">
        <f>Q598*H598</f>
        <v>0.11600000000000001</v>
      </c>
      <c r="S598" s="204">
        <v>0</v>
      </c>
      <c r="T598" s="205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206" t="s">
        <v>100</v>
      </c>
      <c r="AT598" s="206" t="s">
        <v>213</v>
      </c>
      <c r="AU598" s="206" t="s">
        <v>82</v>
      </c>
      <c r="AY598" s="19" t="s">
        <v>211</v>
      </c>
      <c r="BE598" s="207">
        <f>IF(N598="základní",J598,0)</f>
        <v>0</v>
      </c>
      <c r="BF598" s="207">
        <f>IF(N598="snížená",J598,0)</f>
        <v>0</v>
      </c>
      <c r="BG598" s="207">
        <f>IF(N598="zákl. přenesená",J598,0)</f>
        <v>0</v>
      </c>
      <c r="BH598" s="207">
        <f>IF(N598="sníž. přenesená",J598,0)</f>
        <v>0</v>
      </c>
      <c r="BI598" s="207">
        <f>IF(N598="nulová",J598,0)</f>
        <v>0</v>
      </c>
      <c r="BJ598" s="19" t="s">
        <v>80</v>
      </c>
      <c r="BK598" s="207">
        <f>ROUND(I598*H598,2)</f>
        <v>0</v>
      </c>
      <c r="BL598" s="19" t="s">
        <v>100</v>
      </c>
      <c r="BM598" s="206" t="s">
        <v>1623</v>
      </c>
    </row>
    <row r="599" spans="1:65" s="13" customFormat="1" ht="11.25">
      <c r="B599" s="208"/>
      <c r="C599" s="209"/>
      <c r="D599" s="210" t="s">
        <v>219</v>
      </c>
      <c r="E599" s="211" t="s">
        <v>21</v>
      </c>
      <c r="F599" s="212" t="s">
        <v>1590</v>
      </c>
      <c r="G599" s="209"/>
      <c r="H599" s="211" t="s">
        <v>21</v>
      </c>
      <c r="I599" s="213"/>
      <c r="J599" s="209"/>
      <c r="K599" s="209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219</v>
      </c>
      <c r="AU599" s="218" t="s">
        <v>82</v>
      </c>
      <c r="AV599" s="13" t="s">
        <v>80</v>
      </c>
      <c r="AW599" s="13" t="s">
        <v>34</v>
      </c>
      <c r="AX599" s="13" t="s">
        <v>73</v>
      </c>
      <c r="AY599" s="218" t="s">
        <v>211</v>
      </c>
    </row>
    <row r="600" spans="1:65" s="13" customFormat="1" ht="11.25">
      <c r="B600" s="208"/>
      <c r="C600" s="209"/>
      <c r="D600" s="210" t="s">
        <v>219</v>
      </c>
      <c r="E600" s="211" t="s">
        <v>21</v>
      </c>
      <c r="F600" s="212" t="s">
        <v>1591</v>
      </c>
      <c r="G600" s="209"/>
      <c r="H600" s="211" t="s">
        <v>21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219</v>
      </c>
      <c r="AU600" s="218" t="s">
        <v>82</v>
      </c>
      <c r="AV600" s="13" t="s">
        <v>80</v>
      </c>
      <c r="AW600" s="13" t="s">
        <v>34</v>
      </c>
      <c r="AX600" s="13" t="s">
        <v>73</v>
      </c>
      <c r="AY600" s="218" t="s">
        <v>211</v>
      </c>
    </row>
    <row r="601" spans="1:65" s="13" customFormat="1" ht="11.25">
      <c r="B601" s="208"/>
      <c r="C601" s="209"/>
      <c r="D601" s="210" t="s">
        <v>219</v>
      </c>
      <c r="E601" s="211" t="s">
        <v>21</v>
      </c>
      <c r="F601" s="212" t="s">
        <v>1592</v>
      </c>
      <c r="G601" s="209"/>
      <c r="H601" s="211" t="s">
        <v>21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219</v>
      </c>
      <c r="AU601" s="218" t="s">
        <v>82</v>
      </c>
      <c r="AV601" s="13" t="s">
        <v>80</v>
      </c>
      <c r="AW601" s="13" t="s">
        <v>34</v>
      </c>
      <c r="AX601" s="13" t="s">
        <v>73</v>
      </c>
      <c r="AY601" s="218" t="s">
        <v>211</v>
      </c>
    </row>
    <row r="602" spans="1:65" s="14" customFormat="1" ht="11.25">
      <c r="B602" s="219"/>
      <c r="C602" s="220"/>
      <c r="D602" s="210" t="s">
        <v>219</v>
      </c>
      <c r="E602" s="221" t="s">
        <v>21</v>
      </c>
      <c r="F602" s="222" t="s">
        <v>1014</v>
      </c>
      <c r="G602" s="220"/>
      <c r="H602" s="223">
        <v>129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219</v>
      </c>
      <c r="AU602" s="229" t="s">
        <v>82</v>
      </c>
      <c r="AV602" s="14" t="s">
        <v>82</v>
      </c>
      <c r="AW602" s="14" t="s">
        <v>34</v>
      </c>
      <c r="AX602" s="14" t="s">
        <v>73</v>
      </c>
      <c r="AY602" s="229" t="s">
        <v>211</v>
      </c>
    </row>
    <row r="603" spans="1:65" s="13" customFormat="1" ht="11.25">
      <c r="B603" s="208"/>
      <c r="C603" s="209"/>
      <c r="D603" s="210" t="s">
        <v>219</v>
      </c>
      <c r="E603" s="211" t="s">
        <v>21</v>
      </c>
      <c r="F603" s="212" t="s">
        <v>1594</v>
      </c>
      <c r="G603" s="209"/>
      <c r="H603" s="211" t="s">
        <v>21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219</v>
      </c>
      <c r="AU603" s="218" t="s">
        <v>82</v>
      </c>
      <c r="AV603" s="13" t="s">
        <v>80</v>
      </c>
      <c r="AW603" s="13" t="s">
        <v>34</v>
      </c>
      <c r="AX603" s="13" t="s">
        <v>73</v>
      </c>
      <c r="AY603" s="218" t="s">
        <v>211</v>
      </c>
    </row>
    <row r="604" spans="1:65" s="14" customFormat="1" ht="11.25">
      <c r="B604" s="219"/>
      <c r="C604" s="220"/>
      <c r="D604" s="210" t="s">
        <v>219</v>
      </c>
      <c r="E604" s="221" t="s">
        <v>21</v>
      </c>
      <c r="F604" s="222" t="s">
        <v>1624</v>
      </c>
      <c r="G604" s="220"/>
      <c r="H604" s="223">
        <v>16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219</v>
      </c>
      <c r="AU604" s="229" t="s">
        <v>82</v>
      </c>
      <c r="AV604" s="14" t="s">
        <v>82</v>
      </c>
      <c r="AW604" s="14" t="s">
        <v>34</v>
      </c>
      <c r="AX604" s="14" t="s">
        <v>73</v>
      </c>
      <c r="AY604" s="229" t="s">
        <v>211</v>
      </c>
    </row>
    <row r="605" spans="1:65" s="15" customFormat="1" ht="11.25">
      <c r="B605" s="230"/>
      <c r="C605" s="231"/>
      <c r="D605" s="210" t="s">
        <v>219</v>
      </c>
      <c r="E605" s="232" t="s">
        <v>21</v>
      </c>
      <c r="F605" s="233" t="s">
        <v>225</v>
      </c>
      <c r="G605" s="231"/>
      <c r="H605" s="234">
        <v>145</v>
      </c>
      <c r="I605" s="235"/>
      <c r="J605" s="231"/>
      <c r="K605" s="231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219</v>
      </c>
      <c r="AU605" s="240" t="s">
        <v>82</v>
      </c>
      <c r="AV605" s="15" t="s">
        <v>100</v>
      </c>
      <c r="AW605" s="15" t="s">
        <v>34</v>
      </c>
      <c r="AX605" s="15" t="s">
        <v>80</v>
      </c>
      <c r="AY605" s="240" t="s">
        <v>211</v>
      </c>
    </row>
    <row r="606" spans="1:65" s="2" customFormat="1" ht="16.5" customHeight="1">
      <c r="A606" s="36"/>
      <c r="B606" s="37"/>
      <c r="C606" s="195" t="s">
        <v>679</v>
      </c>
      <c r="D606" s="195" t="s">
        <v>213</v>
      </c>
      <c r="E606" s="196" t="s">
        <v>1625</v>
      </c>
      <c r="F606" s="197" t="s">
        <v>1626</v>
      </c>
      <c r="G606" s="198" t="s">
        <v>216</v>
      </c>
      <c r="H606" s="199">
        <v>1.75</v>
      </c>
      <c r="I606" s="200"/>
      <c r="J606" s="201">
        <f>ROUND(I606*H606,2)</f>
        <v>0</v>
      </c>
      <c r="K606" s="197" t="s">
        <v>21</v>
      </c>
      <c r="L606" s="41"/>
      <c r="M606" s="202" t="s">
        <v>21</v>
      </c>
      <c r="N606" s="203" t="s">
        <v>44</v>
      </c>
      <c r="O606" s="66"/>
      <c r="P606" s="204">
        <f>O606*H606</f>
        <v>0</v>
      </c>
      <c r="Q606" s="204">
        <v>8.0000000000000004E-4</v>
      </c>
      <c r="R606" s="204">
        <f>Q606*H606</f>
        <v>1.4E-3</v>
      </c>
      <c r="S606" s="204">
        <v>0</v>
      </c>
      <c r="T606" s="205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206" t="s">
        <v>100</v>
      </c>
      <c r="AT606" s="206" t="s">
        <v>213</v>
      </c>
      <c r="AU606" s="206" t="s">
        <v>82</v>
      </c>
      <c r="AY606" s="19" t="s">
        <v>211</v>
      </c>
      <c r="BE606" s="207">
        <f>IF(N606="základní",J606,0)</f>
        <v>0</v>
      </c>
      <c r="BF606" s="207">
        <f>IF(N606="snížená",J606,0)</f>
        <v>0</v>
      </c>
      <c r="BG606" s="207">
        <f>IF(N606="zákl. přenesená",J606,0)</f>
        <v>0</v>
      </c>
      <c r="BH606" s="207">
        <f>IF(N606="sníž. přenesená",J606,0)</f>
        <v>0</v>
      </c>
      <c r="BI606" s="207">
        <f>IF(N606="nulová",J606,0)</f>
        <v>0</v>
      </c>
      <c r="BJ606" s="19" t="s">
        <v>80</v>
      </c>
      <c r="BK606" s="207">
        <f>ROUND(I606*H606,2)</f>
        <v>0</v>
      </c>
      <c r="BL606" s="19" t="s">
        <v>100</v>
      </c>
      <c r="BM606" s="206" t="s">
        <v>1627</v>
      </c>
    </row>
    <row r="607" spans="1:65" s="14" customFormat="1" ht="11.25">
      <c r="B607" s="219"/>
      <c r="C607" s="220"/>
      <c r="D607" s="210" t="s">
        <v>219</v>
      </c>
      <c r="E607" s="221" t="s">
        <v>21</v>
      </c>
      <c r="F607" s="222" t="s">
        <v>1628</v>
      </c>
      <c r="G607" s="220"/>
      <c r="H607" s="223">
        <v>1.75</v>
      </c>
      <c r="I607" s="224"/>
      <c r="J607" s="220"/>
      <c r="K607" s="220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219</v>
      </c>
      <c r="AU607" s="229" t="s">
        <v>82</v>
      </c>
      <c r="AV607" s="14" t="s">
        <v>82</v>
      </c>
      <c r="AW607" s="14" t="s">
        <v>34</v>
      </c>
      <c r="AX607" s="14" t="s">
        <v>73</v>
      </c>
      <c r="AY607" s="229" t="s">
        <v>211</v>
      </c>
    </row>
    <row r="608" spans="1:65" s="15" customFormat="1" ht="11.25">
      <c r="B608" s="230"/>
      <c r="C608" s="231"/>
      <c r="D608" s="210" t="s">
        <v>219</v>
      </c>
      <c r="E608" s="232" t="s">
        <v>21</v>
      </c>
      <c r="F608" s="233" t="s">
        <v>225</v>
      </c>
      <c r="G608" s="231"/>
      <c r="H608" s="234">
        <v>1.75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219</v>
      </c>
      <c r="AU608" s="240" t="s">
        <v>82</v>
      </c>
      <c r="AV608" s="15" t="s">
        <v>100</v>
      </c>
      <c r="AW608" s="15" t="s">
        <v>34</v>
      </c>
      <c r="AX608" s="15" t="s">
        <v>80</v>
      </c>
      <c r="AY608" s="240" t="s">
        <v>211</v>
      </c>
    </row>
    <row r="609" spans="1:65" s="2" customFormat="1" ht="16.5" customHeight="1">
      <c r="A609" s="36"/>
      <c r="B609" s="37"/>
      <c r="C609" s="195" t="s">
        <v>686</v>
      </c>
      <c r="D609" s="195" t="s">
        <v>213</v>
      </c>
      <c r="E609" s="196" t="s">
        <v>1629</v>
      </c>
      <c r="F609" s="197" t="s">
        <v>1630</v>
      </c>
      <c r="G609" s="198" t="s">
        <v>243</v>
      </c>
      <c r="H609" s="199">
        <v>1</v>
      </c>
      <c r="I609" s="200"/>
      <c r="J609" s="201">
        <f>ROUND(I609*H609,2)</f>
        <v>0</v>
      </c>
      <c r="K609" s="197" t="s">
        <v>21</v>
      </c>
      <c r="L609" s="41"/>
      <c r="M609" s="202" t="s">
        <v>21</v>
      </c>
      <c r="N609" s="203" t="s">
        <v>44</v>
      </c>
      <c r="O609" s="66"/>
      <c r="P609" s="204">
        <f>O609*H609</f>
        <v>0</v>
      </c>
      <c r="Q609" s="204">
        <v>0</v>
      </c>
      <c r="R609" s="204">
        <f>Q609*H609</f>
        <v>0</v>
      </c>
      <c r="S609" s="204">
        <v>0</v>
      </c>
      <c r="T609" s="20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6" t="s">
        <v>100</v>
      </c>
      <c r="AT609" s="206" t="s">
        <v>213</v>
      </c>
      <c r="AU609" s="206" t="s">
        <v>82</v>
      </c>
      <c r="AY609" s="19" t="s">
        <v>211</v>
      </c>
      <c r="BE609" s="207">
        <f>IF(N609="základní",J609,0)</f>
        <v>0</v>
      </c>
      <c r="BF609" s="207">
        <f>IF(N609="snížená",J609,0)</f>
        <v>0</v>
      </c>
      <c r="BG609" s="207">
        <f>IF(N609="zákl. přenesená",J609,0)</f>
        <v>0</v>
      </c>
      <c r="BH609" s="207">
        <f>IF(N609="sníž. přenesená",J609,0)</f>
        <v>0</v>
      </c>
      <c r="BI609" s="207">
        <f>IF(N609="nulová",J609,0)</f>
        <v>0</v>
      </c>
      <c r="BJ609" s="19" t="s">
        <v>80</v>
      </c>
      <c r="BK609" s="207">
        <f>ROUND(I609*H609,2)</f>
        <v>0</v>
      </c>
      <c r="BL609" s="19" t="s">
        <v>100</v>
      </c>
      <c r="BM609" s="206" t="s">
        <v>1631</v>
      </c>
    </row>
    <row r="610" spans="1:65" s="14" customFormat="1" ht="11.25">
      <c r="B610" s="219"/>
      <c r="C610" s="220"/>
      <c r="D610" s="210" t="s">
        <v>219</v>
      </c>
      <c r="E610" s="221" t="s">
        <v>21</v>
      </c>
      <c r="F610" s="222" t="s">
        <v>1380</v>
      </c>
      <c r="G610" s="220"/>
      <c r="H610" s="223">
        <v>1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219</v>
      </c>
      <c r="AU610" s="229" t="s">
        <v>82</v>
      </c>
      <c r="AV610" s="14" t="s">
        <v>82</v>
      </c>
      <c r="AW610" s="14" t="s">
        <v>34</v>
      </c>
      <c r="AX610" s="14" t="s">
        <v>80</v>
      </c>
      <c r="AY610" s="229" t="s">
        <v>211</v>
      </c>
    </row>
    <row r="611" spans="1:65" s="2" customFormat="1" ht="16.5" customHeight="1">
      <c r="A611" s="36"/>
      <c r="B611" s="37"/>
      <c r="C611" s="195" t="s">
        <v>691</v>
      </c>
      <c r="D611" s="195" t="s">
        <v>213</v>
      </c>
      <c r="E611" s="196" t="s">
        <v>1632</v>
      </c>
      <c r="F611" s="197" t="s">
        <v>1633</v>
      </c>
      <c r="G611" s="198" t="s">
        <v>752</v>
      </c>
      <c r="H611" s="199">
        <v>1</v>
      </c>
      <c r="I611" s="200"/>
      <c r="J611" s="201">
        <f>ROUND(I611*H611,2)</f>
        <v>0</v>
      </c>
      <c r="K611" s="197" t="s">
        <v>21</v>
      </c>
      <c r="L611" s="41"/>
      <c r="M611" s="202" t="s">
        <v>21</v>
      </c>
      <c r="N611" s="203" t="s">
        <v>44</v>
      </c>
      <c r="O611" s="66"/>
      <c r="P611" s="204">
        <f>O611*H611</f>
        <v>0</v>
      </c>
      <c r="Q611" s="204">
        <v>0</v>
      </c>
      <c r="R611" s="204">
        <f>Q611*H611</f>
        <v>0</v>
      </c>
      <c r="S611" s="204">
        <v>0</v>
      </c>
      <c r="T611" s="20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06" t="s">
        <v>100</v>
      </c>
      <c r="AT611" s="206" t="s">
        <v>213</v>
      </c>
      <c r="AU611" s="206" t="s">
        <v>82</v>
      </c>
      <c r="AY611" s="19" t="s">
        <v>211</v>
      </c>
      <c r="BE611" s="207">
        <f>IF(N611="základní",J611,0)</f>
        <v>0</v>
      </c>
      <c r="BF611" s="207">
        <f>IF(N611="snížená",J611,0)</f>
        <v>0</v>
      </c>
      <c r="BG611" s="207">
        <f>IF(N611="zákl. přenesená",J611,0)</f>
        <v>0</v>
      </c>
      <c r="BH611" s="207">
        <f>IF(N611="sníž. přenesená",J611,0)</f>
        <v>0</v>
      </c>
      <c r="BI611" s="207">
        <f>IF(N611="nulová",J611,0)</f>
        <v>0</v>
      </c>
      <c r="BJ611" s="19" t="s">
        <v>80</v>
      </c>
      <c r="BK611" s="207">
        <f>ROUND(I611*H611,2)</f>
        <v>0</v>
      </c>
      <c r="BL611" s="19" t="s">
        <v>100</v>
      </c>
      <c r="BM611" s="206" t="s">
        <v>1634</v>
      </c>
    </row>
    <row r="612" spans="1:65" s="14" customFormat="1" ht="11.25">
      <c r="B612" s="219"/>
      <c r="C612" s="220"/>
      <c r="D612" s="210" t="s">
        <v>219</v>
      </c>
      <c r="E612" s="221" t="s">
        <v>21</v>
      </c>
      <c r="F612" s="222" t="s">
        <v>80</v>
      </c>
      <c r="G612" s="220"/>
      <c r="H612" s="223">
        <v>1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219</v>
      </c>
      <c r="AU612" s="229" t="s">
        <v>82</v>
      </c>
      <c r="AV612" s="14" t="s">
        <v>82</v>
      </c>
      <c r="AW612" s="14" t="s">
        <v>34</v>
      </c>
      <c r="AX612" s="14" t="s">
        <v>73</v>
      </c>
      <c r="AY612" s="229" t="s">
        <v>211</v>
      </c>
    </row>
    <row r="613" spans="1:65" s="15" customFormat="1" ht="11.25">
      <c r="B613" s="230"/>
      <c r="C613" s="231"/>
      <c r="D613" s="210" t="s">
        <v>219</v>
      </c>
      <c r="E613" s="232" t="s">
        <v>21</v>
      </c>
      <c r="F613" s="233" t="s">
        <v>225</v>
      </c>
      <c r="G613" s="231"/>
      <c r="H613" s="234">
        <v>1</v>
      </c>
      <c r="I613" s="235"/>
      <c r="J613" s="231"/>
      <c r="K613" s="231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219</v>
      </c>
      <c r="AU613" s="240" t="s">
        <v>82</v>
      </c>
      <c r="AV613" s="15" t="s">
        <v>100</v>
      </c>
      <c r="AW613" s="15" t="s">
        <v>34</v>
      </c>
      <c r="AX613" s="15" t="s">
        <v>80</v>
      </c>
      <c r="AY613" s="240" t="s">
        <v>211</v>
      </c>
    </row>
    <row r="614" spans="1:65" s="2" customFormat="1" ht="21.75" customHeight="1">
      <c r="A614" s="36"/>
      <c r="B614" s="37"/>
      <c r="C614" s="195" t="s">
        <v>701</v>
      </c>
      <c r="D614" s="195" t="s">
        <v>213</v>
      </c>
      <c r="E614" s="196" t="s">
        <v>1635</v>
      </c>
      <c r="F614" s="197" t="s">
        <v>1636</v>
      </c>
      <c r="G614" s="198" t="s">
        <v>243</v>
      </c>
      <c r="H614" s="199">
        <v>1</v>
      </c>
      <c r="I614" s="200"/>
      <c r="J614" s="201">
        <f>ROUND(I614*H614,2)</f>
        <v>0</v>
      </c>
      <c r="K614" s="197" t="s">
        <v>21</v>
      </c>
      <c r="L614" s="41"/>
      <c r="M614" s="202" t="s">
        <v>21</v>
      </c>
      <c r="N614" s="203" t="s">
        <v>44</v>
      </c>
      <c r="O614" s="66"/>
      <c r="P614" s="204">
        <f>O614*H614</f>
        <v>0</v>
      </c>
      <c r="Q614" s="204">
        <v>0</v>
      </c>
      <c r="R614" s="204">
        <f>Q614*H614</f>
        <v>0</v>
      </c>
      <c r="S614" s="204">
        <v>0.05</v>
      </c>
      <c r="T614" s="205">
        <f>S614*H614</f>
        <v>0.05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206" t="s">
        <v>100</v>
      </c>
      <c r="AT614" s="206" t="s">
        <v>213</v>
      </c>
      <c r="AU614" s="206" t="s">
        <v>82</v>
      </c>
      <c r="AY614" s="19" t="s">
        <v>211</v>
      </c>
      <c r="BE614" s="207">
        <f>IF(N614="základní",J614,0)</f>
        <v>0</v>
      </c>
      <c r="BF614" s="207">
        <f>IF(N614="snížená",J614,0)</f>
        <v>0</v>
      </c>
      <c r="BG614" s="207">
        <f>IF(N614="zákl. přenesená",J614,0)</f>
        <v>0</v>
      </c>
      <c r="BH614" s="207">
        <f>IF(N614="sníž. přenesená",J614,0)</f>
        <v>0</v>
      </c>
      <c r="BI614" s="207">
        <f>IF(N614="nulová",J614,0)</f>
        <v>0</v>
      </c>
      <c r="BJ614" s="19" t="s">
        <v>80</v>
      </c>
      <c r="BK614" s="207">
        <f>ROUND(I614*H614,2)</f>
        <v>0</v>
      </c>
      <c r="BL614" s="19" t="s">
        <v>100</v>
      </c>
      <c r="BM614" s="206" t="s">
        <v>1637</v>
      </c>
    </row>
    <row r="615" spans="1:65" s="14" customFormat="1" ht="11.25">
      <c r="B615" s="219"/>
      <c r="C615" s="220"/>
      <c r="D615" s="210" t="s">
        <v>219</v>
      </c>
      <c r="E615" s="221" t="s">
        <v>21</v>
      </c>
      <c r="F615" s="222" t="s">
        <v>80</v>
      </c>
      <c r="G615" s="220"/>
      <c r="H615" s="223">
        <v>1</v>
      </c>
      <c r="I615" s="224"/>
      <c r="J615" s="220"/>
      <c r="K615" s="220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219</v>
      </c>
      <c r="AU615" s="229" t="s">
        <v>82</v>
      </c>
      <c r="AV615" s="14" t="s">
        <v>82</v>
      </c>
      <c r="AW615" s="14" t="s">
        <v>34</v>
      </c>
      <c r="AX615" s="14" t="s">
        <v>80</v>
      </c>
      <c r="AY615" s="229" t="s">
        <v>211</v>
      </c>
    </row>
    <row r="616" spans="1:65" s="2" customFormat="1" ht="21.75" customHeight="1">
      <c r="A616" s="36"/>
      <c r="B616" s="37"/>
      <c r="C616" s="195" t="s">
        <v>706</v>
      </c>
      <c r="D616" s="195" t="s">
        <v>213</v>
      </c>
      <c r="E616" s="196" t="s">
        <v>1638</v>
      </c>
      <c r="F616" s="197" t="s">
        <v>1639</v>
      </c>
      <c r="G616" s="198" t="s">
        <v>752</v>
      </c>
      <c r="H616" s="199">
        <v>1</v>
      </c>
      <c r="I616" s="200"/>
      <c r="J616" s="201">
        <f>ROUND(I616*H616,2)</f>
        <v>0</v>
      </c>
      <c r="K616" s="197" t="s">
        <v>21</v>
      </c>
      <c r="L616" s="41"/>
      <c r="M616" s="202" t="s">
        <v>21</v>
      </c>
      <c r="N616" s="203" t="s">
        <v>44</v>
      </c>
      <c r="O616" s="66"/>
      <c r="P616" s="204">
        <f>O616*H616</f>
        <v>0</v>
      </c>
      <c r="Q616" s="204">
        <v>0</v>
      </c>
      <c r="R616" s="204">
        <f>Q616*H616</f>
        <v>0</v>
      </c>
      <c r="S616" s="204">
        <v>0.05</v>
      </c>
      <c r="T616" s="205">
        <f>S616*H616</f>
        <v>0.05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06" t="s">
        <v>100</v>
      </c>
      <c r="AT616" s="206" t="s">
        <v>213</v>
      </c>
      <c r="AU616" s="206" t="s">
        <v>82</v>
      </c>
      <c r="AY616" s="19" t="s">
        <v>211</v>
      </c>
      <c r="BE616" s="207">
        <f>IF(N616="základní",J616,0)</f>
        <v>0</v>
      </c>
      <c r="BF616" s="207">
        <f>IF(N616="snížená",J616,0)</f>
        <v>0</v>
      </c>
      <c r="BG616" s="207">
        <f>IF(N616="zákl. přenesená",J616,0)</f>
        <v>0</v>
      </c>
      <c r="BH616" s="207">
        <f>IF(N616="sníž. přenesená",J616,0)</f>
        <v>0</v>
      </c>
      <c r="BI616" s="207">
        <f>IF(N616="nulová",J616,0)</f>
        <v>0</v>
      </c>
      <c r="BJ616" s="19" t="s">
        <v>80</v>
      </c>
      <c r="BK616" s="207">
        <f>ROUND(I616*H616,2)</f>
        <v>0</v>
      </c>
      <c r="BL616" s="19" t="s">
        <v>100</v>
      </c>
      <c r="BM616" s="206" t="s">
        <v>1640</v>
      </c>
    </row>
    <row r="617" spans="1:65" s="14" customFormat="1" ht="11.25">
      <c r="B617" s="219"/>
      <c r="C617" s="220"/>
      <c r="D617" s="210" t="s">
        <v>219</v>
      </c>
      <c r="E617" s="221" t="s">
        <v>21</v>
      </c>
      <c r="F617" s="222" t="s">
        <v>80</v>
      </c>
      <c r="G617" s="220"/>
      <c r="H617" s="223">
        <v>1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219</v>
      </c>
      <c r="AU617" s="229" t="s">
        <v>82</v>
      </c>
      <c r="AV617" s="14" t="s">
        <v>82</v>
      </c>
      <c r="AW617" s="14" t="s">
        <v>34</v>
      </c>
      <c r="AX617" s="14" t="s">
        <v>73</v>
      </c>
      <c r="AY617" s="229" t="s">
        <v>211</v>
      </c>
    </row>
    <row r="618" spans="1:65" s="15" customFormat="1" ht="11.25">
      <c r="B618" s="230"/>
      <c r="C618" s="231"/>
      <c r="D618" s="210" t="s">
        <v>219</v>
      </c>
      <c r="E618" s="232" t="s">
        <v>21</v>
      </c>
      <c r="F618" s="233" t="s">
        <v>225</v>
      </c>
      <c r="G618" s="231"/>
      <c r="H618" s="234">
        <v>1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219</v>
      </c>
      <c r="AU618" s="240" t="s">
        <v>82</v>
      </c>
      <c r="AV618" s="15" t="s">
        <v>100</v>
      </c>
      <c r="AW618" s="15" t="s">
        <v>34</v>
      </c>
      <c r="AX618" s="15" t="s">
        <v>80</v>
      </c>
      <c r="AY618" s="240" t="s">
        <v>211</v>
      </c>
    </row>
    <row r="619" spans="1:65" s="2" customFormat="1" ht="16.5" customHeight="1">
      <c r="A619" s="36"/>
      <c r="B619" s="37"/>
      <c r="C619" s="195" t="s">
        <v>711</v>
      </c>
      <c r="D619" s="195" t="s">
        <v>213</v>
      </c>
      <c r="E619" s="196" t="s">
        <v>1641</v>
      </c>
      <c r="F619" s="197" t="s">
        <v>1642</v>
      </c>
      <c r="G619" s="198" t="s">
        <v>243</v>
      </c>
      <c r="H619" s="199">
        <v>1</v>
      </c>
      <c r="I619" s="200"/>
      <c r="J619" s="201">
        <f>ROUND(I619*H619,2)</f>
        <v>0</v>
      </c>
      <c r="K619" s="197" t="s">
        <v>21</v>
      </c>
      <c r="L619" s="41"/>
      <c r="M619" s="202" t="s">
        <v>21</v>
      </c>
      <c r="N619" s="203" t="s">
        <v>44</v>
      </c>
      <c r="O619" s="66"/>
      <c r="P619" s="204">
        <f>O619*H619</f>
        <v>0</v>
      </c>
      <c r="Q619" s="204">
        <v>0</v>
      </c>
      <c r="R619" s="204">
        <f>Q619*H619</f>
        <v>0</v>
      </c>
      <c r="S619" s="204">
        <v>0.02</v>
      </c>
      <c r="T619" s="205">
        <f>S619*H619</f>
        <v>0.02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6" t="s">
        <v>100</v>
      </c>
      <c r="AT619" s="206" t="s">
        <v>213</v>
      </c>
      <c r="AU619" s="206" t="s">
        <v>82</v>
      </c>
      <c r="AY619" s="19" t="s">
        <v>211</v>
      </c>
      <c r="BE619" s="207">
        <f>IF(N619="základní",J619,0)</f>
        <v>0</v>
      </c>
      <c r="BF619" s="207">
        <f>IF(N619="snížená",J619,0)</f>
        <v>0</v>
      </c>
      <c r="BG619" s="207">
        <f>IF(N619="zákl. přenesená",J619,0)</f>
        <v>0</v>
      </c>
      <c r="BH619" s="207">
        <f>IF(N619="sníž. přenesená",J619,0)</f>
        <v>0</v>
      </c>
      <c r="BI619" s="207">
        <f>IF(N619="nulová",J619,0)</f>
        <v>0</v>
      </c>
      <c r="BJ619" s="19" t="s">
        <v>80</v>
      </c>
      <c r="BK619" s="207">
        <f>ROUND(I619*H619,2)</f>
        <v>0</v>
      </c>
      <c r="BL619" s="19" t="s">
        <v>100</v>
      </c>
      <c r="BM619" s="206" t="s">
        <v>1643</v>
      </c>
    </row>
    <row r="620" spans="1:65" s="12" customFormat="1" ht="22.9" customHeight="1">
      <c r="B620" s="179"/>
      <c r="C620" s="180"/>
      <c r="D620" s="181" t="s">
        <v>72</v>
      </c>
      <c r="E620" s="193" t="s">
        <v>754</v>
      </c>
      <c r="F620" s="193" t="s">
        <v>755</v>
      </c>
      <c r="G620" s="180"/>
      <c r="H620" s="180"/>
      <c r="I620" s="183"/>
      <c r="J620" s="194">
        <f>BK620</f>
        <v>0</v>
      </c>
      <c r="K620" s="180"/>
      <c r="L620" s="185"/>
      <c r="M620" s="186"/>
      <c r="N620" s="187"/>
      <c r="O620" s="187"/>
      <c r="P620" s="188">
        <f>SUM(P621:P646)</f>
        <v>0</v>
      </c>
      <c r="Q620" s="187"/>
      <c r="R620" s="188">
        <f>SUM(R621:R646)</f>
        <v>0</v>
      </c>
      <c r="S620" s="187"/>
      <c r="T620" s="189">
        <f>SUM(T621:T646)</f>
        <v>0</v>
      </c>
      <c r="AR620" s="190" t="s">
        <v>80</v>
      </c>
      <c r="AT620" s="191" t="s">
        <v>72</v>
      </c>
      <c r="AU620" s="191" t="s">
        <v>80</v>
      </c>
      <c r="AY620" s="190" t="s">
        <v>211</v>
      </c>
      <c r="BK620" s="192">
        <f>SUM(BK621:BK646)</f>
        <v>0</v>
      </c>
    </row>
    <row r="621" spans="1:65" s="2" customFormat="1" ht="21.75" customHeight="1">
      <c r="A621" s="36"/>
      <c r="B621" s="37"/>
      <c r="C621" s="195" t="s">
        <v>716</v>
      </c>
      <c r="D621" s="195" t="s">
        <v>213</v>
      </c>
      <c r="E621" s="196" t="s">
        <v>1644</v>
      </c>
      <c r="F621" s="197" t="s">
        <v>1645</v>
      </c>
      <c r="G621" s="198" t="s">
        <v>370</v>
      </c>
      <c r="H621" s="199">
        <v>588.577</v>
      </c>
      <c r="I621" s="200"/>
      <c r="J621" s="201">
        <f>ROUND(I621*H621,2)</f>
        <v>0</v>
      </c>
      <c r="K621" s="197" t="s">
        <v>217</v>
      </c>
      <c r="L621" s="41"/>
      <c r="M621" s="202" t="s">
        <v>21</v>
      </c>
      <c r="N621" s="203" t="s">
        <v>44</v>
      </c>
      <c r="O621" s="66"/>
      <c r="P621" s="204">
        <f>O621*H621</f>
        <v>0</v>
      </c>
      <c r="Q621" s="204">
        <v>0</v>
      </c>
      <c r="R621" s="204">
        <f>Q621*H621</f>
        <v>0</v>
      </c>
      <c r="S621" s="204">
        <v>0</v>
      </c>
      <c r="T621" s="205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06" t="s">
        <v>100</v>
      </c>
      <c r="AT621" s="206" t="s">
        <v>213</v>
      </c>
      <c r="AU621" s="206" t="s">
        <v>82</v>
      </c>
      <c r="AY621" s="19" t="s">
        <v>211</v>
      </c>
      <c r="BE621" s="207">
        <f>IF(N621="základní",J621,0)</f>
        <v>0</v>
      </c>
      <c r="BF621" s="207">
        <f>IF(N621="snížená",J621,0)</f>
        <v>0</v>
      </c>
      <c r="BG621" s="207">
        <f>IF(N621="zákl. přenesená",J621,0)</f>
        <v>0</v>
      </c>
      <c r="BH621" s="207">
        <f>IF(N621="sníž. přenesená",J621,0)</f>
        <v>0</v>
      </c>
      <c r="BI621" s="207">
        <f>IF(N621="nulová",J621,0)</f>
        <v>0</v>
      </c>
      <c r="BJ621" s="19" t="s">
        <v>80</v>
      </c>
      <c r="BK621" s="207">
        <f>ROUND(I621*H621,2)</f>
        <v>0</v>
      </c>
      <c r="BL621" s="19" t="s">
        <v>100</v>
      </c>
      <c r="BM621" s="206" t="s">
        <v>1646</v>
      </c>
    </row>
    <row r="622" spans="1:65" s="2" customFormat="1" ht="21.75" customHeight="1">
      <c r="A622" s="36"/>
      <c r="B622" s="37"/>
      <c r="C622" s="195" t="s">
        <v>722</v>
      </c>
      <c r="D622" s="195" t="s">
        <v>213</v>
      </c>
      <c r="E622" s="196" t="s">
        <v>767</v>
      </c>
      <c r="F622" s="197" t="s">
        <v>768</v>
      </c>
      <c r="G622" s="198" t="s">
        <v>370</v>
      </c>
      <c r="H622" s="199">
        <v>588.577</v>
      </c>
      <c r="I622" s="200"/>
      <c r="J622" s="201">
        <f>ROUND(I622*H622,2)</f>
        <v>0</v>
      </c>
      <c r="K622" s="197" t="s">
        <v>21</v>
      </c>
      <c r="L622" s="41"/>
      <c r="M622" s="202" t="s">
        <v>21</v>
      </c>
      <c r="N622" s="203" t="s">
        <v>44</v>
      </c>
      <c r="O622" s="66"/>
      <c r="P622" s="204">
        <f>O622*H622</f>
        <v>0</v>
      </c>
      <c r="Q622" s="204">
        <v>0</v>
      </c>
      <c r="R622" s="204">
        <f>Q622*H622</f>
        <v>0</v>
      </c>
      <c r="S622" s="204">
        <v>0</v>
      </c>
      <c r="T622" s="205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6" t="s">
        <v>100</v>
      </c>
      <c r="AT622" s="206" t="s">
        <v>213</v>
      </c>
      <c r="AU622" s="206" t="s">
        <v>82</v>
      </c>
      <c r="AY622" s="19" t="s">
        <v>211</v>
      </c>
      <c r="BE622" s="207">
        <f>IF(N622="základní",J622,0)</f>
        <v>0</v>
      </c>
      <c r="BF622" s="207">
        <f>IF(N622="snížená",J622,0)</f>
        <v>0</v>
      </c>
      <c r="BG622" s="207">
        <f>IF(N622="zákl. přenesená",J622,0)</f>
        <v>0</v>
      </c>
      <c r="BH622" s="207">
        <f>IF(N622="sníž. přenesená",J622,0)</f>
        <v>0</v>
      </c>
      <c r="BI622" s="207">
        <f>IF(N622="nulová",J622,0)</f>
        <v>0</v>
      </c>
      <c r="BJ622" s="19" t="s">
        <v>80</v>
      </c>
      <c r="BK622" s="207">
        <f>ROUND(I622*H622,2)</f>
        <v>0</v>
      </c>
      <c r="BL622" s="19" t="s">
        <v>100</v>
      </c>
      <c r="BM622" s="206" t="s">
        <v>1647</v>
      </c>
    </row>
    <row r="623" spans="1:65" s="2" customFormat="1" ht="16.5" customHeight="1">
      <c r="A623" s="36"/>
      <c r="B623" s="37"/>
      <c r="C623" s="195" t="s">
        <v>727</v>
      </c>
      <c r="D623" s="195" t="s">
        <v>213</v>
      </c>
      <c r="E623" s="196" t="s">
        <v>771</v>
      </c>
      <c r="F623" s="197" t="s">
        <v>772</v>
      </c>
      <c r="G623" s="198" t="s">
        <v>370</v>
      </c>
      <c r="H623" s="199">
        <v>588.577</v>
      </c>
      <c r="I623" s="200"/>
      <c r="J623" s="201">
        <f>ROUND(I623*H623,2)</f>
        <v>0</v>
      </c>
      <c r="K623" s="197" t="s">
        <v>217</v>
      </c>
      <c r="L623" s="41"/>
      <c r="M623" s="202" t="s">
        <v>21</v>
      </c>
      <c r="N623" s="203" t="s">
        <v>44</v>
      </c>
      <c r="O623" s="66"/>
      <c r="P623" s="204">
        <f>O623*H623</f>
        <v>0</v>
      </c>
      <c r="Q623" s="204">
        <v>0</v>
      </c>
      <c r="R623" s="204">
        <f>Q623*H623</f>
        <v>0</v>
      </c>
      <c r="S623" s="204">
        <v>0</v>
      </c>
      <c r="T623" s="205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206" t="s">
        <v>100</v>
      </c>
      <c r="AT623" s="206" t="s">
        <v>213</v>
      </c>
      <c r="AU623" s="206" t="s">
        <v>82</v>
      </c>
      <c r="AY623" s="19" t="s">
        <v>211</v>
      </c>
      <c r="BE623" s="207">
        <f>IF(N623="základní",J623,0)</f>
        <v>0</v>
      </c>
      <c r="BF623" s="207">
        <f>IF(N623="snížená",J623,0)</f>
        <v>0</v>
      </c>
      <c r="BG623" s="207">
        <f>IF(N623="zákl. přenesená",J623,0)</f>
        <v>0</v>
      </c>
      <c r="BH623" s="207">
        <f>IF(N623="sníž. přenesená",J623,0)</f>
        <v>0</v>
      </c>
      <c r="BI623" s="207">
        <f>IF(N623="nulová",J623,0)</f>
        <v>0</v>
      </c>
      <c r="BJ623" s="19" t="s">
        <v>80</v>
      </c>
      <c r="BK623" s="207">
        <f>ROUND(I623*H623,2)</f>
        <v>0</v>
      </c>
      <c r="BL623" s="19" t="s">
        <v>100</v>
      </c>
      <c r="BM623" s="206" t="s">
        <v>1648</v>
      </c>
    </row>
    <row r="624" spans="1:65" s="2" customFormat="1" ht="16.5" customHeight="1">
      <c r="A624" s="36"/>
      <c r="B624" s="37"/>
      <c r="C624" s="195" t="s">
        <v>733</v>
      </c>
      <c r="D624" s="195" t="s">
        <v>213</v>
      </c>
      <c r="E624" s="196" t="s">
        <v>1649</v>
      </c>
      <c r="F624" s="197" t="s">
        <v>1650</v>
      </c>
      <c r="G624" s="198" t="s">
        <v>370</v>
      </c>
      <c r="H624" s="199">
        <v>588.577</v>
      </c>
      <c r="I624" s="200"/>
      <c r="J624" s="201">
        <f>ROUND(I624*H624,2)</f>
        <v>0</v>
      </c>
      <c r="K624" s="197" t="s">
        <v>21</v>
      </c>
      <c r="L624" s="41"/>
      <c r="M624" s="202" t="s">
        <v>21</v>
      </c>
      <c r="N624" s="203" t="s">
        <v>44</v>
      </c>
      <c r="O624" s="66"/>
      <c r="P624" s="204">
        <f>O624*H624</f>
        <v>0</v>
      </c>
      <c r="Q624" s="204">
        <v>0</v>
      </c>
      <c r="R624" s="204">
        <f>Q624*H624</f>
        <v>0</v>
      </c>
      <c r="S624" s="204">
        <v>0</v>
      </c>
      <c r="T624" s="205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206" t="s">
        <v>100</v>
      </c>
      <c r="AT624" s="206" t="s">
        <v>213</v>
      </c>
      <c r="AU624" s="206" t="s">
        <v>82</v>
      </c>
      <c r="AY624" s="19" t="s">
        <v>211</v>
      </c>
      <c r="BE624" s="207">
        <f>IF(N624="základní",J624,0)</f>
        <v>0</v>
      </c>
      <c r="BF624" s="207">
        <f>IF(N624="snížená",J624,0)</f>
        <v>0</v>
      </c>
      <c r="BG624" s="207">
        <f>IF(N624="zákl. přenesená",J624,0)</f>
        <v>0</v>
      </c>
      <c r="BH624" s="207">
        <f>IF(N624="sníž. přenesená",J624,0)</f>
        <v>0</v>
      </c>
      <c r="BI624" s="207">
        <f>IF(N624="nulová",J624,0)</f>
        <v>0</v>
      </c>
      <c r="BJ624" s="19" t="s">
        <v>80</v>
      </c>
      <c r="BK624" s="207">
        <f>ROUND(I624*H624,2)</f>
        <v>0</v>
      </c>
      <c r="BL624" s="19" t="s">
        <v>100</v>
      </c>
      <c r="BM624" s="206" t="s">
        <v>1651</v>
      </c>
    </row>
    <row r="625" spans="1:65" s="2" customFormat="1" ht="21.75" customHeight="1">
      <c r="A625" s="36"/>
      <c r="B625" s="37"/>
      <c r="C625" s="195" t="s">
        <v>737</v>
      </c>
      <c r="D625" s="195" t="s">
        <v>213</v>
      </c>
      <c r="E625" s="196" t="s">
        <v>1652</v>
      </c>
      <c r="F625" s="197" t="s">
        <v>1653</v>
      </c>
      <c r="G625" s="198" t="s">
        <v>370</v>
      </c>
      <c r="H625" s="199">
        <v>406.02699999999999</v>
      </c>
      <c r="I625" s="200"/>
      <c r="J625" s="201">
        <f>ROUND(I625*H625,2)</f>
        <v>0</v>
      </c>
      <c r="K625" s="197" t="s">
        <v>21</v>
      </c>
      <c r="L625" s="41"/>
      <c r="M625" s="202" t="s">
        <v>21</v>
      </c>
      <c r="N625" s="203" t="s">
        <v>44</v>
      </c>
      <c r="O625" s="66"/>
      <c r="P625" s="204">
        <f>O625*H625</f>
        <v>0</v>
      </c>
      <c r="Q625" s="204">
        <v>0</v>
      </c>
      <c r="R625" s="204">
        <f>Q625*H625</f>
        <v>0</v>
      </c>
      <c r="S625" s="204">
        <v>0</v>
      </c>
      <c r="T625" s="205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06" t="s">
        <v>100</v>
      </c>
      <c r="AT625" s="206" t="s">
        <v>213</v>
      </c>
      <c r="AU625" s="206" t="s">
        <v>82</v>
      </c>
      <c r="AY625" s="19" t="s">
        <v>211</v>
      </c>
      <c r="BE625" s="207">
        <f>IF(N625="základní",J625,0)</f>
        <v>0</v>
      </c>
      <c r="BF625" s="207">
        <f>IF(N625="snížená",J625,0)</f>
        <v>0</v>
      </c>
      <c r="BG625" s="207">
        <f>IF(N625="zákl. přenesená",J625,0)</f>
        <v>0</v>
      </c>
      <c r="BH625" s="207">
        <f>IF(N625="sníž. přenesená",J625,0)</f>
        <v>0</v>
      </c>
      <c r="BI625" s="207">
        <f>IF(N625="nulová",J625,0)</f>
        <v>0</v>
      </c>
      <c r="BJ625" s="19" t="s">
        <v>80</v>
      </c>
      <c r="BK625" s="207">
        <f>ROUND(I625*H625,2)</f>
        <v>0</v>
      </c>
      <c r="BL625" s="19" t="s">
        <v>100</v>
      </c>
      <c r="BM625" s="206" t="s">
        <v>1654</v>
      </c>
    </row>
    <row r="626" spans="1:65" s="14" customFormat="1" ht="11.25">
      <c r="B626" s="219"/>
      <c r="C626" s="220"/>
      <c r="D626" s="210" t="s">
        <v>219</v>
      </c>
      <c r="E626" s="221" t="s">
        <v>21</v>
      </c>
      <c r="F626" s="222" t="s">
        <v>1655</v>
      </c>
      <c r="G626" s="220"/>
      <c r="H626" s="223">
        <v>508.02699999999999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219</v>
      </c>
      <c r="AU626" s="229" t="s">
        <v>82</v>
      </c>
      <c r="AV626" s="14" t="s">
        <v>82</v>
      </c>
      <c r="AW626" s="14" t="s">
        <v>34</v>
      </c>
      <c r="AX626" s="14" t="s">
        <v>73</v>
      </c>
      <c r="AY626" s="229" t="s">
        <v>211</v>
      </c>
    </row>
    <row r="627" spans="1:65" s="14" customFormat="1" ht="11.25">
      <c r="B627" s="219"/>
      <c r="C627" s="220"/>
      <c r="D627" s="210" t="s">
        <v>219</v>
      </c>
      <c r="E627" s="221" t="s">
        <v>21</v>
      </c>
      <c r="F627" s="222" t="s">
        <v>1656</v>
      </c>
      <c r="G627" s="220"/>
      <c r="H627" s="223">
        <v>-102</v>
      </c>
      <c r="I627" s="224"/>
      <c r="J627" s="220"/>
      <c r="K627" s="220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219</v>
      </c>
      <c r="AU627" s="229" t="s">
        <v>82</v>
      </c>
      <c r="AV627" s="14" t="s">
        <v>82</v>
      </c>
      <c r="AW627" s="14" t="s">
        <v>34</v>
      </c>
      <c r="AX627" s="14" t="s">
        <v>73</v>
      </c>
      <c r="AY627" s="229" t="s">
        <v>211</v>
      </c>
    </row>
    <row r="628" spans="1:65" s="15" customFormat="1" ht="11.25">
      <c r="B628" s="230"/>
      <c r="C628" s="231"/>
      <c r="D628" s="210" t="s">
        <v>219</v>
      </c>
      <c r="E628" s="232" t="s">
        <v>21</v>
      </c>
      <c r="F628" s="233" t="s">
        <v>225</v>
      </c>
      <c r="G628" s="231"/>
      <c r="H628" s="234">
        <v>406.02699999999999</v>
      </c>
      <c r="I628" s="235"/>
      <c r="J628" s="231"/>
      <c r="K628" s="231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219</v>
      </c>
      <c r="AU628" s="240" t="s">
        <v>82</v>
      </c>
      <c r="AV628" s="15" t="s">
        <v>100</v>
      </c>
      <c r="AW628" s="15" t="s">
        <v>34</v>
      </c>
      <c r="AX628" s="15" t="s">
        <v>80</v>
      </c>
      <c r="AY628" s="240" t="s">
        <v>211</v>
      </c>
    </row>
    <row r="629" spans="1:65" s="2" customFormat="1" ht="21.75" customHeight="1">
      <c r="A629" s="36"/>
      <c r="B629" s="37"/>
      <c r="C629" s="195" t="s">
        <v>744</v>
      </c>
      <c r="D629" s="195" t="s">
        <v>213</v>
      </c>
      <c r="E629" s="196" t="s">
        <v>1657</v>
      </c>
      <c r="F629" s="197" t="s">
        <v>1658</v>
      </c>
      <c r="G629" s="198" t="s">
        <v>370</v>
      </c>
      <c r="H629" s="199">
        <v>102</v>
      </c>
      <c r="I629" s="200"/>
      <c r="J629" s="201">
        <f>ROUND(I629*H629,2)</f>
        <v>0</v>
      </c>
      <c r="K629" s="197" t="s">
        <v>21</v>
      </c>
      <c r="L629" s="41"/>
      <c r="M629" s="202" t="s">
        <v>21</v>
      </c>
      <c r="N629" s="203" t="s">
        <v>44</v>
      </c>
      <c r="O629" s="66"/>
      <c r="P629" s="204">
        <f>O629*H629</f>
        <v>0</v>
      </c>
      <c r="Q629" s="204">
        <v>0</v>
      </c>
      <c r="R629" s="204">
        <f>Q629*H629</f>
        <v>0</v>
      </c>
      <c r="S629" s="204">
        <v>0</v>
      </c>
      <c r="T629" s="20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206" t="s">
        <v>100</v>
      </c>
      <c r="AT629" s="206" t="s">
        <v>213</v>
      </c>
      <c r="AU629" s="206" t="s">
        <v>82</v>
      </c>
      <c r="AY629" s="19" t="s">
        <v>211</v>
      </c>
      <c r="BE629" s="207">
        <f>IF(N629="základní",J629,0)</f>
        <v>0</v>
      </c>
      <c r="BF629" s="207">
        <f>IF(N629="snížená",J629,0)</f>
        <v>0</v>
      </c>
      <c r="BG629" s="207">
        <f>IF(N629="zákl. přenesená",J629,0)</f>
        <v>0</v>
      </c>
      <c r="BH629" s="207">
        <f>IF(N629="sníž. přenesená",J629,0)</f>
        <v>0</v>
      </c>
      <c r="BI629" s="207">
        <f>IF(N629="nulová",J629,0)</f>
        <v>0</v>
      </c>
      <c r="BJ629" s="19" t="s">
        <v>80</v>
      </c>
      <c r="BK629" s="207">
        <f>ROUND(I629*H629,2)</f>
        <v>0</v>
      </c>
      <c r="BL629" s="19" t="s">
        <v>100</v>
      </c>
      <c r="BM629" s="206" t="s">
        <v>1659</v>
      </c>
    </row>
    <row r="630" spans="1:65" s="13" customFormat="1" ht="11.25">
      <c r="B630" s="208"/>
      <c r="C630" s="209"/>
      <c r="D630" s="210" t="s">
        <v>219</v>
      </c>
      <c r="E630" s="211" t="s">
        <v>21</v>
      </c>
      <c r="F630" s="212" t="s">
        <v>1660</v>
      </c>
      <c r="G630" s="209"/>
      <c r="H630" s="211" t="s">
        <v>21</v>
      </c>
      <c r="I630" s="213"/>
      <c r="J630" s="209"/>
      <c r="K630" s="209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219</v>
      </c>
      <c r="AU630" s="218" t="s">
        <v>82</v>
      </c>
      <c r="AV630" s="13" t="s">
        <v>80</v>
      </c>
      <c r="AW630" s="13" t="s">
        <v>34</v>
      </c>
      <c r="AX630" s="13" t="s">
        <v>73</v>
      </c>
      <c r="AY630" s="218" t="s">
        <v>211</v>
      </c>
    </row>
    <row r="631" spans="1:65" s="14" customFormat="1" ht="11.25">
      <c r="B631" s="219"/>
      <c r="C631" s="220"/>
      <c r="D631" s="210" t="s">
        <v>219</v>
      </c>
      <c r="E631" s="221" t="s">
        <v>21</v>
      </c>
      <c r="F631" s="222" t="s">
        <v>1661</v>
      </c>
      <c r="G631" s="220"/>
      <c r="H631" s="223">
        <v>101.605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219</v>
      </c>
      <c r="AU631" s="229" t="s">
        <v>82</v>
      </c>
      <c r="AV631" s="14" t="s">
        <v>82</v>
      </c>
      <c r="AW631" s="14" t="s">
        <v>34</v>
      </c>
      <c r="AX631" s="14" t="s">
        <v>73</v>
      </c>
      <c r="AY631" s="229" t="s">
        <v>211</v>
      </c>
    </row>
    <row r="632" spans="1:65" s="13" customFormat="1" ht="11.25">
      <c r="B632" s="208"/>
      <c r="C632" s="209"/>
      <c r="D632" s="210" t="s">
        <v>219</v>
      </c>
      <c r="E632" s="211" t="s">
        <v>21</v>
      </c>
      <c r="F632" s="212" t="s">
        <v>1662</v>
      </c>
      <c r="G632" s="209"/>
      <c r="H632" s="211" t="s">
        <v>21</v>
      </c>
      <c r="I632" s="213"/>
      <c r="J632" s="209"/>
      <c r="K632" s="209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219</v>
      </c>
      <c r="AU632" s="218" t="s">
        <v>82</v>
      </c>
      <c r="AV632" s="13" t="s">
        <v>80</v>
      </c>
      <c r="AW632" s="13" t="s">
        <v>34</v>
      </c>
      <c r="AX632" s="13" t="s">
        <v>73</v>
      </c>
      <c r="AY632" s="218" t="s">
        <v>211</v>
      </c>
    </row>
    <row r="633" spans="1:65" s="14" customFormat="1" ht="11.25">
      <c r="B633" s="219"/>
      <c r="C633" s="220"/>
      <c r="D633" s="210" t="s">
        <v>219</v>
      </c>
      <c r="E633" s="221" t="s">
        <v>21</v>
      </c>
      <c r="F633" s="222" t="s">
        <v>1663</v>
      </c>
      <c r="G633" s="220"/>
      <c r="H633" s="223">
        <v>0.39500000000000002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219</v>
      </c>
      <c r="AU633" s="229" t="s">
        <v>82</v>
      </c>
      <c r="AV633" s="14" t="s">
        <v>82</v>
      </c>
      <c r="AW633" s="14" t="s">
        <v>34</v>
      </c>
      <c r="AX633" s="14" t="s">
        <v>73</v>
      </c>
      <c r="AY633" s="229" t="s">
        <v>211</v>
      </c>
    </row>
    <row r="634" spans="1:65" s="15" customFormat="1" ht="11.25">
      <c r="B634" s="230"/>
      <c r="C634" s="231"/>
      <c r="D634" s="210" t="s">
        <v>219</v>
      </c>
      <c r="E634" s="232" t="s">
        <v>21</v>
      </c>
      <c r="F634" s="233" t="s">
        <v>225</v>
      </c>
      <c r="G634" s="231"/>
      <c r="H634" s="234">
        <v>102</v>
      </c>
      <c r="I634" s="235"/>
      <c r="J634" s="231"/>
      <c r="K634" s="231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219</v>
      </c>
      <c r="AU634" s="240" t="s">
        <v>82</v>
      </c>
      <c r="AV634" s="15" t="s">
        <v>100</v>
      </c>
      <c r="AW634" s="15" t="s">
        <v>34</v>
      </c>
      <c r="AX634" s="15" t="s">
        <v>80</v>
      </c>
      <c r="AY634" s="240" t="s">
        <v>211</v>
      </c>
    </row>
    <row r="635" spans="1:65" s="2" customFormat="1" ht="21.75" customHeight="1">
      <c r="A635" s="36"/>
      <c r="B635" s="37"/>
      <c r="C635" s="195" t="s">
        <v>749</v>
      </c>
      <c r="D635" s="195" t="s">
        <v>213</v>
      </c>
      <c r="E635" s="196" t="s">
        <v>1664</v>
      </c>
      <c r="F635" s="197" t="s">
        <v>1665</v>
      </c>
      <c r="G635" s="198" t="s">
        <v>370</v>
      </c>
      <c r="H635" s="199">
        <v>64.38</v>
      </c>
      <c r="I635" s="200"/>
      <c r="J635" s="201">
        <f>ROUND(I635*H635,2)</f>
        <v>0</v>
      </c>
      <c r="K635" s="197" t="s">
        <v>21</v>
      </c>
      <c r="L635" s="41"/>
      <c r="M635" s="202" t="s">
        <v>21</v>
      </c>
      <c r="N635" s="203" t="s">
        <v>44</v>
      </c>
      <c r="O635" s="66"/>
      <c r="P635" s="204">
        <f>O635*H635</f>
        <v>0</v>
      </c>
      <c r="Q635" s="204">
        <v>0</v>
      </c>
      <c r="R635" s="204">
        <f>Q635*H635</f>
        <v>0</v>
      </c>
      <c r="S635" s="204">
        <v>0</v>
      </c>
      <c r="T635" s="20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206" t="s">
        <v>100</v>
      </c>
      <c r="AT635" s="206" t="s">
        <v>213</v>
      </c>
      <c r="AU635" s="206" t="s">
        <v>82</v>
      </c>
      <c r="AY635" s="19" t="s">
        <v>211</v>
      </c>
      <c r="BE635" s="207">
        <f>IF(N635="základní",J635,0)</f>
        <v>0</v>
      </c>
      <c r="BF635" s="207">
        <f>IF(N635="snížená",J635,0)</f>
        <v>0</v>
      </c>
      <c r="BG635" s="207">
        <f>IF(N635="zákl. přenesená",J635,0)</f>
        <v>0</v>
      </c>
      <c r="BH635" s="207">
        <f>IF(N635="sníž. přenesená",J635,0)</f>
        <v>0</v>
      </c>
      <c r="BI635" s="207">
        <f>IF(N635="nulová",J635,0)</f>
        <v>0</v>
      </c>
      <c r="BJ635" s="19" t="s">
        <v>80</v>
      </c>
      <c r="BK635" s="207">
        <f>ROUND(I635*H635,2)</f>
        <v>0</v>
      </c>
      <c r="BL635" s="19" t="s">
        <v>100</v>
      </c>
      <c r="BM635" s="206" t="s">
        <v>1666</v>
      </c>
    </row>
    <row r="636" spans="1:65" s="14" customFormat="1" ht="11.25">
      <c r="B636" s="219"/>
      <c r="C636" s="220"/>
      <c r="D636" s="210" t="s">
        <v>219</v>
      </c>
      <c r="E636" s="221" t="s">
        <v>21</v>
      </c>
      <c r="F636" s="222" t="s">
        <v>1667</v>
      </c>
      <c r="G636" s="220"/>
      <c r="H636" s="223">
        <v>64.38</v>
      </c>
      <c r="I636" s="224"/>
      <c r="J636" s="220"/>
      <c r="K636" s="220"/>
      <c r="L636" s="225"/>
      <c r="M636" s="226"/>
      <c r="N636" s="227"/>
      <c r="O636" s="227"/>
      <c r="P636" s="227"/>
      <c r="Q636" s="227"/>
      <c r="R636" s="227"/>
      <c r="S636" s="227"/>
      <c r="T636" s="228"/>
      <c r="AT636" s="229" t="s">
        <v>219</v>
      </c>
      <c r="AU636" s="229" t="s">
        <v>82</v>
      </c>
      <c r="AV636" s="14" t="s">
        <v>82</v>
      </c>
      <c r="AW636" s="14" t="s">
        <v>34</v>
      </c>
      <c r="AX636" s="14" t="s">
        <v>73</v>
      </c>
      <c r="AY636" s="229" t="s">
        <v>211</v>
      </c>
    </row>
    <row r="637" spans="1:65" s="15" customFormat="1" ht="11.25">
      <c r="B637" s="230"/>
      <c r="C637" s="231"/>
      <c r="D637" s="210" t="s">
        <v>219</v>
      </c>
      <c r="E637" s="232" t="s">
        <v>21</v>
      </c>
      <c r="F637" s="233" t="s">
        <v>225</v>
      </c>
      <c r="G637" s="231"/>
      <c r="H637" s="234">
        <v>64.38</v>
      </c>
      <c r="I637" s="235"/>
      <c r="J637" s="231"/>
      <c r="K637" s="231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219</v>
      </c>
      <c r="AU637" s="240" t="s">
        <v>82</v>
      </c>
      <c r="AV637" s="15" t="s">
        <v>100</v>
      </c>
      <c r="AW637" s="15" t="s">
        <v>34</v>
      </c>
      <c r="AX637" s="15" t="s">
        <v>80</v>
      </c>
      <c r="AY637" s="240" t="s">
        <v>211</v>
      </c>
    </row>
    <row r="638" spans="1:65" s="2" customFormat="1" ht="21.75" customHeight="1">
      <c r="A638" s="36"/>
      <c r="B638" s="37"/>
      <c r="C638" s="195" t="s">
        <v>756</v>
      </c>
      <c r="D638" s="195" t="s">
        <v>213</v>
      </c>
      <c r="E638" s="196" t="s">
        <v>1668</v>
      </c>
      <c r="F638" s="197" t="s">
        <v>1669</v>
      </c>
      <c r="G638" s="198" t="s">
        <v>370</v>
      </c>
      <c r="H638" s="199">
        <v>0.95</v>
      </c>
      <c r="I638" s="200"/>
      <c r="J638" s="201">
        <f>ROUND(I638*H638,2)</f>
        <v>0</v>
      </c>
      <c r="K638" s="197" t="s">
        <v>21</v>
      </c>
      <c r="L638" s="41"/>
      <c r="M638" s="202" t="s">
        <v>21</v>
      </c>
      <c r="N638" s="203" t="s">
        <v>44</v>
      </c>
      <c r="O638" s="66"/>
      <c r="P638" s="204">
        <f>O638*H638</f>
        <v>0</v>
      </c>
      <c r="Q638" s="204">
        <v>0</v>
      </c>
      <c r="R638" s="204">
        <f>Q638*H638</f>
        <v>0</v>
      </c>
      <c r="S638" s="204">
        <v>0</v>
      </c>
      <c r="T638" s="205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206" t="s">
        <v>100</v>
      </c>
      <c r="AT638" s="206" t="s">
        <v>213</v>
      </c>
      <c r="AU638" s="206" t="s">
        <v>82</v>
      </c>
      <c r="AY638" s="19" t="s">
        <v>211</v>
      </c>
      <c r="BE638" s="207">
        <f>IF(N638="základní",J638,0)</f>
        <v>0</v>
      </c>
      <c r="BF638" s="207">
        <f>IF(N638="snížená",J638,0)</f>
        <v>0</v>
      </c>
      <c r="BG638" s="207">
        <f>IF(N638="zákl. přenesená",J638,0)</f>
        <v>0</v>
      </c>
      <c r="BH638" s="207">
        <f>IF(N638="sníž. přenesená",J638,0)</f>
        <v>0</v>
      </c>
      <c r="BI638" s="207">
        <f>IF(N638="nulová",J638,0)</f>
        <v>0</v>
      </c>
      <c r="BJ638" s="19" t="s">
        <v>80</v>
      </c>
      <c r="BK638" s="207">
        <f>ROUND(I638*H638,2)</f>
        <v>0</v>
      </c>
      <c r="BL638" s="19" t="s">
        <v>100</v>
      </c>
      <c r="BM638" s="206" t="s">
        <v>1670</v>
      </c>
    </row>
    <row r="639" spans="1:65" s="14" customFormat="1" ht="11.25">
      <c r="B639" s="219"/>
      <c r="C639" s="220"/>
      <c r="D639" s="210" t="s">
        <v>219</v>
      </c>
      <c r="E639" s="221" t="s">
        <v>21</v>
      </c>
      <c r="F639" s="222" t="s">
        <v>1671</v>
      </c>
      <c r="G639" s="220"/>
      <c r="H639" s="223">
        <v>0.95</v>
      </c>
      <c r="I639" s="224"/>
      <c r="J639" s="220"/>
      <c r="K639" s="220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219</v>
      </c>
      <c r="AU639" s="229" t="s">
        <v>82</v>
      </c>
      <c r="AV639" s="14" t="s">
        <v>82</v>
      </c>
      <c r="AW639" s="14" t="s">
        <v>34</v>
      </c>
      <c r="AX639" s="14" t="s">
        <v>73</v>
      </c>
      <c r="AY639" s="229" t="s">
        <v>211</v>
      </c>
    </row>
    <row r="640" spans="1:65" s="15" customFormat="1" ht="11.25">
      <c r="B640" s="230"/>
      <c r="C640" s="231"/>
      <c r="D640" s="210" t="s">
        <v>219</v>
      </c>
      <c r="E640" s="232" t="s">
        <v>21</v>
      </c>
      <c r="F640" s="233" t="s">
        <v>225</v>
      </c>
      <c r="G640" s="231"/>
      <c r="H640" s="234">
        <v>0.95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219</v>
      </c>
      <c r="AU640" s="240" t="s">
        <v>82</v>
      </c>
      <c r="AV640" s="15" t="s">
        <v>100</v>
      </c>
      <c r="AW640" s="15" t="s">
        <v>34</v>
      </c>
      <c r="AX640" s="15" t="s">
        <v>80</v>
      </c>
      <c r="AY640" s="240" t="s">
        <v>211</v>
      </c>
    </row>
    <row r="641" spans="1:65" s="2" customFormat="1" ht="21.75" customHeight="1">
      <c r="A641" s="36"/>
      <c r="B641" s="37"/>
      <c r="C641" s="195" t="s">
        <v>762</v>
      </c>
      <c r="D641" s="195" t="s">
        <v>213</v>
      </c>
      <c r="E641" s="196" t="s">
        <v>1672</v>
      </c>
      <c r="F641" s="197" t="s">
        <v>1673</v>
      </c>
      <c r="G641" s="198" t="s">
        <v>370</v>
      </c>
      <c r="H641" s="199">
        <v>10.4</v>
      </c>
      <c r="I641" s="200"/>
      <c r="J641" s="201">
        <f>ROUND(I641*H641,2)</f>
        <v>0</v>
      </c>
      <c r="K641" s="197" t="s">
        <v>21</v>
      </c>
      <c r="L641" s="41"/>
      <c r="M641" s="202" t="s">
        <v>21</v>
      </c>
      <c r="N641" s="203" t="s">
        <v>44</v>
      </c>
      <c r="O641" s="66"/>
      <c r="P641" s="204">
        <f>O641*H641</f>
        <v>0</v>
      </c>
      <c r="Q641" s="204">
        <v>0</v>
      </c>
      <c r="R641" s="204">
        <f>Q641*H641</f>
        <v>0</v>
      </c>
      <c r="S641" s="204">
        <v>0</v>
      </c>
      <c r="T641" s="20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206" t="s">
        <v>100</v>
      </c>
      <c r="AT641" s="206" t="s">
        <v>213</v>
      </c>
      <c r="AU641" s="206" t="s">
        <v>82</v>
      </c>
      <c r="AY641" s="19" t="s">
        <v>211</v>
      </c>
      <c r="BE641" s="207">
        <f>IF(N641="základní",J641,0)</f>
        <v>0</v>
      </c>
      <c r="BF641" s="207">
        <f>IF(N641="snížená",J641,0)</f>
        <v>0</v>
      </c>
      <c r="BG641" s="207">
        <f>IF(N641="zákl. přenesená",J641,0)</f>
        <v>0</v>
      </c>
      <c r="BH641" s="207">
        <f>IF(N641="sníž. přenesená",J641,0)</f>
        <v>0</v>
      </c>
      <c r="BI641" s="207">
        <f>IF(N641="nulová",J641,0)</f>
        <v>0</v>
      </c>
      <c r="BJ641" s="19" t="s">
        <v>80</v>
      </c>
      <c r="BK641" s="207">
        <f>ROUND(I641*H641,2)</f>
        <v>0</v>
      </c>
      <c r="BL641" s="19" t="s">
        <v>100</v>
      </c>
      <c r="BM641" s="206" t="s">
        <v>1674</v>
      </c>
    </row>
    <row r="642" spans="1:65" s="14" customFormat="1" ht="11.25">
      <c r="B642" s="219"/>
      <c r="C642" s="220"/>
      <c r="D642" s="210" t="s">
        <v>219</v>
      </c>
      <c r="E642" s="221" t="s">
        <v>21</v>
      </c>
      <c r="F642" s="222" t="s">
        <v>1675</v>
      </c>
      <c r="G642" s="220"/>
      <c r="H642" s="223">
        <v>10.4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219</v>
      </c>
      <c r="AU642" s="229" t="s">
        <v>82</v>
      </c>
      <c r="AV642" s="14" t="s">
        <v>82</v>
      </c>
      <c r="AW642" s="14" t="s">
        <v>34</v>
      </c>
      <c r="AX642" s="14" t="s">
        <v>73</v>
      </c>
      <c r="AY642" s="229" t="s">
        <v>211</v>
      </c>
    </row>
    <row r="643" spans="1:65" s="15" customFormat="1" ht="11.25">
      <c r="B643" s="230"/>
      <c r="C643" s="231"/>
      <c r="D643" s="210" t="s">
        <v>219</v>
      </c>
      <c r="E643" s="232" t="s">
        <v>21</v>
      </c>
      <c r="F643" s="233" t="s">
        <v>225</v>
      </c>
      <c r="G643" s="231"/>
      <c r="H643" s="234">
        <v>10.4</v>
      </c>
      <c r="I643" s="235"/>
      <c r="J643" s="231"/>
      <c r="K643" s="231"/>
      <c r="L643" s="236"/>
      <c r="M643" s="237"/>
      <c r="N643" s="238"/>
      <c r="O643" s="238"/>
      <c r="P643" s="238"/>
      <c r="Q643" s="238"/>
      <c r="R643" s="238"/>
      <c r="S643" s="238"/>
      <c r="T643" s="239"/>
      <c r="AT643" s="240" t="s">
        <v>219</v>
      </c>
      <c r="AU643" s="240" t="s">
        <v>82</v>
      </c>
      <c r="AV643" s="15" t="s">
        <v>100</v>
      </c>
      <c r="AW643" s="15" t="s">
        <v>34</v>
      </c>
      <c r="AX643" s="15" t="s">
        <v>80</v>
      </c>
      <c r="AY643" s="240" t="s">
        <v>211</v>
      </c>
    </row>
    <row r="644" spans="1:65" s="2" customFormat="1" ht="16.5" customHeight="1">
      <c r="A644" s="36"/>
      <c r="B644" s="37"/>
      <c r="C644" s="195" t="s">
        <v>766</v>
      </c>
      <c r="D644" s="195" t="s">
        <v>213</v>
      </c>
      <c r="E644" s="196" t="s">
        <v>1676</v>
      </c>
      <c r="F644" s="197" t="s">
        <v>1677</v>
      </c>
      <c r="G644" s="198" t="s">
        <v>370</v>
      </c>
      <c r="H644" s="199">
        <v>6.45</v>
      </c>
      <c r="I644" s="200"/>
      <c r="J644" s="201">
        <f>ROUND(I644*H644,2)</f>
        <v>0</v>
      </c>
      <c r="K644" s="197" t="s">
        <v>21</v>
      </c>
      <c r="L644" s="41"/>
      <c r="M644" s="202" t="s">
        <v>21</v>
      </c>
      <c r="N644" s="203" t="s">
        <v>44</v>
      </c>
      <c r="O644" s="66"/>
      <c r="P644" s="204">
        <f>O644*H644</f>
        <v>0</v>
      </c>
      <c r="Q644" s="204">
        <v>0</v>
      </c>
      <c r="R644" s="204">
        <f>Q644*H644</f>
        <v>0</v>
      </c>
      <c r="S644" s="204">
        <v>0</v>
      </c>
      <c r="T644" s="20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206" t="s">
        <v>100</v>
      </c>
      <c r="AT644" s="206" t="s">
        <v>213</v>
      </c>
      <c r="AU644" s="206" t="s">
        <v>82</v>
      </c>
      <c r="AY644" s="19" t="s">
        <v>211</v>
      </c>
      <c r="BE644" s="207">
        <f>IF(N644="základní",J644,0)</f>
        <v>0</v>
      </c>
      <c r="BF644" s="207">
        <f>IF(N644="snížená",J644,0)</f>
        <v>0</v>
      </c>
      <c r="BG644" s="207">
        <f>IF(N644="zákl. přenesená",J644,0)</f>
        <v>0</v>
      </c>
      <c r="BH644" s="207">
        <f>IF(N644="sníž. přenesená",J644,0)</f>
        <v>0</v>
      </c>
      <c r="BI644" s="207">
        <f>IF(N644="nulová",J644,0)</f>
        <v>0</v>
      </c>
      <c r="BJ644" s="19" t="s">
        <v>80</v>
      </c>
      <c r="BK644" s="207">
        <f>ROUND(I644*H644,2)</f>
        <v>0</v>
      </c>
      <c r="BL644" s="19" t="s">
        <v>100</v>
      </c>
      <c r="BM644" s="206" t="s">
        <v>1678</v>
      </c>
    </row>
    <row r="645" spans="1:65" s="14" customFormat="1" ht="11.25">
      <c r="B645" s="219"/>
      <c r="C645" s="220"/>
      <c r="D645" s="210" t="s">
        <v>219</v>
      </c>
      <c r="E645" s="221" t="s">
        <v>21</v>
      </c>
      <c r="F645" s="222" t="s">
        <v>1679</v>
      </c>
      <c r="G645" s="220"/>
      <c r="H645" s="223">
        <v>6.45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219</v>
      </c>
      <c r="AU645" s="229" t="s">
        <v>82</v>
      </c>
      <c r="AV645" s="14" t="s">
        <v>82</v>
      </c>
      <c r="AW645" s="14" t="s">
        <v>34</v>
      </c>
      <c r="AX645" s="14" t="s">
        <v>73</v>
      </c>
      <c r="AY645" s="229" t="s">
        <v>211</v>
      </c>
    </row>
    <row r="646" spans="1:65" s="15" customFormat="1" ht="11.25">
      <c r="B646" s="230"/>
      <c r="C646" s="231"/>
      <c r="D646" s="210" t="s">
        <v>219</v>
      </c>
      <c r="E646" s="232" t="s">
        <v>21</v>
      </c>
      <c r="F646" s="233" t="s">
        <v>225</v>
      </c>
      <c r="G646" s="231"/>
      <c r="H646" s="234">
        <v>6.45</v>
      </c>
      <c r="I646" s="235"/>
      <c r="J646" s="231"/>
      <c r="K646" s="231"/>
      <c r="L646" s="236"/>
      <c r="M646" s="237"/>
      <c r="N646" s="238"/>
      <c r="O646" s="238"/>
      <c r="P646" s="238"/>
      <c r="Q646" s="238"/>
      <c r="R646" s="238"/>
      <c r="S646" s="238"/>
      <c r="T646" s="239"/>
      <c r="AT646" s="240" t="s">
        <v>219</v>
      </c>
      <c r="AU646" s="240" t="s">
        <v>82</v>
      </c>
      <c r="AV646" s="15" t="s">
        <v>100</v>
      </c>
      <c r="AW646" s="15" t="s">
        <v>34</v>
      </c>
      <c r="AX646" s="15" t="s">
        <v>80</v>
      </c>
      <c r="AY646" s="240" t="s">
        <v>211</v>
      </c>
    </row>
    <row r="647" spans="1:65" s="12" customFormat="1" ht="22.9" customHeight="1">
      <c r="B647" s="179"/>
      <c r="C647" s="180"/>
      <c r="D647" s="181" t="s">
        <v>72</v>
      </c>
      <c r="E647" s="193" t="s">
        <v>797</v>
      </c>
      <c r="F647" s="193" t="s">
        <v>798</v>
      </c>
      <c r="G647" s="180"/>
      <c r="H647" s="180"/>
      <c r="I647" s="183"/>
      <c r="J647" s="194">
        <f>BK647</f>
        <v>0</v>
      </c>
      <c r="K647" s="180"/>
      <c r="L647" s="185"/>
      <c r="M647" s="186"/>
      <c r="N647" s="187"/>
      <c r="O647" s="187"/>
      <c r="P647" s="188">
        <f>SUM(P648:P649)</f>
        <v>0</v>
      </c>
      <c r="Q647" s="187"/>
      <c r="R647" s="188">
        <f>SUM(R648:R649)</f>
        <v>0</v>
      </c>
      <c r="S647" s="187"/>
      <c r="T647" s="189">
        <f>SUM(T648:T649)</f>
        <v>0</v>
      </c>
      <c r="AR647" s="190" t="s">
        <v>80</v>
      </c>
      <c r="AT647" s="191" t="s">
        <v>72</v>
      </c>
      <c r="AU647" s="191" t="s">
        <v>80</v>
      </c>
      <c r="AY647" s="190" t="s">
        <v>211</v>
      </c>
      <c r="BK647" s="192">
        <f>SUM(BK648:BK649)</f>
        <v>0</v>
      </c>
    </row>
    <row r="648" spans="1:65" s="2" customFormat="1" ht="21.75" customHeight="1">
      <c r="A648" s="36"/>
      <c r="B648" s="37"/>
      <c r="C648" s="195" t="s">
        <v>770</v>
      </c>
      <c r="D648" s="195" t="s">
        <v>213</v>
      </c>
      <c r="E648" s="196" t="s">
        <v>1680</v>
      </c>
      <c r="F648" s="197" t="s">
        <v>1681</v>
      </c>
      <c r="G648" s="198" t="s">
        <v>370</v>
      </c>
      <c r="H648" s="199">
        <v>168.98</v>
      </c>
      <c r="I648" s="200"/>
      <c r="J648" s="201">
        <f>ROUND(I648*H648,2)</f>
        <v>0</v>
      </c>
      <c r="K648" s="197" t="s">
        <v>217</v>
      </c>
      <c r="L648" s="41"/>
      <c r="M648" s="202" t="s">
        <v>21</v>
      </c>
      <c r="N648" s="203" t="s">
        <v>44</v>
      </c>
      <c r="O648" s="66"/>
      <c r="P648" s="204">
        <f>O648*H648</f>
        <v>0</v>
      </c>
      <c r="Q648" s="204">
        <v>0</v>
      </c>
      <c r="R648" s="204">
        <f>Q648*H648</f>
        <v>0</v>
      </c>
      <c r="S648" s="204">
        <v>0</v>
      </c>
      <c r="T648" s="205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206" t="s">
        <v>100</v>
      </c>
      <c r="AT648" s="206" t="s">
        <v>213</v>
      </c>
      <c r="AU648" s="206" t="s">
        <v>82</v>
      </c>
      <c r="AY648" s="19" t="s">
        <v>211</v>
      </c>
      <c r="BE648" s="207">
        <f>IF(N648="základní",J648,0)</f>
        <v>0</v>
      </c>
      <c r="BF648" s="207">
        <f>IF(N648="snížená",J648,0)</f>
        <v>0</v>
      </c>
      <c r="BG648" s="207">
        <f>IF(N648="zákl. přenesená",J648,0)</f>
        <v>0</v>
      </c>
      <c r="BH648" s="207">
        <f>IF(N648="sníž. přenesená",J648,0)</f>
        <v>0</v>
      </c>
      <c r="BI648" s="207">
        <f>IF(N648="nulová",J648,0)</f>
        <v>0</v>
      </c>
      <c r="BJ648" s="19" t="s">
        <v>80</v>
      </c>
      <c r="BK648" s="207">
        <f>ROUND(I648*H648,2)</f>
        <v>0</v>
      </c>
      <c r="BL648" s="19" t="s">
        <v>100</v>
      </c>
      <c r="BM648" s="206" t="s">
        <v>1682</v>
      </c>
    </row>
    <row r="649" spans="1:65" s="2" customFormat="1" ht="16.5" customHeight="1">
      <c r="A649" s="36"/>
      <c r="B649" s="37"/>
      <c r="C649" s="195" t="s">
        <v>774</v>
      </c>
      <c r="D649" s="195" t="s">
        <v>213</v>
      </c>
      <c r="E649" s="196" t="s">
        <v>1683</v>
      </c>
      <c r="F649" s="197" t="s">
        <v>805</v>
      </c>
      <c r="G649" s="198" t="s">
        <v>370</v>
      </c>
      <c r="H649" s="199">
        <v>168.98</v>
      </c>
      <c r="I649" s="200"/>
      <c r="J649" s="201">
        <f>ROUND(I649*H649,2)</f>
        <v>0</v>
      </c>
      <c r="K649" s="197" t="s">
        <v>21</v>
      </c>
      <c r="L649" s="41"/>
      <c r="M649" s="202" t="s">
        <v>21</v>
      </c>
      <c r="N649" s="203" t="s">
        <v>44</v>
      </c>
      <c r="O649" s="66"/>
      <c r="P649" s="204">
        <f>O649*H649</f>
        <v>0</v>
      </c>
      <c r="Q649" s="204">
        <v>0</v>
      </c>
      <c r="R649" s="204">
        <f>Q649*H649</f>
        <v>0</v>
      </c>
      <c r="S649" s="204">
        <v>0</v>
      </c>
      <c r="T649" s="205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206" t="s">
        <v>100</v>
      </c>
      <c r="AT649" s="206" t="s">
        <v>213</v>
      </c>
      <c r="AU649" s="206" t="s">
        <v>82</v>
      </c>
      <c r="AY649" s="19" t="s">
        <v>211</v>
      </c>
      <c r="BE649" s="207">
        <f>IF(N649="základní",J649,0)</f>
        <v>0</v>
      </c>
      <c r="BF649" s="207">
        <f>IF(N649="snížená",J649,0)</f>
        <v>0</v>
      </c>
      <c r="BG649" s="207">
        <f>IF(N649="zákl. přenesená",J649,0)</f>
        <v>0</v>
      </c>
      <c r="BH649" s="207">
        <f>IF(N649="sníž. přenesená",J649,0)</f>
        <v>0</v>
      </c>
      <c r="BI649" s="207">
        <f>IF(N649="nulová",J649,0)</f>
        <v>0</v>
      </c>
      <c r="BJ649" s="19" t="s">
        <v>80</v>
      </c>
      <c r="BK649" s="207">
        <f>ROUND(I649*H649,2)</f>
        <v>0</v>
      </c>
      <c r="BL649" s="19" t="s">
        <v>100</v>
      </c>
      <c r="BM649" s="206" t="s">
        <v>1684</v>
      </c>
    </row>
    <row r="650" spans="1:65" s="12" customFormat="1" ht="25.9" customHeight="1">
      <c r="B650" s="179"/>
      <c r="C650" s="180"/>
      <c r="D650" s="181" t="s">
        <v>72</v>
      </c>
      <c r="E650" s="182" t="s">
        <v>807</v>
      </c>
      <c r="F650" s="182" t="s">
        <v>808</v>
      </c>
      <c r="G650" s="180"/>
      <c r="H650" s="180"/>
      <c r="I650" s="183"/>
      <c r="J650" s="184">
        <f>BK650</f>
        <v>0</v>
      </c>
      <c r="K650" s="180"/>
      <c r="L650" s="185"/>
      <c r="M650" s="186"/>
      <c r="N650" s="187"/>
      <c r="O650" s="187"/>
      <c r="P650" s="188">
        <f>P651+P680+P744+P870+P1007+P1150+P1241+P1256+P1274+P1287+P1316+P1318+P1327+P1330+P1362+P1438+P1484</f>
        <v>0</v>
      </c>
      <c r="Q650" s="187"/>
      <c r="R650" s="188">
        <f>R651+R680+R744+R870+R1007+R1150+R1241+R1256+R1274+R1287+R1316+R1318+R1327+R1330+R1362+R1438+R1484</f>
        <v>109.09841065999998</v>
      </c>
      <c r="S650" s="187"/>
      <c r="T650" s="189">
        <f>T651+T680+T744+T870+T1007+T1150+T1241+T1256+T1274+T1287+T1316+T1318+T1327+T1330+T1362+T1438+T1484</f>
        <v>78.400003079999976</v>
      </c>
      <c r="AR650" s="190" t="s">
        <v>82</v>
      </c>
      <c r="AT650" s="191" t="s">
        <v>72</v>
      </c>
      <c r="AU650" s="191" t="s">
        <v>73</v>
      </c>
      <c r="AY650" s="190" t="s">
        <v>211</v>
      </c>
      <c r="BK650" s="192">
        <f>BK651+BK680+BK744+BK870+BK1007+BK1150+BK1241+BK1256+BK1274+BK1287+BK1316+BK1318+BK1327+BK1330+BK1362+BK1438+BK1484</f>
        <v>0</v>
      </c>
    </row>
    <row r="651" spans="1:65" s="12" customFormat="1" ht="22.9" customHeight="1">
      <c r="B651" s="179"/>
      <c r="C651" s="180"/>
      <c r="D651" s="181" t="s">
        <v>72</v>
      </c>
      <c r="E651" s="193" t="s">
        <v>809</v>
      </c>
      <c r="F651" s="193" t="s">
        <v>1685</v>
      </c>
      <c r="G651" s="180"/>
      <c r="H651" s="180"/>
      <c r="I651" s="183"/>
      <c r="J651" s="194">
        <f>BK651</f>
        <v>0</v>
      </c>
      <c r="K651" s="180"/>
      <c r="L651" s="185"/>
      <c r="M651" s="186"/>
      <c r="N651" s="187"/>
      <c r="O651" s="187"/>
      <c r="P651" s="188">
        <f>SUM(P652:P679)</f>
        <v>0</v>
      </c>
      <c r="Q651" s="187"/>
      <c r="R651" s="188">
        <f>SUM(R652:R679)</f>
        <v>0.27010840000000003</v>
      </c>
      <c r="S651" s="187"/>
      <c r="T651" s="189">
        <f>SUM(T652:T679)</f>
        <v>0</v>
      </c>
      <c r="AR651" s="190" t="s">
        <v>82</v>
      </c>
      <c r="AT651" s="191" t="s">
        <v>72</v>
      </c>
      <c r="AU651" s="191" t="s">
        <v>80</v>
      </c>
      <c r="AY651" s="190" t="s">
        <v>211</v>
      </c>
      <c r="BK651" s="192">
        <f>SUM(BK652:BK679)</f>
        <v>0</v>
      </c>
    </row>
    <row r="652" spans="1:65" s="2" customFormat="1" ht="16.5" customHeight="1">
      <c r="A652" s="36"/>
      <c r="B652" s="37"/>
      <c r="C652" s="195" t="s">
        <v>778</v>
      </c>
      <c r="D652" s="195" t="s">
        <v>213</v>
      </c>
      <c r="E652" s="196" t="s">
        <v>812</v>
      </c>
      <c r="F652" s="197" t="s">
        <v>813</v>
      </c>
      <c r="G652" s="198" t="s">
        <v>216</v>
      </c>
      <c r="H652" s="199">
        <v>27.1</v>
      </c>
      <c r="I652" s="200"/>
      <c r="J652" s="201">
        <f>ROUND(I652*H652,2)</f>
        <v>0</v>
      </c>
      <c r="K652" s="197" t="s">
        <v>217</v>
      </c>
      <c r="L652" s="41"/>
      <c r="M652" s="202" t="s">
        <v>21</v>
      </c>
      <c r="N652" s="203" t="s">
        <v>44</v>
      </c>
      <c r="O652" s="66"/>
      <c r="P652" s="204">
        <f>O652*H652</f>
        <v>0</v>
      </c>
      <c r="Q652" s="204">
        <v>0</v>
      </c>
      <c r="R652" s="204">
        <f>Q652*H652</f>
        <v>0</v>
      </c>
      <c r="S652" s="204">
        <v>0</v>
      </c>
      <c r="T652" s="205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6" t="s">
        <v>330</v>
      </c>
      <c r="AT652" s="206" t="s">
        <v>213</v>
      </c>
      <c r="AU652" s="206" t="s">
        <v>82</v>
      </c>
      <c r="AY652" s="19" t="s">
        <v>211</v>
      </c>
      <c r="BE652" s="207">
        <f>IF(N652="základní",J652,0)</f>
        <v>0</v>
      </c>
      <c r="BF652" s="207">
        <f>IF(N652="snížená",J652,0)</f>
        <v>0</v>
      </c>
      <c r="BG652" s="207">
        <f>IF(N652="zákl. přenesená",J652,0)</f>
        <v>0</v>
      </c>
      <c r="BH652" s="207">
        <f>IF(N652="sníž. přenesená",J652,0)</f>
        <v>0</v>
      </c>
      <c r="BI652" s="207">
        <f>IF(N652="nulová",J652,0)</f>
        <v>0</v>
      </c>
      <c r="BJ652" s="19" t="s">
        <v>80</v>
      </c>
      <c r="BK652" s="207">
        <f>ROUND(I652*H652,2)</f>
        <v>0</v>
      </c>
      <c r="BL652" s="19" t="s">
        <v>330</v>
      </c>
      <c r="BM652" s="206" t="s">
        <v>1686</v>
      </c>
    </row>
    <row r="653" spans="1:65" s="14" customFormat="1" ht="11.25">
      <c r="B653" s="219"/>
      <c r="C653" s="220"/>
      <c r="D653" s="210" t="s">
        <v>219</v>
      </c>
      <c r="E653" s="221" t="s">
        <v>21</v>
      </c>
      <c r="F653" s="222" t="s">
        <v>1195</v>
      </c>
      <c r="G653" s="220"/>
      <c r="H653" s="223">
        <v>27.1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219</v>
      </c>
      <c r="AU653" s="229" t="s">
        <v>82</v>
      </c>
      <c r="AV653" s="14" t="s">
        <v>82</v>
      </c>
      <c r="AW653" s="14" t="s">
        <v>34</v>
      </c>
      <c r="AX653" s="14" t="s">
        <v>73</v>
      </c>
      <c r="AY653" s="229" t="s">
        <v>211</v>
      </c>
    </row>
    <row r="654" spans="1:65" s="15" customFormat="1" ht="11.25">
      <c r="B654" s="230"/>
      <c r="C654" s="231"/>
      <c r="D654" s="210" t="s">
        <v>219</v>
      </c>
      <c r="E654" s="232" t="s">
        <v>1164</v>
      </c>
      <c r="F654" s="233" t="s">
        <v>225</v>
      </c>
      <c r="G654" s="231"/>
      <c r="H654" s="234">
        <v>27.1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219</v>
      </c>
      <c r="AU654" s="240" t="s">
        <v>82</v>
      </c>
      <c r="AV654" s="15" t="s">
        <v>100</v>
      </c>
      <c r="AW654" s="15" t="s">
        <v>34</v>
      </c>
      <c r="AX654" s="15" t="s">
        <v>80</v>
      </c>
      <c r="AY654" s="240" t="s">
        <v>211</v>
      </c>
    </row>
    <row r="655" spans="1:65" s="2" customFormat="1" ht="16.5" customHeight="1">
      <c r="A655" s="36"/>
      <c r="B655" s="37"/>
      <c r="C655" s="195" t="s">
        <v>789</v>
      </c>
      <c r="D655" s="195" t="s">
        <v>213</v>
      </c>
      <c r="E655" s="196" t="s">
        <v>825</v>
      </c>
      <c r="F655" s="197" t="s">
        <v>826</v>
      </c>
      <c r="G655" s="198" t="s">
        <v>216</v>
      </c>
      <c r="H655" s="199">
        <v>5.665</v>
      </c>
      <c r="I655" s="200"/>
      <c r="J655" s="201">
        <f>ROUND(I655*H655,2)</f>
        <v>0</v>
      </c>
      <c r="K655" s="197" t="s">
        <v>217</v>
      </c>
      <c r="L655" s="41"/>
      <c r="M655" s="202" t="s">
        <v>21</v>
      </c>
      <c r="N655" s="203" t="s">
        <v>44</v>
      </c>
      <c r="O655" s="66"/>
      <c r="P655" s="204">
        <f>O655*H655</f>
        <v>0</v>
      </c>
      <c r="Q655" s="204">
        <v>0</v>
      </c>
      <c r="R655" s="204">
        <f>Q655*H655</f>
        <v>0</v>
      </c>
      <c r="S655" s="204">
        <v>0</v>
      </c>
      <c r="T655" s="205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206" t="s">
        <v>330</v>
      </c>
      <c r="AT655" s="206" t="s">
        <v>213</v>
      </c>
      <c r="AU655" s="206" t="s">
        <v>82</v>
      </c>
      <c r="AY655" s="19" t="s">
        <v>211</v>
      </c>
      <c r="BE655" s="207">
        <f>IF(N655="základní",J655,0)</f>
        <v>0</v>
      </c>
      <c r="BF655" s="207">
        <f>IF(N655="snížená",J655,0)</f>
        <v>0</v>
      </c>
      <c r="BG655" s="207">
        <f>IF(N655="zákl. přenesená",J655,0)</f>
        <v>0</v>
      </c>
      <c r="BH655" s="207">
        <f>IF(N655="sníž. přenesená",J655,0)</f>
        <v>0</v>
      </c>
      <c r="BI655" s="207">
        <f>IF(N655="nulová",J655,0)</f>
        <v>0</v>
      </c>
      <c r="BJ655" s="19" t="s">
        <v>80</v>
      </c>
      <c r="BK655" s="207">
        <f>ROUND(I655*H655,2)</f>
        <v>0</v>
      </c>
      <c r="BL655" s="19" t="s">
        <v>330</v>
      </c>
      <c r="BM655" s="206" t="s">
        <v>1687</v>
      </c>
    </row>
    <row r="656" spans="1:65" s="13" customFormat="1" ht="11.25">
      <c r="B656" s="208"/>
      <c r="C656" s="209"/>
      <c r="D656" s="210" t="s">
        <v>219</v>
      </c>
      <c r="E656" s="211" t="s">
        <v>21</v>
      </c>
      <c r="F656" s="212" t="s">
        <v>1688</v>
      </c>
      <c r="G656" s="209"/>
      <c r="H656" s="211" t="s">
        <v>21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219</v>
      </c>
      <c r="AU656" s="218" t="s">
        <v>82</v>
      </c>
      <c r="AV656" s="13" t="s">
        <v>80</v>
      </c>
      <c r="AW656" s="13" t="s">
        <v>34</v>
      </c>
      <c r="AX656" s="13" t="s">
        <v>73</v>
      </c>
      <c r="AY656" s="218" t="s">
        <v>211</v>
      </c>
    </row>
    <row r="657" spans="1:65" s="13" customFormat="1" ht="11.25">
      <c r="B657" s="208"/>
      <c r="C657" s="209"/>
      <c r="D657" s="210" t="s">
        <v>219</v>
      </c>
      <c r="E657" s="211" t="s">
        <v>21</v>
      </c>
      <c r="F657" s="212" t="s">
        <v>1689</v>
      </c>
      <c r="G657" s="209"/>
      <c r="H657" s="211" t="s">
        <v>21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219</v>
      </c>
      <c r="AU657" s="218" t="s">
        <v>82</v>
      </c>
      <c r="AV657" s="13" t="s">
        <v>80</v>
      </c>
      <c r="AW657" s="13" t="s">
        <v>34</v>
      </c>
      <c r="AX657" s="13" t="s">
        <v>73</v>
      </c>
      <c r="AY657" s="218" t="s">
        <v>211</v>
      </c>
    </row>
    <row r="658" spans="1:65" s="14" customFormat="1" ht="11.25">
      <c r="B658" s="219"/>
      <c r="C658" s="220"/>
      <c r="D658" s="210" t="s">
        <v>219</v>
      </c>
      <c r="E658" s="221" t="s">
        <v>21</v>
      </c>
      <c r="F658" s="222" t="s">
        <v>1690</v>
      </c>
      <c r="G658" s="220"/>
      <c r="H658" s="223">
        <v>2.25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219</v>
      </c>
      <c r="AU658" s="229" t="s">
        <v>82</v>
      </c>
      <c r="AV658" s="14" t="s">
        <v>82</v>
      </c>
      <c r="AW658" s="14" t="s">
        <v>34</v>
      </c>
      <c r="AX658" s="14" t="s">
        <v>73</v>
      </c>
      <c r="AY658" s="229" t="s">
        <v>211</v>
      </c>
    </row>
    <row r="659" spans="1:65" s="13" customFormat="1" ht="11.25">
      <c r="B659" s="208"/>
      <c r="C659" s="209"/>
      <c r="D659" s="210" t="s">
        <v>219</v>
      </c>
      <c r="E659" s="211" t="s">
        <v>21</v>
      </c>
      <c r="F659" s="212" t="s">
        <v>1691</v>
      </c>
      <c r="G659" s="209"/>
      <c r="H659" s="211" t="s">
        <v>21</v>
      </c>
      <c r="I659" s="213"/>
      <c r="J659" s="209"/>
      <c r="K659" s="209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219</v>
      </c>
      <c r="AU659" s="218" t="s">
        <v>82</v>
      </c>
      <c r="AV659" s="13" t="s">
        <v>80</v>
      </c>
      <c r="AW659" s="13" t="s">
        <v>34</v>
      </c>
      <c r="AX659" s="13" t="s">
        <v>73</v>
      </c>
      <c r="AY659" s="218" t="s">
        <v>211</v>
      </c>
    </row>
    <row r="660" spans="1:65" s="14" customFormat="1" ht="11.25">
      <c r="B660" s="219"/>
      <c r="C660" s="220"/>
      <c r="D660" s="210" t="s">
        <v>219</v>
      </c>
      <c r="E660" s="221" t="s">
        <v>21</v>
      </c>
      <c r="F660" s="222" t="s">
        <v>1692</v>
      </c>
      <c r="G660" s="220"/>
      <c r="H660" s="223">
        <v>3.415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219</v>
      </c>
      <c r="AU660" s="229" t="s">
        <v>82</v>
      </c>
      <c r="AV660" s="14" t="s">
        <v>82</v>
      </c>
      <c r="AW660" s="14" t="s">
        <v>34</v>
      </c>
      <c r="AX660" s="14" t="s">
        <v>73</v>
      </c>
      <c r="AY660" s="229" t="s">
        <v>211</v>
      </c>
    </row>
    <row r="661" spans="1:65" s="16" customFormat="1" ht="11.25">
      <c r="B661" s="241"/>
      <c r="C661" s="242"/>
      <c r="D661" s="210" t="s">
        <v>219</v>
      </c>
      <c r="E661" s="243" t="s">
        <v>1162</v>
      </c>
      <c r="F661" s="244" t="s">
        <v>240</v>
      </c>
      <c r="G661" s="242"/>
      <c r="H661" s="245">
        <v>5.665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AT661" s="251" t="s">
        <v>219</v>
      </c>
      <c r="AU661" s="251" t="s">
        <v>82</v>
      </c>
      <c r="AV661" s="16" t="s">
        <v>88</v>
      </c>
      <c r="AW661" s="16" t="s">
        <v>34</v>
      </c>
      <c r="AX661" s="16" t="s">
        <v>73</v>
      </c>
      <c r="AY661" s="251" t="s">
        <v>211</v>
      </c>
    </row>
    <row r="662" spans="1:65" s="15" customFormat="1" ht="11.25">
      <c r="B662" s="230"/>
      <c r="C662" s="231"/>
      <c r="D662" s="210" t="s">
        <v>219</v>
      </c>
      <c r="E662" s="232" t="s">
        <v>21</v>
      </c>
      <c r="F662" s="233" t="s">
        <v>225</v>
      </c>
      <c r="G662" s="231"/>
      <c r="H662" s="234">
        <v>5.665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219</v>
      </c>
      <c r="AU662" s="240" t="s">
        <v>82</v>
      </c>
      <c r="AV662" s="15" t="s">
        <v>100</v>
      </c>
      <c r="AW662" s="15" t="s">
        <v>34</v>
      </c>
      <c r="AX662" s="15" t="s">
        <v>80</v>
      </c>
      <c r="AY662" s="240" t="s">
        <v>211</v>
      </c>
    </row>
    <row r="663" spans="1:65" s="2" customFormat="1" ht="16.5" customHeight="1">
      <c r="A663" s="36"/>
      <c r="B663" s="37"/>
      <c r="C663" s="252" t="s">
        <v>799</v>
      </c>
      <c r="D663" s="252" t="s">
        <v>399</v>
      </c>
      <c r="E663" s="253" t="s">
        <v>820</v>
      </c>
      <c r="F663" s="254" t="s">
        <v>821</v>
      </c>
      <c r="G663" s="255" t="s">
        <v>370</v>
      </c>
      <c r="H663" s="256">
        <v>1.0999999999999999E-2</v>
      </c>
      <c r="I663" s="257"/>
      <c r="J663" s="258">
        <f>ROUND(I663*H663,2)</f>
        <v>0</v>
      </c>
      <c r="K663" s="254" t="s">
        <v>217</v>
      </c>
      <c r="L663" s="259"/>
      <c r="M663" s="260" t="s">
        <v>21</v>
      </c>
      <c r="N663" s="261" t="s">
        <v>44</v>
      </c>
      <c r="O663" s="66"/>
      <c r="P663" s="204">
        <f>O663*H663</f>
        <v>0</v>
      </c>
      <c r="Q663" s="204">
        <v>1</v>
      </c>
      <c r="R663" s="204">
        <f>Q663*H663</f>
        <v>1.0999999999999999E-2</v>
      </c>
      <c r="S663" s="204">
        <v>0</v>
      </c>
      <c r="T663" s="205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206" t="s">
        <v>435</v>
      </c>
      <c r="AT663" s="206" t="s">
        <v>399</v>
      </c>
      <c r="AU663" s="206" t="s">
        <v>82</v>
      </c>
      <c r="AY663" s="19" t="s">
        <v>211</v>
      </c>
      <c r="BE663" s="207">
        <f>IF(N663="základní",J663,0)</f>
        <v>0</v>
      </c>
      <c r="BF663" s="207">
        <f>IF(N663="snížená",J663,0)</f>
        <v>0</v>
      </c>
      <c r="BG663" s="207">
        <f>IF(N663="zákl. přenesená",J663,0)</f>
        <v>0</v>
      </c>
      <c r="BH663" s="207">
        <f>IF(N663="sníž. přenesená",J663,0)</f>
        <v>0</v>
      </c>
      <c r="BI663" s="207">
        <f>IF(N663="nulová",J663,0)</f>
        <v>0</v>
      </c>
      <c r="BJ663" s="19" t="s">
        <v>80</v>
      </c>
      <c r="BK663" s="207">
        <f>ROUND(I663*H663,2)</f>
        <v>0</v>
      </c>
      <c r="BL663" s="19" t="s">
        <v>330</v>
      </c>
      <c r="BM663" s="206" t="s">
        <v>1693</v>
      </c>
    </row>
    <row r="664" spans="1:65" s="14" customFormat="1" ht="11.25">
      <c r="B664" s="219"/>
      <c r="C664" s="220"/>
      <c r="D664" s="210" t="s">
        <v>219</v>
      </c>
      <c r="E664" s="221" t="s">
        <v>21</v>
      </c>
      <c r="F664" s="222" t="s">
        <v>1694</v>
      </c>
      <c r="G664" s="220"/>
      <c r="H664" s="223">
        <v>8.9999999999999993E-3</v>
      </c>
      <c r="I664" s="224"/>
      <c r="J664" s="220"/>
      <c r="K664" s="220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219</v>
      </c>
      <c r="AU664" s="229" t="s">
        <v>82</v>
      </c>
      <c r="AV664" s="14" t="s">
        <v>82</v>
      </c>
      <c r="AW664" s="14" t="s">
        <v>34</v>
      </c>
      <c r="AX664" s="14" t="s">
        <v>73</v>
      </c>
      <c r="AY664" s="229" t="s">
        <v>211</v>
      </c>
    </row>
    <row r="665" spans="1:65" s="14" customFormat="1" ht="11.25">
      <c r="B665" s="219"/>
      <c r="C665" s="220"/>
      <c r="D665" s="210" t="s">
        <v>219</v>
      </c>
      <c r="E665" s="221" t="s">
        <v>21</v>
      </c>
      <c r="F665" s="222" t="s">
        <v>1695</v>
      </c>
      <c r="G665" s="220"/>
      <c r="H665" s="223">
        <v>2E-3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219</v>
      </c>
      <c r="AU665" s="229" t="s">
        <v>82</v>
      </c>
      <c r="AV665" s="14" t="s">
        <v>82</v>
      </c>
      <c r="AW665" s="14" t="s">
        <v>34</v>
      </c>
      <c r="AX665" s="14" t="s">
        <v>73</v>
      </c>
      <c r="AY665" s="229" t="s">
        <v>211</v>
      </c>
    </row>
    <row r="666" spans="1:65" s="15" customFormat="1" ht="11.25">
      <c r="B666" s="230"/>
      <c r="C666" s="231"/>
      <c r="D666" s="210" t="s">
        <v>219</v>
      </c>
      <c r="E666" s="232" t="s">
        <v>21</v>
      </c>
      <c r="F666" s="233" t="s">
        <v>225</v>
      </c>
      <c r="G666" s="231"/>
      <c r="H666" s="234">
        <v>1.0999999999999999E-2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AT666" s="240" t="s">
        <v>219</v>
      </c>
      <c r="AU666" s="240" t="s">
        <v>82</v>
      </c>
      <c r="AV666" s="15" t="s">
        <v>100</v>
      </c>
      <c r="AW666" s="15" t="s">
        <v>34</v>
      </c>
      <c r="AX666" s="15" t="s">
        <v>80</v>
      </c>
      <c r="AY666" s="240" t="s">
        <v>211</v>
      </c>
    </row>
    <row r="667" spans="1:65" s="2" customFormat="1" ht="16.5" customHeight="1">
      <c r="A667" s="36"/>
      <c r="B667" s="37"/>
      <c r="C667" s="195" t="s">
        <v>803</v>
      </c>
      <c r="D667" s="195" t="s">
        <v>213</v>
      </c>
      <c r="E667" s="196" t="s">
        <v>839</v>
      </c>
      <c r="F667" s="197" t="s">
        <v>840</v>
      </c>
      <c r="G667" s="198" t="s">
        <v>216</v>
      </c>
      <c r="H667" s="199">
        <v>27.1</v>
      </c>
      <c r="I667" s="200"/>
      <c r="J667" s="201">
        <f>ROUND(I667*H667,2)</f>
        <v>0</v>
      </c>
      <c r="K667" s="197" t="s">
        <v>217</v>
      </c>
      <c r="L667" s="41"/>
      <c r="M667" s="202" t="s">
        <v>21</v>
      </c>
      <c r="N667" s="203" t="s">
        <v>44</v>
      </c>
      <c r="O667" s="66"/>
      <c r="P667" s="204">
        <f>O667*H667</f>
        <v>0</v>
      </c>
      <c r="Q667" s="204">
        <v>4.0000000000000002E-4</v>
      </c>
      <c r="R667" s="204">
        <f>Q667*H667</f>
        <v>1.0840000000000001E-2</v>
      </c>
      <c r="S667" s="204">
        <v>0</v>
      </c>
      <c r="T667" s="205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206" t="s">
        <v>330</v>
      </c>
      <c r="AT667" s="206" t="s">
        <v>213</v>
      </c>
      <c r="AU667" s="206" t="s">
        <v>82</v>
      </c>
      <c r="AY667" s="19" t="s">
        <v>211</v>
      </c>
      <c r="BE667" s="207">
        <f>IF(N667="základní",J667,0)</f>
        <v>0</v>
      </c>
      <c r="BF667" s="207">
        <f>IF(N667="snížená",J667,0)</f>
        <v>0</v>
      </c>
      <c r="BG667" s="207">
        <f>IF(N667="zákl. přenesená",J667,0)</f>
        <v>0</v>
      </c>
      <c r="BH667" s="207">
        <f>IF(N667="sníž. přenesená",J667,0)</f>
        <v>0</v>
      </c>
      <c r="BI667" s="207">
        <f>IF(N667="nulová",J667,0)</f>
        <v>0</v>
      </c>
      <c r="BJ667" s="19" t="s">
        <v>80</v>
      </c>
      <c r="BK667" s="207">
        <f>ROUND(I667*H667,2)</f>
        <v>0</v>
      </c>
      <c r="BL667" s="19" t="s">
        <v>330</v>
      </c>
      <c r="BM667" s="206" t="s">
        <v>1696</v>
      </c>
    </row>
    <row r="668" spans="1:65" s="14" customFormat="1" ht="11.25">
      <c r="B668" s="219"/>
      <c r="C668" s="220"/>
      <c r="D668" s="210" t="s">
        <v>219</v>
      </c>
      <c r="E668" s="221" t="s">
        <v>21</v>
      </c>
      <c r="F668" s="222" t="s">
        <v>1164</v>
      </c>
      <c r="G668" s="220"/>
      <c r="H668" s="223">
        <v>27.1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219</v>
      </c>
      <c r="AU668" s="229" t="s">
        <v>82</v>
      </c>
      <c r="AV668" s="14" t="s">
        <v>82</v>
      </c>
      <c r="AW668" s="14" t="s">
        <v>34</v>
      </c>
      <c r="AX668" s="14" t="s">
        <v>73</v>
      </c>
      <c r="AY668" s="229" t="s">
        <v>211</v>
      </c>
    </row>
    <row r="669" spans="1:65" s="15" customFormat="1" ht="11.25">
      <c r="B669" s="230"/>
      <c r="C669" s="231"/>
      <c r="D669" s="210" t="s">
        <v>219</v>
      </c>
      <c r="E669" s="232" t="s">
        <v>21</v>
      </c>
      <c r="F669" s="233" t="s">
        <v>225</v>
      </c>
      <c r="G669" s="231"/>
      <c r="H669" s="234">
        <v>27.1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219</v>
      </c>
      <c r="AU669" s="240" t="s">
        <v>82</v>
      </c>
      <c r="AV669" s="15" t="s">
        <v>100</v>
      </c>
      <c r="AW669" s="15" t="s">
        <v>34</v>
      </c>
      <c r="AX669" s="15" t="s">
        <v>80</v>
      </c>
      <c r="AY669" s="240" t="s">
        <v>211</v>
      </c>
    </row>
    <row r="670" spans="1:65" s="2" customFormat="1" ht="16.5" customHeight="1">
      <c r="A670" s="36"/>
      <c r="B670" s="37"/>
      <c r="C670" s="195" t="s">
        <v>811</v>
      </c>
      <c r="D670" s="195" t="s">
        <v>213</v>
      </c>
      <c r="E670" s="196" t="s">
        <v>1697</v>
      </c>
      <c r="F670" s="197" t="s">
        <v>1698</v>
      </c>
      <c r="G670" s="198" t="s">
        <v>216</v>
      </c>
      <c r="H670" s="199">
        <v>5.665</v>
      </c>
      <c r="I670" s="200"/>
      <c r="J670" s="201">
        <f>ROUND(I670*H670,2)</f>
        <v>0</v>
      </c>
      <c r="K670" s="197" t="s">
        <v>217</v>
      </c>
      <c r="L670" s="41"/>
      <c r="M670" s="202" t="s">
        <v>21</v>
      </c>
      <c r="N670" s="203" t="s">
        <v>44</v>
      </c>
      <c r="O670" s="66"/>
      <c r="P670" s="204">
        <f>O670*H670</f>
        <v>0</v>
      </c>
      <c r="Q670" s="204">
        <v>4.0000000000000002E-4</v>
      </c>
      <c r="R670" s="204">
        <f>Q670*H670</f>
        <v>2.2660000000000002E-3</v>
      </c>
      <c r="S670" s="204">
        <v>0</v>
      </c>
      <c r="T670" s="205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06" t="s">
        <v>330</v>
      </c>
      <c r="AT670" s="206" t="s">
        <v>213</v>
      </c>
      <c r="AU670" s="206" t="s">
        <v>82</v>
      </c>
      <c r="AY670" s="19" t="s">
        <v>211</v>
      </c>
      <c r="BE670" s="207">
        <f>IF(N670="základní",J670,0)</f>
        <v>0</v>
      </c>
      <c r="BF670" s="207">
        <f>IF(N670="snížená",J670,0)</f>
        <v>0</v>
      </c>
      <c r="BG670" s="207">
        <f>IF(N670="zákl. přenesená",J670,0)</f>
        <v>0</v>
      </c>
      <c r="BH670" s="207">
        <f>IF(N670="sníž. přenesená",J670,0)</f>
        <v>0</v>
      </c>
      <c r="BI670" s="207">
        <f>IF(N670="nulová",J670,0)</f>
        <v>0</v>
      </c>
      <c r="BJ670" s="19" t="s">
        <v>80</v>
      </c>
      <c r="BK670" s="207">
        <f>ROUND(I670*H670,2)</f>
        <v>0</v>
      </c>
      <c r="BL670" s="19" t="s">
        <v>330</v>
      </c>
      <c r="BM670" s="206" t="s">
        <v>1699</v>
      </c>
    </row>
    <row r="671" spans="1:65" s="13" customFormat="1" ht="11.25">
      <c r="B671" s="208"/>
      <c r="C671" s="209"/>
      <c r="D671" s="210" t="s">
        <v>219</v>
      </c>
      <c r="E671" s="211" t="s">
        <v>21</v>
      </c>
      <c r="F671" s="212" t="s">
        <v>1700</v>
      </c>
      <c r="G671" s="209"/>
      <c r="H671" s="211" t="s">
        <v>21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219</v>
      </c>
      <c r="AU671" s="218" t="s">
        <v>82</v>
      </c>
      <c r="AV671" s="13" t="s">
        <v>80</v>
      </c>
      <c r="AW671" s="13" t="s">
        <v>34</v>
      </c>
      <c r="AX671" s="13" t="s">
        <v>73</v>
      </c>
      <c r="AY671" s="218" t="s">
        <v>211</v>
      </c>
    </row>
    <row r="672" spans="1:65" s="14" customFormat="1" ht="11.25">
      <c r="B672" s="219"/>
      <c r="C672" s="220"/>
      <c r="D672" s="210" t="s">
        <v>219</v>
      </c>
      <c r="E672" s="221" t="s">
        <v>21</v>
      </c>
      <c r="F672" s="222" t="s">
        <v>1162</v>
      </c>
      <c r="G672" s="220"/>
      <c r="H672" s="223">
        <v>5.665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219</v>
      </c>
      <c r="AU672" s="229" t="s">
        <v>82</v>
      </c>
      <c r="AV672" s="14" t="s">
        <v>82</v>
      </c>
      <c r="AW672" s="14" t="s">
        <v>34</v>
      </c>
      <c r="AX672" s="14" t="s">
        <v>73</v>
      </c>
      <c r="AY672" s="229" t="s">
        <v>211</v>
      </c>
    </row>
    <row r="673" spans="1:65" s="15" customFormat="1" ht="11.25">
      <c r="B673" s="230"/>
      <c r="C673" s="231"/>
      <c r="D673" s="210" t="s">
        <v>219</v>
      </c>
      <c r="E673" s="232" t="s">
        <v>21</v>
      </c>
      <c r="F673" s="233" t="s">
        <v>225</v>
      </c>
      <c r="G673" s="231"/>
      <c r="H673" s="234">
        <v>5.665</v>
      </c>
      <c r="I673" s="235"/>
      <c r="J673" s="231"/>
      <c r="K673" s="231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219</v>
      </c>
      <c r="AU673" s="240" t="s">
        <v>82</v>
      </c>
      <c r="AV673" s="15" t="s">
        <v>100</v>
      </c>
      <c r="AW673" s="15" t="s">
        <v>34</v>
      </c>
      <c r="AX673" s="15" t="s">
        <v>80</v>
      </c>
      <c r="AY673" s="240" t="s">
        <v>211</v>
      </c>
    </row>
    <row r="674" spans="1:65" s="2" customFormat="1" ht="16.5" customHeight="1">
      <c r="A674" s="36"/>
      <c r="B674" s="37"/>
      <c r="C674" s="252" t="s">
        <v>819</v>
      </c>
      <c r="D674" s="252" t="s">
        <v>399</v>
      </c>
      <c r="E674" s="253" t="s">
        <v>1701</v>
      </c>
      <c r="F674" s="254" t="s">
        <v>1702</v>
      </c>
      <c r="G674" s="255" t="s">
        <v>216</v>
      </c>
      <c r="H674" s="256">
        <v>45.555999999999997</v>
      </c>
      <c r="I674" s="257"/>
      <c r="J674" s="258">
        <f>ROUND(I674*H674,2)</f>
        <v>0</v>
      </c>
      <c r="K674" s="254" t="s">
        <v>21</v>
      </c>
      <c r="L674" s="259"/>
      <c r="M674" s="260" t="s">
        <v>21</v>
      </c>
      <c r="N674" s="261" t="s">
        <v>44</v>
      </c>
      <c r="O674" s="66"/>
      <c r="P674" s="204">
        <f>O674*H674</f>
        <v>0</v>
      </c>
      <c r="Q674" s="204">
        <v>5.4000000000000003E-3</v>
      </c>
      <c r="R674" s="204">
        <f>Q674*H674</f>
        <v>0.24600240000000001</v>
      </c>
      <c r="S674" s="204">
        <v>0</v>
      </c>
      <c r="T674" s="20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206" t="s">
        <v>435</v>
      </c>
      <c r="AT674" s="206" t="s">
        <v>399</v>
      </c>
      <c r="AU674" s="206" t="s">
        <v>82</v>
      </c>
      <c r="AY674" s="19" t="s">
        <v>211</v>
      </c>
      <c r="BE674" s="207">
        <f>IF(N674="základní",J674,0)</f>
        <v>0</v>
      </c>
      <c r="BF674" s="207">
        <f>IF(N674="snížená",J674,0)</f>
        <v>0</v>
      </c>
      <c r="BG674" s="207">
        <f>IF(N674="zákl. přenesená",J674,0)</f>
        <v>0</v>
      </c>
      <c r="BH674" s="207">
        <f>IF(N674="sníž. přenesená",J674,0)</f>
        <v>0</v>
      </c>
      <c r="BI674" s="207">
        <f>IF(N674="nulová",J674,0)</f>
        <v>0</v>
      </c>
      <c r="BJ674" s="19" t="s">
        <v>80</v>
      </c>
      <c r="BK674" s="207">
        <f>ROUND(I674*H674,2)</f>
        <v>0</v>
      </c>
      <c r="BL674" s="19" t="s">
        <v>330</v>
      </c>
      <c r="BM674" s="206" t="s">
        <v>1703</v>
      </c>
    </row>
    <row r="675" spans="1:65" s="13" customFormat="1" ht="11.25">
      <c r="B675" s="208"/>
      <c r="C675" s="209"/>
      <c r="D675" s="210" t="s">
        <v>219</v>
      </c>
      <c r="E675" s="211" t="s">
        <v>21</v>
      </c>
      <c r="F675" s="212" t="s">
        <v>1700</v>
      </c>
      <c r="G675" s="209"/>
      <c r="H675" s="211" t="s">
        <v>21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219</v>
      </c>
      <c r="AU675" s="218" t="s">
        <v>82</v>
      </c>
      <c r="AV675" s="13" t="s">
        <v>80</v>
      </c>
      <c r="AW675" s="13" t="s">
        <v>34</v>
      </c>
      <c r="AX675" s="13" t="s">
        <v>73</v>
      </c>
      <c r="AY675" s="218" t="s">
        <v>211</v>
      </c>
    </row>
    <row r="676" spans="1:65" s="14" customFormat="1" ht="11.25">
      <c r="B676" s="219"/>
      <c r="C676" s="220"/>
      <c r="D676" s="210" t="s">
        <v>219</v>
      </c>
      <c r="E676" s="221" t="s">
        <v>21</v>
      </c>
      <c r="F676" s="222" t="s">
        <v>1704</v>
      </c>
      <c r="G676" s="220"/>
      <c r="H676" s="223">
        <v>31.164999999999999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219</v>
      </c>
      <c r="AU676" s="229" t="s">
        <v>82</v>
      </c>
      <c r="AV676" s="14" t="s">
        <v>82</v>
      </c>
      <c r="AW676" s="14" t="s">
        <v>34</v>
      </c>
      <c r="AX676" s="14" t="s">
        <v>73</v>
      </c>
      <c r="AY676" s="229" t="s">
        <v>211</v>
      </c>
    </row>
    <row r="677" spans="1:65" s="14" customFormat="1" ht="11.25">
      <c r="B677" s="219"/>
      <c r="C677" s="220"/>
      <c r="D677" s="210" t="s">
        <v>219</v>
      </c>
      <c r="E677" s="221" t="s">
        <v>21</v>
      </c>
      <c r="F677" s="222" t="s">
        <v>1705</v>
      </c>
      <c r="G677" s="220"/>
      <c r="H677" s="223">
        <v>6.798</v>
      </c>
      <c r="I677" s="224"/>
      <c r="J677" s="220"/>
      <c r="K677" s="220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219</v>
      </c>
      <c r="AU677" s="229" t="s">
        <v>82</v>
      </c>
      <c r="AV677" s="14" t="s">
        <v>82</v>
      </c>
      <c r="AW677" s="14" t="s">
        <v>34</v>
      </c>
      <c r="AX677" s="14" t="s">
        <v>73</v>
      </c>
      <c r="AY677" s="229" t="s">
        <v>211</v>
      </c>
    </row>
    <row r="678" spans="1:65" s="15" customFormat="1" ht="11.25">
      <c r="B678" s="230"/>
      <c r="C678" s="231"/>
      <c r="D678" s="210" t="s">
        <v>219</v>
      </c>
      <c r="E678" s="232" t="s">
        <v>21</v>
      </c>
      <c r="F678" s="233" t="s">
        <v>225</v>
      </c>
      <c r="G678" s="231"/>
      <c r="H678" s="234">
        <v>37.963000000000001</v>
      </c>
      <c r="I678" s="235"/>
      <c r="J678" s="231"/>
      <c r="K678" s="231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219</v>
      </c>
      <c r="AU678" s="240" t="s">
        <v>82</v>
      </c>
      <c r="AV678" s="15" t="s">
        <v>100</v>
      </c>
      <c r="AW678" s="15" t="s">
        <v>34</v>
      </c>
      <c r="AX678" s="15" t="s">
        <v>80</v>
      </c>
      <c r="AY678" s="240" t="s">
        <v>211</v>
      </c>
    </row>
    <row r="679" spans="1:65" s="14" customFormat="1" ht="11.25">
      <c r="B679" s="219"/>
      <c r="C679" s="220"/>
      <c r="D679" s="210" t="s">
        <v>219</v>
      </c>
      <c r="E679" s="220"/>
      <c r="F679" s="222" t="s">
        <v>1706</v>
      </c>
      <c r="G679" s="220"/>
      <c r="H679" s="223">
        <v>45.555999999999997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219</v>
      </c>
      <c r="AU679" s="229" t="s">
        <v>82</v>
      </c>
      <c r="AV679" s="14" t="s">
        <v>82</v>
      </c>
      <c r="AW679" s="14" t="s">
        <v>4</v>
      </c>
      <c r="AX679" s="14" t="s">
        <v>80</v>
      </c>
      <c r="AY679" s="229" t="s">
        <v>211</v>
      </c>
    </row>
    <row r="680" spans="1:65" s="12" customFormat="1" ht="22.9" customHeight="1">
      <c r="B680" s="179"/>
      <c r="C680" s="180"/>
      <c r="D680" s="181" t="s">
        <v>72</v>
      </c>
      <c r="E680" s="193" t="s">
        <v>1707</v>
      </c>
      <c r="F680" s="193" t="s">
        <v>1708</v>
      </c>
      <c r="G680" s="180"/>
      <c r="H680" s="180"/>
      <c r="I680" s="183"/>
      <c r="J680" s="194">
        <f>BK680</f>
        <v>0</v>
      </c>
      <c r="K680" s="180"/>
      <c r="L680" s="185"/>
      <c r="M680" s="186"/>
      <c r="N680" s="187"/>
      <c r="O680" s="187"/>
      <c r="P680" s="188">
        <f>SUM(P681:P743)</f>
        <v>0</v>
      </c>
      <c r="Q680" s="187"/>
      <c r="R680" s="188">
        <f>SUM(R681:R743)</f>
        <v>5.1574877099999998</v>
      </c>
      <c r="S680" s="187"/>
      <c r="T680" s="189">
        <f>SUM(T681:T743)</f>
        <v>0</v>
      </c>
      <c r="AR680" s="190" t="s">
        <v>82</v>
      </c>
      <c r="AT680" s="191" t="s">
        <v>72</v>
      </c>
      <c r="AU680" s="191" t="s">
        <v>80</v>
      </c>
      <c r="AY680" s="190" t="s">
        <v>211</v>
      </c>
      <c r="BK680" s="192">
        <f>SUM(BK681:BK743)</f>
        <v>0</v>
      </c>
    </row>
    <row r="681" spans="1:65" s="2" customFormat="1" ht="16.5" customHeight="1">
      <c r="A681" s="36"/>
      <c r="B681" s="37"/>
      <c r="C681" s="195" t="s">
        <v>824</v>
      </c>
      <c r="D681" s="195" t="s">
        <v>213</v>
      </c>
      <c r="E681" s="196" t="s">
        <v>1709</v>
      </c>
      <c r="F681" s="197" t="s">
        <v>1710</v>
      </c>
      <c r="G681" s="198" t="s">
        <v>216</v>
      </c>
      <c r="H681" s="199">
        <v>125.96599999999999</v>
      </c>
      <c r="I681" s="200"/>
      <c r="J681" s="201">
        <f>ROUND(I681*H681,2)</f>
        <v>0</v>
      </c>
      <c r="K681" s="197" t="s">
        <v>217</v>
      </c>
      <c r="L681" s="41"/>
      <c r="M681" s="202" t="s">
        <v>21</v>
      </c>
      <c r="N681" s="203" t="s">
        <v>44</v>
      </c>
      <c r="O681" s="66"/>
      <c r="P681" s="204">
        <f>O681*H681</f>
        <v>0</v>
      </c>
      <c r="Q681" s="204">
        <v>0</v>
      </c>
      <c r="R681" s="204">
        <f>Q681*H681</f>
        <v>0</v>
      </c>
      <c r="S681" s="204">
        <v>0</v>
      </c>
      <c r="T681" s="205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206" t="s">
        <v>330</v>
      </c>
      <c r="AT681" s="206" t="s">
        <v>213</v>
      </c>
      <c r="AU681" s="206" t="s">
        <v>82</v>
      </c>
      <c r="AY681" s="19" t="s">
        <v>211</v>
      </c>
      <c r="BE681" s="207">
        <f>IF(N681="základní",J681,0)</f>
        <v>0</v>
      </c>
      <c r="BF681" s="207">
        <f>IF(N681="snížená",J681,0)</f>
        <v>0</v>
      </c>
      <c r="BG681" s="207">
        <f>IF(N681="zákl. přenesená",J681,0)</f>
        <v>0</v>
      </c>
      <c r="BH681" s="207">
        <f>IF(N681="sníž. přenesená",J681,0)</f>
        <v>0</v>
      </c>
      <c r="BI681" s="207">
        <f>IF(N681="nulová",J681,0)</f>
        <v>0</v>
      </c>
      <c r="BJ681" s="19" t="s">
        <v>80</v>
      </c>
      <c r="BK681" s="207">
        <f>ROUND(I681*H681,2)</f>
        <v>0</v>
      </c>
      <c r="BL681" s="19" t="s">
        <v>330</v>
      </c>
      <c r="BM681" s="206" t="s">
        <v>1711</v>
      </c>
    </row>
    <row r="682" spans="1:65" s="13" customFormat="1" ht="11.25">
      <c r="B682" s="208"/>
      <c r="C682" s="209"/>
      <c r="D682" s="210" t="s">
        <v>219</v>
      </c>
      <c r="E682" s="211" t="s">
        <v>21</v>
      </c>
      <c r="F682" s="212" t="s">
        <v>1712</v>
      </c>
      <c r="G682" s="209"/>
      <c r="H682" s="211" t="s">
        <v>21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219</v>
      </c>
      <c r="AU682" s="218" t="s">
        <v>82</v>
      </c>
      <c r="AV682" s="13" t="s">
        <v>80</v>
      </c>
      <c r="AW682" s="13" t="s">
        <v>34</v>
      </c>
      <c r="AX682" s="13" t="s">
        <v>73</v>
      </c>
      <c r="AY682" s="218" t="s">
        <v>211</v>
      </c>
    </row>
    <row r="683" spans="1:65" s="13" customFormat="1" ht="11.25">
      <c r="B683" s="208"/>
      <c r="C683" s="209"/>
      <c r="D683" s="210" t="s">
        <v>219</v>
      </c>
      <c r="E683" s="211" t="s">
        <v>21</v>
      </c>
      <c r="F683" s="212" t="s">
        <v>1713</v>
      </c>
      <c r="G683" s="209"/>
      <c r="H683" s="211" t="s">
        <v>21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219</v>
      </c>
      <c r="AU683" s="218" t="s">
        <v>82</v>
      </c>
      <c r="AV683" s="13" t="s">
        <v>80</v>
      </c>
      <c r="AW683" s="13" t="s">
        <v>34</v>
      </c>
      <c r="AX683" s="13" t="s">
        <v>73</v>
      </c>
      <c r="AY683" s="218" t="s">
        <v>211</v>
      </c>
    </row>
    <row r="684" spans="1:65" s="14" customFormat="1" ht="11.25">
      <c r="B684" s="219"/>
      <c r="C684" s="220"/>
      <c r="D684" s="210" t="s">
        <v>219</v>
      </c>
      <c r="E684" s="221" t="s">
        <v>21</v>
      </c>
      <c r="F684" s="222" t="s">
        <v>1714</v>
      </c>
      <c r="G684" s="220"/>
      <c r="H684" s="223">
        <v>103.43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219</v>
      </c>
      <c r="AU684" s="229" t="s">
        <v>82</v>
      </c>
      <c r="AV684" s="14" t="s">
        <v>82</v>
      </c>
      <c r="AW684" s="14" t="s">
        <v>34</v>
      </c>
      <c r="AX684" s="14" t="s">
        <v>73</v>
      </c>
      <c r="AY684" s="229" t="s">
        <v>211</v>
      </c>
    </row>
    <row r="685" spans="1:65" s="13" customFormat="1" ht="11.25">
      <c r="B685" s="208"/>
      <c r="C685" s="209"/>
      <c r="D685" s="210" t="s">
        <v>219</v>
      </c>
      <c r="E685" s="211" t="s">
        <v>21</v>
      </c>
      <c r="F685" s="212" t="s">
        <v>1715</v>
      </c>
      <c r="G685" s="209"/>
      <c r="H685" s="211" t="s">
        <v>21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219</v>
      </c>
      <c r="AU685" s="218" t="s">
        <v>82</v>
      </c>
      <c r="AV685" s="13" t="s">
        <v>80</v>
      </c>
      <c r="AW685" s="13" t="s">
        <v>34</v>
      </c>
      <c r="AX685" s="13" t="s">
        <v>73</v>
      </c>
      <c r="AY685" s="218" t="s">
        <v>211</v>
      </c>
    </row>
    <row r="686" spans="1:65" s="14" customFormat="1" ht="11.25">
      <c r="B686" s="219"/>
      <c r="C686" s="220"/>
      <c r="D686" s="210" t="s">
        <v>219</v>
      </c>
      <c r="E686" s="221" t="s">
        <v>21</v>
      </c>
      <c r="F686" s="222" t="s">
        <v>1716</v>
      </c>
      <c r="G686" s="220"/>
      <c r="H686" s="223">
        <v>22.536000000000001</v>
      </c>
      <c r="I686" s="224"/>
      <c r="J686" s="220"/>
      <c r="K686" s="220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219</v>
      </c>
      <c r="AU686" s="229" t="s">
        <v>82</v>
      </c>
      <c r="AV686" s="14" t="s">
        <v>82</v>
      </c>
      <c r="AW686" s="14" t="s">
        <v>34</v>
      </c>
      <c r="AX686" s="14" t="s">
        <v>73</v>
      </c>
      <c r="AY686" s="229" t="s">
        <v>211</v>
      </c>
    </row>
    <row r="687" spans="1:65" s="16" customFormat="1" ht="11.25">
      <c r="B687" s="241"/>
      <c r="C687" s="242"/>
      <c r="D687" s="210" t="s">
        <v>219</v>
      </c>
      <c r="E687" s="243" t="s">
        <v>1107</v>
      </c>
      <c r="F687" s="244" t="s">
        <v>240</v>
      </c>
      <c r="G687" s="242"/>
      <c r="H687" s="245">
        <v>125.96599999999999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AT687" s="251" t="s">
        <v>219</v>
      </c>
      <c r="AU687" s="251" t="s">
        <v>82</v>
      </c>
      <c r="AV687" s="16" t="s">
        <v>88</v>
      </c>
      <c r="AW687" s="16" t="s">
        <v>34</v>
      </c>
      <c r="AX687" s="16" t="s">
        <v>73</v>
      </c>
      <c r="AY687" s="251" t="s">
        <v>211</v>
      </c>
    </row>
    <row r="688" spans="1:65" s="15" customFormat="1" ht="11.25">
      <c r="B688" s="230"/>
      <c r="C688" s="231"/>
      <c r="D688" s="210" t="s">
        <v>219</v>
      </c>
      <c r="E688" s="232" t="s">
        <v>21</v>
      </c>
      <c r="F688" s="233" t="s">
        <v>225</v>
      </c>
      <c r="G688" s="231"/>
      <c r="H688" s="234">
        <v>125.96599999999999</v>
      </c>
      <c r="I688" s="235"/>
      <c r="J688" s="231"/>
      <c r="K688" s="231"/>
      <c r="L688" s="236"/>
      <c r="M688" s="237"/>
      <c r="N688" s="238"/>
      <c r="O688" s="238"/>
      <c r="P688" s="238"/>
      <c r="Q688" s="238"/>
      <c r="R688" s="238"/>
      <c r="S688" s="238"/>
      <c r="T688" s="239"/>
      <c r="AT688" s="240" t="s">
        <v>219</v>
      </c>
      <c r="AU688" s="240" t="s">
        <v>82</v>
      </c>
      <c r="AV688" s="15" t="s">
        <v>100</v>
      </c>
      <c r="AW688" s="15" t="s">
        <v>34</v>
      </c>
      <c r="AX688" s="15" t="s">
        <v>80</v>
      </c>
      <c r="AY688" s="240" t="s">
        <v>211</v>
      </c>
    </row>
    <row r="689" spans="1:65" s="2" customFormat="1" ht="16.5" customHeight="1">
      <c r="A689" s="36"/>
      <c r="B689" s="37"/>
      <c r="C689" s="252" t="s">
        <v>830</v>
      </c>
      <c r="D689" s="252" t="s">
        <v>399</v>
      </c>
      <c r="E689" s="253" t="s">
        <v>1717</v>
      </c>
      <c r="F689" s="254" t="s">
        <v>1718</v>
      </c>
      <c r="G689" s="255" t="s">
        <v>216</v>
      </c>
      <c r="H689" s="256">
        <v>144.86099999999999</v>
      </c>
      <c r="I689" s="257"/>
      <c r="J689" s="258">
        <f>ROUND(I689*H689,2)</f>
        <v>0</v>
      </c>
      <c r="K689" s="254" t="s">
        <v>21</v>
      </c>
      <c r="L689" s="259"/>
      <c r="M689" s="260" t="s">
        <v>21</v>
      </c>
      <c r="N689" s="261" t="s">
        <v>44</v>
      </c>
      <c r="O689" s="66"/>
      <c r="P689" s="204">
        <f>O689*H689</f>
        <v>0</v>
      </c>
      <c r="Q689" s="204">
        <v>4.7999999999999996E-3</v>
      </c>
      <c r="R689" s="204">
        <f>Q689*H689</f>
        <v>0.69533279999999986</v>
      </c>
      <c r="S689" s="204">
        <v>0</v>
      </c>
      <c r="T689" s="205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206" t="s">
        <v>435</v>
      </c>
      <c r="AT689" s="206" t="s">
        <v>399</v>
      </c>
      <c r="AU689" s="206" t="s">
        <v>82</v>
      </c>
      <c r="AY689" s="19" t="s">
        <v>211</v>
      </c>
      <c r="BE689" s="207">
        <f>IF(N689="základní",J689,0)</f>
        <v>0</v>
      </c>
      <c r="BF689" s="207">
        <f>IF(N689="snížená",J689,0)</f>
        <v>0</v>
      </c>
      <c r="BG689" s="207">
        <f>IF(N689="zákl. přenesená",J689,0)</f>
        <v>0</v>
      </c>
      <c r="BH689" s="207">
        <f>IF(N689="sníž. přenesená",J689,0)</f>
        <v>0</v>
      </c>
      <c r="BI689" s="207">
        <f>IF(N689="nulová",J689,0)</f>
        <v>0</v>
      </c>
      <c r="BJ689" s="19" t="s">
        <v>80</v>
      </c>
      <c r="BK689" s="207">
        <f>ROUND(I689*H689,2)</f>
        <v>0</v>
      </c>
      <c r="BL689" s="19" t="s">
        <v>330</v>
      </c>
      <c r="BM689" s="206" t="s">
        <v>1719</v>
      </c>
    </row>
    <row r="690" spans="1:65" s="14" customFormat="1" ht="11.25">
      <c r="B690" s="219"/>
      <c r="C690" s="220"/>
      <c r="D690" s="210" t="s">
        <v>219</v>
      </c>
      <c r="E690" s="221" t="s">
        <v>21</v>
      </c>
      <c r="F690" s="222" t="s">
        <v>1720</v>
      </c>
      <c r="G690" s="220"/>
      <c r="H690" s="223">
        <v>144.86099999999999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219</v>
      </c>
      <c r="AU690" s="229" t="s">
        <v>82</v>
      </c>
      <c r="AV690" s="14" t="s">
        <v>82</v>
      </c>
      <c r="AW690" s="14" t="s">
        <v>34</v>
      </c>
      <c r="AX690" s="14" t="s">
        <v>73</v>
      </c>
      <c r="AY690" s="229" t="s">
        <v>211</v>
      </c>
    </row>
    <row r="691" spans="1:65" s="15" customFormat="1" ht="11.25">
      <c r="B691" s="230"/>
      <c r="C691" s="231"/>
      <c r="D691" s="210" t="s">
        <v>219</v>
      </c>
      <c r="E691" s="232" t="s">
        <v>21</v>
      </c>
      <c r="F691" s="233" t="s">
        <v>225</v>
      </c>
      <c r="G691" s="231"/>
      <c r="H691" s="234">
        <v>144.86099999999999</v>
      </c>
      <c r="I691" s="235"/>
      <c r="J691" s="231"/>
      <c r="K691" s="231"/>
      <c r="L691" s="236"/>
      <c r="M691" s="237"/>
      <c r="N691" s="238"/>
      <c r="O691" s="238"/>
      <c r="P691" s="238"/>
      <c r="Q691" s="238"/>
      <c r="R691" s="238"/>
      <c r="S691" s="238"/>
      <c r="T691" s="239"/>
      <c r="AT691" s="240" t="s">
        <v>219</v>
      </c>
      <c r="AU691" s="240" t="s">
        <v>82</v>
      </c>
      <c r="AV691" s="15" t="s">
        <v>100</v>
      </c>
      <c r="AW691" s="15" t="s">
        <v>34</v>
      </c>
      <c r="AX691" s="15" t="s">
        <v>80</v>
      </c>
      <c r="AY691" s="240" t="s">
        <v>211</v>
      </c>
    </row>
    <row r="692" spans="1:65" s="2" customFormat="1" ht="16.5" customHeight="1">
      <c r="A692" s="36"/>
      <c r="B692" s="37"/>
      <c r="C692" s="195" t="s">
        <v>833</v>
      </c>
      <c r="D692" s="195" t="s">
        <v>213</v>
      </c>
      <c r="E692" s="196" t="s">
        <v>1721</v>
      </c>
      <c r="F692" s="197" t="s">
        <v>1722</v>
      </c>
      <c r="G692" s="198" t="s">
        <v>216</v>
      </c>
      <c r="H692" s="199">
        <v>29.69</v>
      </c>
      <c r="I692" s="200"/>
      <c r="J692" s="201">
        <f>ROUND(I692*H692,2)</f>
        <v>0</v>
      </c>
      <c r="K692" s="197" t="s">
        <v>217</v>
      </c>
      <c r="L692" s="41"/>
      <c r="M692" s="202" t="s">
        <v>21</v>
      </c>
      <c r="N692" s="203" t="s">
        <v>44</v>
      </c>
      <c r="O692" s="66"/>
      <c r="P692" s="204">
        <f>O692*H692</f>
        <v>0</v>
      </c>
      <c r="Q692" s="204">
        <v>1.9000000000000001E-4</v>
      </c>
      <c r="R692" s="204">
        <f>Q692*H692</f>
        <v>5.6411000000000005E-3</v>
      </c>
      <c r="S692" s="204">
        <v>0</v>
      </c>
      <c r="T692" s="205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206" t="s">
        <v>330</v>
      </c>
      <c r="AT692" s="206" t="s">
        <v>213</v>
      </c>
      <c r="AU692" s="206" t="s">
        <v>82</v>
      </c>
      <c r="AY692" s="19" t="s">
        <v>211</v>
      </c>
      <c r="BE692" s="207">
        <f>IF(N692="základní",J692,0)</f>
        <v>0</v>
      </c>
      <c r="BF692" s="207">
        <f>IF(N692="snížená",J692,0)</f>
        <v>0</v>
      </c>
      <c r="BG692" s="207">
        <f>IF(N692="zákl. přenesená",J692,0)</f>
        <v>0</v>
      </c>
      <c r="BH692" s="207">
        <f>IF(N692="sníž. přenesená",J692,0)</f>
        <v>0</v>
      </c>
      <c r="BI692" s="207">
        <f>IF(N692="nulová",J692,0)</f>
        <v>0</v>
      </c>
      <c r="BJ692" s="19" t="s">
        <v>80</v>
      </c>
      <c r="BK692" s="207">
        <f>ROUND(I692*H692,2)</f>
        <v>0</v>
      </c>
      <c r="BL692" s="19" t="s">
        <v>330</v>
      </c>
      <c r="BM692" s="206" t="s">
        <v>1723</v>
      </c>
    </row>
    <row r="693" spans="1:65" s="13" customFormat="1" ht="11.25">
      <c r="B693" s="208"/>
      <c r="C693" s="209"/>
      <c r="D693" s="210" t="s">
        <v>219</v>
      </c>
      <c r="E693" s="211" t="s">
        <v>21</v>
      </c>
      <c r="F693" s="212" t="s">
        <v>1724</v>
      </c>
      <c r="G693" s="209"/>
      <c r="H693" s="211" t="s">
        <v>21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219</v>
      </c>
      <c r="AU693" s="218" t="s">
        <v>82</v>
      </c>
      <c r="AV693" s="13" t="s">
        <v>80</v>
      </c>
      <c r="AW693" s="13" t="s">
        <v>34</v>
      </c>
      <c r="AX693" s="13" t="s">
        <v>73</v>
      </c>
      <c r="AY693" s="218" t="s">
        <v>211</v>
      </c>
    </row>
    <row r="694" spans="1:65" s="14" customFormat="1" ht="11.25">
      <c r="B694" s="219"/>
      <c r="C694" s="220"/>
      <c r="D694" s="210" t="s">
        <v>219</v>
      </c>
      <c r="E694" s="221" t="s">
        <v>21</v>
      </c>
      <c r="F694" s="222" t="s">
        <v>1725</v>
      </c>
      <c r="G694" s="220"/>
      <c r="H694" s="223">
        <v>15.525</v>
      </c>
      <c r="I694" s="224"/>
      <c r="J694" s="220"/>
      <c r="K694" s="220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219</v>
      </c>
      <c r="AU694" s="229" t="s">
        <v>82</v>
      </c>
      <c r="AV694" s="14" t="s">
        <v>82</v>
      </c>
      <c r="AW694" s="14" t="s">
        <v>34</v>
      </c>
      <c r="AX694" s="14" t="s">
        <v>73</v>
      </c>
      <c r="AY694" s="229" t="s">
        <v>211</v>
      </c>
    </row>
    <row r="695" spans="1:65" s="13" customFormat="1" ht="11.25">
      <c r="B695" s="208"/>
      <c r="C695" s="209"/>
      <c r="D695" s="210" t="s">
        <v>219</v>
      </c>
      <c r="E695" s="211" t="s">
        <v>21</v>
      </c>
      <c r="F695" s="212" t="s">
        <v>1726</v>
      </c>
      <c r="G695" s="209"/>
      <c r="H695" s="211" t="s">
        <v>21</v>
      </c>
      <c r="I695" s="213"/>
      <c r="J695" s="209"/>
      <c r="K695" s="209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219</v>
      </c>
      <c r="AU695" s="218" t="s">
        <v>82</v>
      </c>
      <c r="AV695" s="13" t="s">
        <v>80</v>
      </c>
      <c r="AW695" s="13" t="s">
        <v>34</v>
      </c>
      <c r="AX695" s="13" t="s">
        <v>73</v>
      </c>
      <c r="AY695" s="218" t="s">
        <v>211</v>
      </c>
    </row>
    <row r="696" spans="1:65" s="13" customFormat="1" ht="11.25">
      <c r="B696" s="208"/>
      <c r="C696" s="209"/>
      <c r="D696" s="210" t="s">
        <v>219</v>
      </c>
      <c r="E696" s="211" t="s">
        <v>21</v>
      </c>
      <c r="F696" s="212" t="s">
        <v>1727</v>
      </c>
      <c r="G696" s="209"/>
      <c r="H696" s="211" t="s">
        <v>21</v>
      </c>
      <c r="I696" s="213"/>
      <c r="J696" s="209"/>
      <c r="K696" s="209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219</v>
      </c>
      <c r="AU696" s="218" t="s">
        <v>82</v>
      </c>
      <c r="AV696" s="13" t="s">
        <v>80</v>
      </c>
      <c r="AW696" s="13" t="s">
        <v>34</v>
      </c>
      <c r="AX696" s="13" t="s">
        <v>73</v>
      </c>
      <c r="AY696" s="218" t="s">
        <v>211</v>
      </c>
    </row>
    <row r="697" spans="1:65" s="14" customFormat="1" ht="11.25">
      <c r="B697" s="219"/>
      <c r="C697" s="220"/>
      <c r="D697" s="210" t="s">
        <v>219</v>
      </c>
      <c r="E697" s="221" t="s">
        <v>21</v>
      </c>
      <c r="F697" s="222" t="s">
        <v>1728</v>
      </c>
      <c r="G697" s="220"/>
      <c r="H697" s="223">
        <v>14.164999999999999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219</v>
      </c>
      <c r="AU697" s="229" t="s">
        <v>82</v>
      </c>
      <c r="AV697" s="14" t="s">
        <v>82</v>
      </c>
      <c r="AW697" s="14" t="s">
        <v>34</v>
      </c>
      <c r="AX697" s="14" t="s">
        <v>73</v>
      </c>
      <c r="AY697" s="229" t="s">
        <v>211</v>
      </c>
    </row>
    <row r="698" spans="1:65" s="16" customFormat="1" ht="11.25">
      <c r="B698" s="241"/>
      <c r="C698" s="242"/>
      <c r="D698" s="210" t="s">
        <v>219</v>
      </c>
      <c r="E698" s="243" t="s">
        <v>1123</v>
      </c>
      <c r="F698" s="244" t="s">
        <v>240</v>
      </c>
      <c r="G698" s="242"/>
      <c r="H698" s="245">
        <v>29.69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AT698" s="251" t="s">
        <v>219</v>
      </c>
      <c r="AU698" s="251" t="s">
        <v>82</v>
      </c>
      <c r="AV698" s="16" t="s">
        <v>88</v>
      </c>
      <c r="AW698" s="16" t="s">
        <v>34</v>
      </c>
      <c r="AX698" s="16" t="s">
        <v>73</v>
      </c>
      <c r="AY698" s="251" t="s">
        <v>211</v>
      </c>
    </row>
    <row r="699" spans="1:65" s="15" customFormat="1" ht="11.25">
      <c r="B699" s="230"/>
      <c r="C699" s="231"/>
      <c r="D699" s="210" t="s">
        <v>219</v>
      </c>
      <c r="E699" s="232" t="s">
        <v>21</v>
      </c>
      <c r="F699" s="233" t="s">
        <v>225</v>
      </c>
      <c r="G699" s="231"/>
      <c r="H699" s="234">
        <v>29.69</v>
      </c>
      <c r="I699" s="235"/>
      <c r="J699" s="231"/>
      <c r="K699" s="231"/>
      <c r="L699" s="236"/>
      <c r="M699" s="237"/>
      <c r="N699" s="238"/>
      <c r="O699" s="238"/>
      <c r="P699" s="238"/>
      <c r="Q699" s="238"/>
      <c r="R699" s="238"/>
      <c r="S699" s="238"/>
      <c r="T699" s="239"/>
      <c r="AT699" s="240" t="s">
        <v>219</v>
      </c>
      <c r="AU699" s="240" t="s">
        <v>82</v>
      </c>
      <c r="AV699" s="15" t="s">
        <v>100</v>
      </c>
      <c r="AW699" s="15" t="s">
        <v>34</v>
      </c>
      <c r="AX699" s="15" t="s">
        <v>80</v>
      </c>
      <c r="AY699" s="240" t="s">
        <v>211</v>
      </c>
    </row>
    <row r="700" spans="1:65" s="2" customFormat="1" ht="16.5" customHeight="1">
      <c r="A700" s="36"/>
      <c r="B700" s="37"/>
      <c r="C700" s="252" t="s">
        <v>838</v>
      </c>
      <c r="D700" s="252" t="s">
        <v>399</v>
      </c>
      <c r="E700" s="253" t="s">
        <v>1729</v>
      </c>
      <c r="F700" s="254" t="s">
        <v>1730</v>
      </c>
      <c r="G700" s="255" t="s">
        <v>216</v>
      </c>
      <c r="H700" s="256">
        <v>34.143999999999998</v>
      </c>
      <c r="I700" s="257"/>
      <c r="J700" s="258">
        <f>ROUND(I700*H700,2)</f>
        <v>0</v>
      </c>
      <c r="K700" s="254" t="s">
        <v>21</v>
      </c>
      <c r="L700" s="259"/>
      <c r="M700" s="260" t="s">
        <v>21</v>
      </c>
      <c r="N700" s="261" t="s">
        <v>44</v>
      </c>
      <c r="O700" s="66"/>
      <c r="P700" s="204">
        <f>O700*H700</f>
        <v>0</v>
      </c>
      <c r="Q700" s="204">
        <v>1E-4</v>
      </c>
      <c r="R700" s="204">
        <f>Q700*H700</f>
        <v>3.4144000000000002E-3</v>
      </c>
      <c r="S700" s="204">
        <v>0</v>
      </c>
      <c r="T700" s="205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206" t="s">
        <v>435</v>
      </c>
      <c r="AT700" s="206" t="s">
        <v>399</v>
      </c>
      <c r="AU700" s="206" t="s">
        <v>82</v>
      </c>
      <c r="AY700" s="19" t="s">
        <v>211</v>
      </c>
      <c r="BE700" s="207">
        <f>IF(N700="základní",J700,0)</f>
        <v>0</v>
      </c>
      <c r="BF700" s="207">
        <f>IF(N700="snížená",J700,0)</f>
        <v>0</v>
      </c>
      <c r="BG700" s="207">
        <f>IF(N700="zákl. přenesená",J700,0)</f>
        <v>0</v>
      </c>
      <c r="BH700" s="207">
        <f>IF(N700="sníž. přenesená",J700,0)</f>
        <v>0</v>
      </c>
      <c r="BI700" s="207">
        <f>IF(N700="nulová",J700,0)</f>
        <v>0</v>
      </c>
      <c r="BJ700" s="19" t="s">
        <v>80</v>
      </c>
      <c r="BK700" s="207">
        <f>ROUND(I700*H700,2)</f>
        <v>0</v>
      </c>
      <c r="BL700" s="19" t="s">
        <v>330</v>
      </c>
      <c r="BM700" s="206" t="s">
        <v>1731</v>
      </c>
    </row>
    <row r="701" spans="1:65" s="14" customFormat="1" ht="11.25">
      <c r="B701" s="219"/>
      <c r="C701" s="220"/>
      <c r="D701" s="210" t="s">
        <v>219</v>
      </c>
      <c r="E701" s="221" t="s">
        <v>21</v>
      </c>
      <c r="F701" s="222" t="s">
        <v>1732</v>
      </c>
      <c r="G701" s="220"/>
      <c r="H701" s="223">
        <v>34.143999999999998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219</v>
      </c>
      <c r="AU701" s="229" t="s">
        <v>82</v>
      </c>
      <c r="AV701" s="14" t="s">
        <v>82</v>
      </c>
      <c r="AW701" s="14" t="s">
        <v>34</v>
      </c>
      <c r="AX701" s="14" t="s">
        <v>73</v>
      </c>
      <c r="AY701" s="229" t="s">
        <v>211</v>
      </c>
    </row>
    <row r="702" spans="1:65" s="15" customFormat="1" ht="11.25">
      <c r="B702" s="230"/>
      <c r="C702" s="231"/>
      <c r="D702" s="210" t="s">
        <v>219</v>
      </c>
      <c r="E702" s="232" t="s">
        <v>21</v>
      </c>
      <c r="F702" s="233" t="s">
        <v>225</v>
      </c>
      <c r="G702" s="231"/>
      <c r="H702" s="234">
        <v>34.143999999999998</v>
      </c>
      <c r="I702" s="235"/>
      <c r="J702" s="231"/>
      <c r="K702" s="231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219</v>
      </c>
      <c r="AU702" s="240" t="s">
        <v>82</v>
      </c>
      <c r="AV702" s="15" t="s">
        <v>100</v>
      </c>
      <c r="AW702" s="15" t="s">
        <v>34</v>
      </c>
      <c r="AX702" s="15" t="s">
        <v>80</v>
      </c>
      <c r="AY702" s="240" t="s">
        <v>211</v>
      </c>
    </row>
    <row r="703" spans="1:65" s="2" customFormat="1" ht="21.75" customHeight="1">
      <c r="A703" s="36"/>
      <c r="B703" s="37"/>
      <c r="C703" s="195" t="s">
        <v>844</v>
      </c>
      <c r="D703" s="195" t="s">
        <v>213</v>
      </c>
      <c r="E703" s="196" t="s">
        <v>1733</v>
      </c>
      <c r="F703" s="197" t="s">
        <v>1734</v>
      </c>
      <c r="G703" s="198" t="s">
        <v>216</v>
      </c>
      <c r="H703" s="199">
        <v>237.553</v>
      </c>
      <c r="I703" s="200"/>
      <c r="J703" s="201">
        <f>ROUND(I703*H703,2)</f>
        <v>0</v>
      </c>
      <c r="K703" s="197" t="s">
        <v>21</v>
      </c>
      <c r="L703" s="41"/>
      <c r="M703" s="202" t="s">
        <v>21</v>
      </c>
      <c r="N703" s="203" t="s">
        <v>44</v>
      </c>
      <c r="O703" s="66"/>
      <c r="P703" s="204">
        <f>O703*H703</f>
        <v>0</v>
      </c>
      <c r="Q703" s="204">
        <v>1E-4</v>
      </c>
      <c r="R703" s="204">
        <f>Q703*H703</f>
        <v>2.37553E-2</v>
      </c>
      <c r="S703" s="204">
        <v>0</v>
      </c>
      <c r="T703" s="205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206" t="s">
        <v>330</v>
      </c>
      <c r="AT703" s="206" t="s">
        <v>213</v>
      </c>
      <c r="AU703" s="206" t="s">
        <v>82</v>
      </c>
      <c r="AY703" s="19" t="s">
        <v>211</v>
      </c>
      <c r="BE703" s="207">
        <f>IF(N703="základní",J703,0)</f>
        <v>0</v>
      </c>
      <c r="BF703" s="207">
        <f>IF(N703="snížená",J703,0)</f>
        <v>0</v>
      </c>
      <c r="BG703" s="207">
        <f>IF(N703="zákl. přenesená",J703,0)</f>
        <v>0</v>
      </c>
      <c r="BH703" s="207">
        <f>IF(N703="sníž. přenesená",J703,0)</f>
        <v>0</v>
      </c>
      <c r="BI703" s="207">
        <f>IF(N703="nulová",J703,0)</f>
        <v>0</v>
      </c>
      <c r="BJ703" s="19" t="s">
        <v>80</v>
      </c>
      <c r="BK703" s="207">
        <f>ROUND(I703*H703,2)</f>
        <v>0</v>
      </c>
      <c r="BL703" s="19" t="s">
        <v>330</v>
      </c>
      <c r="BM703" s="206" t="s">
        <v>1735</v>
      </c>
    </row>
    <row r="704" spans="1:65" s="13" customFormat="1" ht="11.25">
      <c r="B704" s="208"/>
      <c r="C704" s="209"/>
      <c r="D704" s="210" t="s">
        <v>219</v>
      </c>
      <c r="E704" s="211" t="s">
        <v>21</v>
      </c>
      <c r="F704" s="212" t="s">
        <v>1736</v>
      </c>
      <c r="G704" s="209"/>
      <c r="H704" s="211" t="s">
        <v>21</v>
      </c>
      <c r="I704" s="213"/>
      <c r="J704" s="209"/>
      <c r="K704" s="209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219</v>
      </c>
      <c r="AU704" s="218" t="s">
        <v>82</v>
      </c>
      <c r="AV704" s="13" t="s">
        <v>80</v>
      </c>
      <c r="AW704" s="13" t="s">
        <v>34</v>
      </c>
      <c r="AX704" s="13" t="s">
        <v>73</v>
      </c>
      <c r="AY704" s="218" t="s">
        <v>211</v>
      </c>
    </row>
    <row r="705" spans="1:65" s="14" customFormat="1" ht="11.25">
      <c r="B705" s="219"/>
      <c r="C705" s="220"/>
      <c r="D705" s="210" t="s">
        <v>219</v>
      </c>
      <c r="E705" s="221" t="s">
        <v>21</v>
      </c>
      <c r="F705" s="222" t="s">
        <v>1126</v>
      </c>
      <c r="G705" s="220"/>
      <c r="H705" s="223">
        <v>237.553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219</v>
      </c>
      <c r="AU705" s="229" t="s">
        <v>82</v>
      </c>
      <c r="AV705" s="14" t="s">
        <v>82</v>
      </c>
      <c r="AW705" s="14" t="s">
        <v>34</v>
      </c>
      <c r="AX705" s="14" t="s">
        <v>73</v>
      </c>
      <c r="AY705" s="229" t="s">
        <v>211</v>
      </c>
    </row>
    <row r="706" spans="1:65" s="15" customFormat="1" ht="11.25">
      <c r="B706" s="230"/>
      <c r="C706" s="231"/>
      <c r="D706" s="210" t="s">
        <v>219</v>
      </c>
      <c r="E706" s="232" t="s">
        <v>21</v>
      </c>
      <c r="F706" s="233" t="s">
        <v>225</v>
      </c>
      <c r="G706" s="231"/>
      <c r="H706" s="234">
        <v>237.553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219</v>
      </c>
      <c r="AU706" s="240" t="s">
        <v>82</v>
      </c>
      <c r="AV706" s="15" t="s">
        <v>100</v>
      </c>
      <c r="AW706" s="15" t="s">
        <v>34</v>
      </c>
      <c r="AX706" s="15" t="s">
        <v>80</v>
      </c>
      <c r="AY706" s="240" t="s">
        <v>211</v>
      </c>
    </row>
    <row r="707" spans="1:65" s="2" customFormat="1" ht="16.5" customHeight="1">
      <c r="A707" s="36"/>
      <c r="B707" s="37"/>
      <c r="C707" s="252" t="s">
        <v>849</v>
      </c>
      <c r="D707" s="252" t="s">
        <v>399</v>
      </c>
      <c r="E707" s="253" t="s">
        <v>1737</v>
      </c>
      <c r="F707" s="254" t="s">
        <v>1738</v>
      </c>
      <c r="G707" s="255" t="s">
        <v>216</v>
      </c>
      <c r="H707" s="256">
        <v>273.18599999999998</v>
      </c>
      <c r="I707" s="257"/>
      <c r="J707" s="258">
        <f>ROUND(I707*H707,2)</f>
        <v>0</v>
      </c>
      <c r="K707" s="254" t="s">
        <v>21</v>
      </c>
      <c r="L707" s="259"/>
      <c r="M707" s="260" t="s">
        <v>21</v>
      </c>
      <c r="N707" s="261" t="s">
        <v>44</v>
      </c>
      <c r="O707" s="66"/>
      <c r="P707" s="204">
        <f>O707*H707</f>
        <v>0</v>
      </c>
      <c r="Q707" s="204">
        <v>1.9E-3</v>
      </c>
      <c r="R707" s="204">
        <f>Q707*H707</f>
        <v>0.5190534</v>
      </c>
      <c r="S707" s="204">
        <v>0</v>
      </c>
      <c r="T707" s="205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206" t="s">
        <v>435</v>
      </c>
      <c r="AT707" s="206" t="s">
        <v>399</v>
      </c>
      <c r="AU707" s="206" t="s">
        <v>82</v>
      </c>
      <c r="AY707" s="19" t="s">
        <v>211</v>
      </c>
      <c r="BE707" s="207">
        <f>IF(N707="základní",J707,0)</f>
        <v>0</v>
      </c>
      <c r="BF707" s="207">
        <f>IF(N707="snížená",J707,0)</f>
        <v>0</v>
      </c>
      <c r="BG707" s="207">
        <f>IF(N707="zákl. přenesená",J707,0)</f>
        <v>0</v>
      </c>
      <c r="BH707" s="207">
        <f>IF(N707="sníž. přenesená",J707,0)</f>
        <v>0</v>
      </c>
      <c r="BI707" s="207">
        <f>IF(N707="nulová",J707,0)</f>
        <v>0</v>
      </c>
      <c r="BJ707" s="19" t="s">
        <v>80</v>
      </c>
      <c r="BK707" s="207">
        <f>ROUND(I707*H707,2)</f>
        <v>0</v>
      </c>
      <c r="BL707" s="19" t="s">
        <v>330</v>
      </c>
      <c r="BM707" s="206" t="s">
        <v>1739</v>
      </c>
    </row>
    <row r="708" spans="1:65" s="14" customFormat="1" ht="11.25">
      <c r="B708" s="219"/>
      <c r="C708" s="220"/>
      <c r="D708" s="210" t="s">
        <v>219</v>
      </c>
      <c r="E708" s="221" t="s">
        <v>21</v>
      </c>
      <c r="F708" s="222" t="s">
        <v>1740</v>
      </c>
      <c r="G708" s="220"/>
      <c r="H708" s="223">
        <v>273.18599999999998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219</v>
      </c>
      <c r="AU708" s="229" t="s">
        <v>82</v>
      </c>
      <c r="AV708" s="14" t="s">
        <v>82</v>
      </c>
      <c r="AW708" s="14" t="s">
        <v>34</v>
      </c>
      <c r="AX708" s="14" t="s">
        <v>73</v>
      </c>
      <c r="AY708" s="229" t="s">
        <v>211</v>
      </c>
    </row>
    <row r="709" spans="1:65" s="15" customFormat="1" ht="11.25">
      <c r="B709" s="230"/>
      <c r="C709" s="231"/>
      <c r="D709" s="210" t="s">
        <v>219</v>
      </c>
      <c r="E709" s="232" t="s">
        <v>21</v>
      </c>
      <c r="F709" s="233" t="s">
        <v>225</v>
      </c>
      <c r="G709" s="231"/>
      <c r="H709" s="234">
        <v>273.18599999999998</v>
      </c>
      <c r="I709" s="235"/>
      <c r="J709" s="231"/>
      <c r="K709" s="231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219</v>
      </c>
      <c r="AU709" s="240" t="s">
        <v>82</v>
      </c>
      <c r="AV709" s="15" t="s">
        <v>100</v>
      </c>
      <c r="AW709" s="15" t="s">
        <v>34</v>
      </c>
      <c r="AX709" s="15" t="s">
        <v>80</v>
      </c>
      <c r="AY709" s="240" t="s">
        <v>211</v>
      </c>
    </row>
    <row r="710" spans="1:65" s="2" customFormat="1" ht="16.5" customHeight="1">
      <c r="A710" s="36"/>
      <c r="B710" s="37"/>
      <c r="C710" s="195" t="s">
        <v>854</v>
      </c>
      <c r="D710" s="195" t="s">
        <v>213</v>
      </c>
      <c r="E710" s="196" t="s">
        <v>1741</v>
      </c>
      <c r="F710" s="197" t="s">
        <v>1742</v>
      </c>
      <c r="G710" s="198" t="s">
        <v>216</v>
      </c>
      <c r="H710" s="199">
        <v>237.553</v>
      </c>
      <c r="I710" s="200"/>
      <c r="J710" s="201">
        <f>ROUND(I710*H710,2)</f>
        <v>0</v>
      </c>
      <c r="K710" s="197" t="s">
        <v>217</v>
      </c>
      <c r="L710" s="41"/>
      <c r="M710" s="202" t="s">
        <v>21</v>
      </c>
      <c r="N710" s="203" t="s">
        <v>44</v>
      </c>
      <c r="O710" s="66"/>
      <c r="P710" s="204">
        <f>O710*H710</f>
        <v>0</v>
      </c>
      <c r="Q710" s="204">
        <v>0</v>
      </c>
      <c r="R710" s="204">
        <f>Q710*H710</f>
        <v>0</v>
      </c>
      <c r="S710" s="204">
        <v>0</v>
      </c>
      <c r="T710" s="205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206" t="s">
        <v>330</v>
      </c>
      <c r="AT710" s="206" t="s">
        <v>213</v>
      </c>
      <c r="AU710" s="206" t="s">
        <v>82</v>
      </c>
      <c r="AY710" s="19" t="s">
        <v>211</v>
      </c>
      <c r="BE710" s="207">
        <f>IF(N710="základní",J710,0)</f>
        <v>0</v>
      </c>
      <c r="BF710" s="207">
        <f>IF(N710="snížená",J710,0)</f>
        <v>0</v>
      </c>
      <c r="BG710" s="207">
        <f>IF(N710="zákl. přenesená",J710,0)</f>
        <v>0</v>
      </c>
      <c r="BH710" s="207">
        <f>IF(N710="sníž. přenesená",J710,0)</f>
        <v>0</v>
      </c>
      <c r="BI710" s="207">
        <f>IF(N710="nulová",J710,0)</f>
        <v>0</v>
      </c>
      <c r="BJ710" s="19" t="s">
        <v>80</v>
      </c>
      <c r="BK710" s="207">
        <f>ROUND(I710*H710,2)</f>
        <v>0</v>
      </c>
      <c r="BL710" s="19" t="s">
        <v>330</v>
      </c>
      <c r="BM710" s="206" t="s">
        <v>1743</v>
      </c>
    </row>
    <row r="711" spans="1:65" s="13" customFormat="1" ht="11.25">
      <c r="B711" s="208"/>
      <c r="C711" s="209"/>
      <c r="D711" s="210" t="s">
        <v>219</v>
      </c>
      <c r="E711" s="211" t="s">
        <v>21</v>
      </c>
      <c r="F711" s="212" t="s">
        <v>1712</v>
      </c>
      <c r="G711" s="209"/>
      <c r="H711" s="211" t="s">
        <v>21</v>
      </c>
      <c r="I711" s="213"/>
      <c r="J711" s="209"/>
      <c r="K711" s="209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219</v>
      </c>
      <c r="AU711" s="218" t="s">
        <v>82</v>
      </c>
      <c r="AV711" s="13" t="s">
        <v>80</v>
      </c>
      <c r="AW711" s="13" t="s">
        <v>34</v>
      </c>
      <c r="AX711" s="13" t="s">
        <v>73</v>
      </c>
      <c r="AY711" s="218" t="s">
        <v>211</v>
      </c>
    </row>
    <row r="712" spans="1:65" s="14" customFormat="1" ht="11.25">
      <c r="B712" s="219"/>
      <c r="C712" s="220"/>
      <c r="D712" s="210" t="s">
        <v>219</v>
      </c>
      <c r="E712" s="221" t="s">
        <v>21</v>
      </c>
      <c r="F712" s="222" t="s">
        <v>1147</v>
      </c>
      <c r="G712" s="220"/>
      <c r="H712" s="223">
        <v>136.19999999999999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219</v>
      </c>
      <c r="AU712" s="229" t="s">
        <v>82</v>
      </c>
      <c r="AV712" s="14" t="s">
        <v>82</v>
      </c>
      <c r="AW712" s="14" t="s">
        <v>34</v>
      </c>
      <c r="AX712" s="14" t="s">
        <v>73</v>
      </c>
      <c r="AY712" s="229" t="s">
        <v>211</v>
      </c>
    </row>
    <row r="713" spans="1:65" s="13" customFormat="1" ht="11.25">
      <c r="B713" s="208"/>
      <c r="C713" s="209"/>
      <c r="D713" s="210" t="s">
        <v>219</v>
      </c>
      <c r="E713" s="211" t="s">
        <v>21</v>
      </c>
      <c r="F713" s="212" t="s">
        <v>1744</v>
      </c>
      <c r="G713" s="209"/>
      <c r="H713" s="211" t="s">
        <v>21</v>
      </c>
      <c r="I713" s="213"/>
      <c r="J713" s="209"/>
      <c r="K713" s="209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219</v>
      </c>
      <c r="AU713" s="218" t="s">
        <v>82</v>
      </c>
      <c r="AV713" s="13" t="s">
        <v>80</v>
      </c>
      <c r="AW713" s="13" t="s">
        <v>34</v>
      </c>
      <c r="AX713" s="13" t="s">
        <v>73</v>
      </c>
      <c r="AY713" s="218" t="s">
        <v>211</v>
      </c>
    </row>
    <row r="714" spans="1:65" s="13" customFormat="1" ht="11.25">
      <c r="B714" s="208"/>
      <c r="C714" s="209"/>
      <c r="D714" s="210" t="s">
        <v>219</v>
      </c>
      <c r="E714" s="211" t="s">
        <v>21</v>
      </c>
      <c r="F714" s="212" t="s">
        <v>1745</v>
      </c>
      <c r="G714" s="209"/>
      <c r="H714" s="211" t="s">
        <v>21</v>
      </c>
      <c r="I714" s="213"/>
      <c r="J714" s="209"/>
      <c r="K714" s="209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219</v>
      </c>
      <c r="AU714" s="218" t="s">
        <v>82</v>
      </c>
      <c r="AV714" s="13" t="s">
        <v>80</v>
      </c>
      <c r="AW714" s="13" t="s">
        <v>34</v>
      </c>
      <c r="AX714" s="13" t="s">
        <v>73</v>
      </c>
      <c r="AY714" s="218" t="s">
        <v>211</v>
      </c>
    </row>
    <row r="715" spans="1:65" s="14" customFormat="1" ht="11.25">
      <c r="B715" s="219"/>
      <c r="C715" s="220"/>
      <c r="D715" s="210" t="s">
        <v>219</v>
      </c>
      <c r="E715" s="221" t="s">
        <v>21</v>
      </c>
      <c r="F715" s="222" t="s">
        <v>1746</v>
      </c>
      <c r="G715" s="220"/>
      <c r="H715" s="223">
        <v>101.35299999999999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AT715" s="229" t="s">
        <v>219</v>
      </c>
      <c r="AU715" s="229" t="s">
        <v>82</v>
      </c>
      <c r="AV715" s="14" t="s">
        <v>82</v>
      </c>
      <c r="AW715" s="14" t="s">
        <v>34</v>
      </c>
      <c r="AX715" s="14" t="s">
        <v>73</v>
      </c>
      <c r="AY715" s="229" t="s">
        <v>211</v>
      </c>
    </row>
    <row r="716" spans="1:65" s="16" customFormat="1" ht="11.25">
      <c r="B716" s="241"/>
      <c r="C716" s="242"/>
      <c r="D716" s="210" t="s">
        <v>219</v>
      </c>
      <c r="E716" s="243" t="s">
        <v>1126</v>
      </c>
      <c r="F716" s="244" t="s">
        <v>240</v>
      </c>
      <c r="G716" s="242"/>
      <c r="H716" s="245">
        <v>237.553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AT716" s="251" t="s">
        <v>219</v>
      </c>
      <c r="AU716" s="251" t="s">
        <v>82</v>
      </c>
      <c r="AV716" s="16" t="s">
        <v>88</v>
      </c>
      <c r="AW716" s="16" t="s">
        <v>34</v>
      </c>
      <c r="AX716" s="16" t="s">
        <v>73</v>
      </c>
      <c r="AY716" s="251" t="s">
        <v>211</v>
      </c>
    </row>
    <row r="717" spans="1:65" s="15" customFormat="1" ht="11.25">
      <c r="B717" s="230"/>
      <c r="C717" s="231"/>
      <c r="D717" s="210" t="s">
        <v>219</v>
      </c>
      <c r="E717" s="232" t="s">
        <v>21</v>
      </c>
      <c r="F717" s="233" t="s">
        <v>225</v>
      </c>
      <c r="G717" s="231"/>
      <c r="H717" s="234">
        <v>237.553</v>
      </c>
      <c r="I717" s="235"/>
      <c r="J717" s="231"/>
      <c r="K717" s="231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219</v>
      </c>
      <c r="AU717" s="240" t="s">
        <v>82</v>
      </c>
      <c r="AV717" s="15" t="s">
        <v>100</v>
      </c>
      <c r="AW717" s="15" t="s">
        <v>34</v>
      </c>
      <c r="AX717" s="15" t="s">
        <v>80</v>
      </c>
      <c r="AY717" s="240" t="s">
        <v>211</v>
      </c>
    </row>
    <row r="718" spans="1:65" s="2" customFormat="1" ht="16.5" customHeight="1">
      <c r="A718" s="36"/>
      <c r="B718" s="37"/>
      <c r="C718" s="252" t="s">
        <v>864</v>
      </c>
      <c r="D718" s="252" t="s">
        <v>399</v>
      </c>
      <c r="E718" s="253" t="s">
        <v>1747</v>
      </c>
      <c r="F718" s="254" t="s">
        <v>1748</v>
      </c>
      <c r="G718" s="255" t="s">
        <v>216</v>
      </c>
      <c r="H718" s="256">
        <v>273.18599999999998</v>
      </c>
      <c r="I718" s="257"/>
      <c r="J718" s="258">
        <f>ROUND(I718*H718,2)</f>
        <v>0</v>
      </c>
      <c r="K718" s="254" t="s">
        <v>21</v>
      </c>
      <c r="L718" s="259"/>
      <c r="M718" s="260" t="s">
        <v>21</v>
      </c>
      <c r="N718" s="261" t="s">
        <v>44</v>
      </c>
      <c r="O718" s="66"/>
      <c r="P718" s="204">
        <f>O718*H718</f>
        <v>0</v>
      </c>
      <c r="Q718" s="204">
        <v>2.9999999999999997E-4</v>
      </c>
      <c r="R718" s="204">
        <f>Q718*H718</f>
        <v>8.1955799999999981E-2</v>
      </c>
      <c r="S718" s="204">
        <v>0</v>
      </c>
      <c r="T718" s="205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206" t="s">
        <v>435</v>
      </c>
      <c r="AT718" s="206" t="s">
        <v>399</v>
      </c>
      <c r="AU718" s="206" t="s">
        <v>82</v>
      </c>
      <c r="AY718" s="19" t="s">
        <v>211</v>
      </c>
      <c r="BE718" s="207">
        <f>IF(N718="základní",J718,0)</f>
        <v>0</v>
      </c>
      <c r="BF718" s="207">
        <f>IF(N718="snížená",J718,0)</f>
        <v>0</v>
      </c>
      <c r="BG718" s="207">
        <f>IF(N718="zákl. přenesená",J718,0)</f>
        <v>0</v>
      </c>
      <c r="BH718" s="207">
        <f>IF(N718="sníž. přenesená",J718,0)</f>
        <v>0</v>
      </c>
      <c r="BI718" s="207">
        <f>IF(N718="nulová",J718,0)</f>
        <v>0</v>
      </c>
      <c r="BJ718" s="19" t="s">
        <v>80</v>
      </c>
      <c r="BK718" s="207">
        <f>ROUND(I718*H718,2)</f>
        <v>0</v>
      </c>
      <c r="BL718" s="19" t="s">
        <v>330</v>
      </c>
      <c r="BM718" s="206" t="s">
        <v>1749</v>
      </c>
    </row>
    <row r="719" spans="1:65" s="14" customFormat="1" ht="11.25">
      <c r="B719" s="219"/>
      <c r="C719" s="220"/>
      <c r="D719" s="210" t="s">
        <v>219</v>
      </c>
      <c r="E719" s="221" t="s">
        <v>21</v>
      </c>
      <c r="F719" s="222" t="s">
        <v>1740</v>
      </c>
      <c r="G719" s="220"/>
      <c r="H719" s="223">
        <v>273.18599999999998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219</v>
      </c>
      <c r="AU719" s="229" t="s">
        <v>82</v>
      </c>
      <c r="AV719" s="14" t="s">
        <v>82</v>
      </c>
      <c r="AW719" s="14" t="s">
        <v>34</v>
      </c>
      <c r="AX719" s="14" t="s">
        <v>73</v>
      </c>
      <c r="AY719" s="229" t="s">
        <v>211</v>
      </c>
    </row>
    <row r="720" spans="1:65" s="15" customFormat="1" ht="11.25">
      <c r="B720" s="230"/>
      <c r="C720" s="231"/>
      <c r="D720" s="210" t="s">
        <v>219</v>
      </c>
      <c r="E720" s="232" t="s">
        <v>21</v>
      </c>
      <c r="F720" s="233" t="s">
        <v>225</v>
      </c>
      <c r="G720" s="231"/>
      <c r="H720" s="234">
        <v>273.18599999999998</v>
      </c>
      <c r="I720" s="235"/>
      <c r="J720" s="231"/>
      <c r="K720" s="231"/>
      <c r="L720" s="236"/>
      <c r="M720" s="237"/>
      <c r="N720" s="238"/>
      <c r="O720" s="238"/>
      <c r="P720" s="238"/>
      <c r="Q720" s="238"/>
      <c r="R720" s="238"/>
      <c r="S720" s="238"/>
      <c r="T720" s="239"/>
      <c r="AT720" s="240" t="s">
        <v>219</v>
      </c>
      <c r="AU720" s="240" t="s">
        <v>82</v>
      </c>
      <c r="AV720" s="15" t="s">
        <v>100</v>
      </c>
      <c r="AW720" s="15" t="s">
        <v>34</v>
      </c>
      <c r="AX720" s="15" t="s">
        <v>80</v>
      </c>
      <c r="AY720" s="240" t="s">
        <v>211</v>
      </c>
    </row>
    <row r="721" spans="1:65" s="2" customFormat="1" ht="16.5" customHeight="1">
      <c r="A721" s="36"/>
      <c r="B721" s="37"/>
      <c r="C721" s="195" t="s">
        <v>868</v>
      </c>
      <c r="D721" s="195" t="s">
        <v>213</v>
      </c>
      <c r="E721" s="196" t="s">
        <v>1750</v>
      </c>
      <c r="F721" s="197" t="s">
        <v>1751</v>
      </c>
      <c r="G721" s="198" t="s">
        <v>216</v>
      </c>
      <c r="H721" s="199">
        <v>661.03200000000004</v>
      </c>
      <c r="I721" s="200"/>
      <c r="J721" s="201">
        <f>ROUND(I721*H721,2)</f>
        <v>0</v>
      </c>
      <c r="K721" s="197" t="s">
        <v>217</v>
      </c>
      <c r="L721" s="41"/>
      <c r="M721" s="202" t="s">
        <v>21</v>
      </c>
      <c r="N721" s="203" t="s">
        <v>44</v>
      </c>
      <c r="O721" s="66"/>
      <c r="P721" s="204">
        <f>O721*H721</f>
        <v>0</v>
      </c>
      <c r="Q721" s="204">
        <v>0</v>
      </c>
      <c r="R721" s="204">
        <f>Q721*H721</f>
        <v>0</v>
      </c>
      <c r="S721" s="204">
        <v>0</v>
      </c>
      <c r="T721" s="205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6" t="s">
        <v>330</v>
      </c>
      <c r="AT721" s="206" t="s">
        <v>213</v>
      </c>
      <c r="AU721" s="206" t="s">
        <v>82</v>
      </c>
      <c r="AY721" s="19" t="s">
        <v>211</v>
      </c>
      <c r="BE721" s="207">
        <f>IF(N721="základní",J721,0)</f>
        <v>0</v>
      </c>
      <c r="BF721" s="207">
        <f>IF(N721="snížená",J721,0)</f>
        <v>0</v>
      </c>
      <c r="BG721" s="207">
        <f>IF(N721="zákl. přenesená",J721,0)</f>
        <v>0</v>
      </c>
      <c r="BH721" s="207">
        <f>IF(N721="sníž. přenesená",J721,0)</f>
        <v>0</v>
      </c>
      <c r="BI721" s="207">
        <f>IF(N721="nulová",J721,0)</f>
        <v>0</v>
      </c>
      <c r="BJ721" s="19" t="s">
        <v>80</v>
      </c>
      <c r="BK721" s="207">
        <f>ROUND(I721*H721,2)</f>
        <v>0</v>
      </c>
      <c r="BL721" s="19" t="s">
        <v>330</v>
      </c>
      <c r="BM721" s="206" t="s">
        <v>1752</v>
      </c>
    </row>
    <row r="722" spans="1:65" s="13" customFormat="1" ht="11.25">
      <c r="B722" s="208"/>
      <c r="C722" s="209"/>
      <c r="D722" s="210" t="s">
        <v>219</v>
      </c>
      <c r="E722" s="211" t="s">
        <v>21</v>
      </c>
      <c r="F722" s="212" t="s">
        <v>1753</v>
      </c>
      <c r="G722" s="209"/>
      <c r="H722" s="211" t="s">
        <v>21</v>
      </c>
      <c r="I722" s="213"/>
      <c r="J722" s="209"/>
      <c r="K722" s="209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219</v>
      </c>
      <c r="AU722" s="218" t="s">
        <v>82</v>
      </c>
      <c r="AV722" s="13" t="s">
        <v>80</v>
      </c>
      <c r="AW722" s="13" t="s">
        <v>34</v>
      </c>
      <c r="AX722" s="13" t="s">
        <v>73</v>
      </c>
      <c r="AY722" s="218" t="s">
        <v>211</v>
      </c>
    </row>
    <row r="723" spans="1:65" s="13" customFormat="1" ht="11.25">
      <c r="B723" s="208"/>
      <c r="C723" s="209"/>
      <c r="D723" s="210" t="s">
        <v>219</v>
      </c>
      <c r="E723" s="211" t="s">
        <v>21</v>
      </c>
      <c r="F723" s="212" t="s">
        <v>1754</v>
      </c>
      <c r="G723" s="209"/>
      <c r="H723" s="211" t="s">
        <v>21</v>
      </c>
      <c r="I723" s="213"/>
      <c r="J723" s="209"/>
      <c r="K723" s="209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219</v>
      </c>
      <c r="AU723" s="218" t="s">
        <v>82</v>
      </c>
      <c r="AV723" s="13" t="s">
        <v>80</v>
      </c>
      <c r="AW723" s="13" t="s">
        <v>34</v>
      </c>
      <c r="AX723" s="13" t="s">
        <v>73</v>
      </c>
      <c r="AY723" s="218" t="s">
        <v>211</v>
      </c>
    </row>
    <row r="724" spans="1:65" s="14" customFormat="1" ht="11.25">
      <c r="B724" s="219"/>
      <c r="C724" s="220"/>
      <c r="D724" s="210" t="s">
        <v>219</v>
      </c>
      <c r="E724" s="221" t="s">
        <v>21</v>
      </c>
      <c r="F724" s="222" t="s">
        <v>1755</v>
      </c>
      <c r="G724" s="220"/>
      <c r="H724" s="223">
        <v>606.03399999999999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AT724" s="229" t="s">
        <v>219</v>
      </c>
      <c r="AU724" s="229" t="s">
        <v>82</v>
      </c>
      <c r="AV724" s="14" t="s">
        <v>82</v>
      </c>
      <c r="AW724" s="14" t="s">
        <v>34</v>
      </c>
      <c r="AX724" s="14" t="s">
        <v>73</v>
      </c>
      <c r="AY724" s="229" t="s">
        <v>211</v>
      </c>
    </row>
    <row r="725" spans="1:65" s="13" customFormat="1" ht="11.25">
      <c r="B725" s="208"/>
      <c r="C725" s="209"/>
      <c r="D725" s="210" t="s">
        <v>219</v>
      </c>
      <c r="E725" s="211" t="s">
        <v>21</v>
      </c>
      <c r="F725" s="212" t="s">
        <v>1756</v>
      </c>
      <c r="G725" s="209"/>
      <c r="H725" s="211" t="s">
        <v>21</v>
      </c>
      <c r="I725" s="213"/>
      <c r="J725" s="209"/>
      <c r="K725" s="209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219</v>
      </c>
      <c r="AU725" s="218" t="s">
        <v>82</v>
      </c>
      <c r="AV725" s="13" t="s">
        <v>80</v>
      </c>
      <c r="AW725" s="13" t="s">
        <v>34</v>
      </c>
      <c r="AX725" s="13" t="s">
        <v>73</v>
      </c>
      <c r="AY725" s="218" t="s">
        <v>211</v>
      </c>
    </row>
    <row r="726" spans="1:65" s="14" customFormat="1" ht="11.25">
      <c r="B726" s="219"/>
      <c r="C726" s="220"/>
      <c r="D726" s="210" t="s">
        <v>219</v>
      </c>
      <c r="E726" s="221" t="s">
        <v>21</v>
      </c>
      <c r="F726" s="222" t="s">
        <v>1757</v>
      </c>
      <c r="G726" s="220"/>
      <c r="H726" s="223">
        <v>54.636000000000003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219</v>
      </c>
      <c r="AU726" s="229" t="s">
        <v>82</v>
      </c>
      <c r="AV726" s="14" t="s">
        <v>82</v>
      </c>
      <c r="AW726" s="14" t="s">
        <v>34</v>
      </c>
      <c r="AX726" s="14" t="s">
        <v>73</v>
      </c>
      <c r="AY726" s="229" t="s">
        <v>211</v>
      </c>
    </row>
    <row r="727" spans="1:65" s="14" customFormat="1" ht="11.25">
      <c r="B727" s="219"/>
      <c r="C727" s="220"/>
      <c r="D727" s="210" t="s">
        <v>219</v>
      </c>
      <c r="E727" s="221" t="s">
        <v>21</v>
      </c>
      <c r="F727" s="222" t="s">
        <v>1758</v>
      </c>
      <c r="G727" s="220"/>
      <c r="H727" s="223">
        <v>0.36199999999999999</v>
      </c>
      <c r="I727" s="224"/>
      <c r="J727" s="220"/>
      <c r="K727" s="220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219</v>
      </c>
      <c r="AU727" s="229" t="s">
        <v>82</v>
      </c>
      <c r="AV727" s="14" t="s">
        <v>82</v>
      </c>
      <c r="AW727" s="14" t="s">
        <v>34</v>
      </c>
      <c r="AX727" s="14" t="s">
        <v>73</v>
      </c>
      <c r="AY727" s="229" t="s">
        <v>211</v>
      </c>
    </row>
    <row r="728" spans="1:65" s="16" customFormat="1" ht="11.25">
      <c r="B728" s="241"/>
      <c r="C728" s="242"/>
      <c r="D728" s="210" t="s">
        <v>219</v>
      </c>
      <c r="E728" s="243" t="s">
        <v>1160</v>
      </c>
      <c r="F728" s="244" t="s">
        <v>240</v>
      </c>
      <c r="G728" s="242"/>
      <c r="H728" s="245">
        <v>661.03200000000004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AT728" s="251" t="s">
        <v>219</v>
      </c>
      <c r="AU728" s="251" t="s">
        <v>82</v>
      </c>
      <c r="AV728" s="16" t="s">
        <v>88</v>
      </c>
      <c r="AW728" s="16" t="s">
        <v>34</v>
      </c>
      <c r="AX728" s="16" t="s">
        <v>73</v>
      </c>
      <c r="AY728" s="251" t="s">
        <v>211</v>
      </c>
    </row>
    <row r="729" spans="1:65" s="15" customFormat="1" ht="11.25">
      <c r="B729" s="230"/>
      <c r="C729" s="231"/>
      <c r="D729" s="210" t="s">
        <v>219</v>
      </c>
      <c r="E729" s="232" t="s">
        <v>21</v>
      </c>
      <c r="F729" s="233" t="s">
        <v>225</v>
      </c>
      <c r="G729" s="231"/>
      <c r="H729" s="234">
        <v>661.03200000000004</v>
      </c>
      <c r="I729" s="235"/>
      <c r="J729" s="231"/>
      <c r="K729" s="231"/>
      <c r="L729" s="236"/>
      <c r="M729" s="237"/>
      <c r="N729" s="238"/>
      <c r="O729" s="238"/>
      <c r="P729" s="238"/>
      <c r="Q729" s="238"/>
      <c r="R729" s="238"/>
      <c r="S729" s="238"/>
      <c r="T729" s="239"/>
      <c r="AT729" s="240" t="s">
        <v>219</v>
      </c>
      <c r="AU729" s="240" t="s">
        <v>82</v>
      </c>
      <c r="AV729" s="15" t="s">
        <v>100</v>
      </c>
      <c r="AW729" s="15" t="s">
        <v>34</v>
      </c>
      <c r="AX729" s="15" t="s">
        <v>80</v>
      </c>
      <c r="AY729" s="240" t="s">
        <v>211</v>
      </c>
    </row>
    <row r="730" spans="1:65" s="2" customFormat="1" ht="16.5" customHeight="1">
      <c r="A730" s="36"/>
      <c r="B730" s="37"/>
      <c r="C730" s="252" t="s">
        <v>873</v>
      </c>
      <c r="D730" s="252" t="s">
        <v>399</v>
      </c>
      <c r="E730" s="253" t="s">
        <v>1717</v>
      </c>
      <c r="F730" s="254" t="s">
        <v>1718</v>
      </c>
      <c r="G730" s="255" t="s">
        <v>216</v>
      </c>
      <c r="H730" s="256">
        <v>760.18700000000001</v>
      </c>
      <c r="I730" s="257"/>
      <c r="J730" s="258">
        <f>ROUND(I730*H730,2)</f>
        <v>0</v>
      </c>
      <c r="K730" s="254" t="s">
        <v>21</v>
      </c>
      <c r="L730" s="259"/>
      <c r="M730" s="260" t="s">
        <v>21</v>
      </c>
      <c r="N730" s="261" t="s">
        <v>44</v>
      </c>
      <c r="O730" s="66"/>
      <c r="P730" s="204">
        <f>O730*H730</f>
        <v>0</v>
      </c>
      <c r="Q730" s="204">
        <v>4.7999999999999996E-3</v>
      </c>
      <c r="R730" s="204">
        <f>Q730*H730</f>
        <v>3.6488975999999997</v>
      </c>
      <c r="S730" s="204">
        <v>0</v>
      </c>
      <c r="T730" s="205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206" t="s">
        <v>435</v>
      </c>
      <c r="AT730" s="206" t="s">
        <v>399</v>
      </c>
      <c r="AU730" s="206" t="s">
        <v>82</v>
      </c>
      <c r="AY730" s="19" t="s">
        <v>211</v>
      </c>
      <c r="BE730" s="207">
        <f>IF(N730="základní",J730,0)</f>
        <v>0</v>
      </c>
      <c r="BF730" s="207">
        <f>IF(N730="snížená",J730,0)</f>
        <v>0</v>
      </c>
      <c r="BG730" s="207">
        <f>IF(N730="zákl. přenesená",J730,0)</f>
        <v>0</v>
      </c>
      <c r="BH730" s="207">
        <f>IF(N730="sníž. přenesená",J730,0)</f>
        <v>0</v>
      </c>
      <c r="BI730" s="207">
        <f>IF(N730="nulová",J730,0)</f>
        <v>0</v>
      </c>
      <c r="BJ730" s="19" t="s">
        <v>80</v>
      </c>
      <c r="BK730" s="207">
        <f>ROUND(I730*H730,2)</f>
        <v>0</v>
      </c>
      <c r="BL730" s="19" t="s">
        <v>330</v>
      </c>
      <c r="BM730" s="206" t="s">
        <v>1759</v>
      </c>
    </row>
    <row r="731" spans="1:65" s="14" customFormat="1" ht="11.25">
      <c r="B731" s="219"/>
      <c r="C731" s="220"/>
      <c r="D731" s="210" t="s">
        <v>219</v>
      </c>
      <c r="E731" s="221" t="s">
        <v>21</v>
      </c>
      <c r="F731" s="222" t="s">
        <v>1760</v>
      </c>
      <c r="G731" s="220"/>
      <c r="H731" s="223">
        <v>760.18700000000001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219</v>
      </c>
      <c r="AU731" s="229" t="s">
        <v>82</v>
      </c>
      <c r="AV731" s="14" t="s">
        <v>82</v>
      </c>
      <c r="AW731" s="14" t="s">
        <v>34</v>
      </c>
      <c r="AX731" s="14" t="s">
        <v>73</v>
      </c>
      <c r="AY731" s="229" t="s">
        <v>211</v>
      </c>
    </row>
    <row r="732" spans="1:65" s="15" customFormat="1" ht="11.25">
      <c r="B732" s="230"/>
      <c r="C732" s="231"/>
      <c r="D732" s="210" t="s">
        <v>219</v>
      </c>
      <c r="E732" s="232" t="s">
        <v>21</v>
      </c>
      <c r="F732" s="233" t="s">
        <v>225</v>
      </c>
      <c r="G732" s="231"/>
      <c r="H732" s="234">
        <v>760.18700000000001</v>
      </c>
      <c r="I732" s="235"/>
      <c r="J732" s="231"/>
      <c r="K732" s="231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219</v>
      </c>
      <c r="AU732" s="240" t="s">
        <v>82</v>
      </c>
      <c r="AV732" s="15" t="s">
        <v>100</v>
      </c>
      <c r="AW732" s="15" t="s">
        <v>34</v>
      </c>
      <c r="AX732" s="15" t="s">
        <v>80</v>
      </c>
      <c r="AY732" s="240" t="s">
        <v>211</v>
      </c>
    </row>
    <row r="733" spans="1:65" s="2" customFormat="1" ht="16.5" customHeight="1">
      <c r="A733" s="36"/>
      <c r="B733" s="37"/>
      <c r="C733" s="195" t="s">
        <v>878</v>
      </c>
      <c r="D733" s="195" t="s">
        <v>213</v>
      </c>
      <c r="E733" s="196" t="s">
        <v>1761</v>
      </c>
      <c r="F733" s="197" t="s">
        <v>1762</v>
      </c>
      <c r="G733" s="198" t="s">
        <v>216</v>
      </c>
      <c r="H733" s="199">
        <v>588.31899999999996</v>
      </c>
      <c r="I733" s="200"/>
      <c r="J733" s="201">
        <f>ROUND(I733*H733,2)</f>
        <v>0</v>
      </c>
      <c r="K733" s="197" t="s">
        <v>217</v>
      </c>
      <c r="L733" s="41"/>
      <c r="M733" s="202" t="s">
        <v>21</v>
      </c>
      <c r="N733" s="203" t="s">
        <v>44</v>
      </c>
      <c r="O733" s="66"/>
      <c r="P733" s="204">
        <f>O733*H733</f>
        <v>0</v>
      </c>
      <c r="Q733" s="204">
        <v>1.9000000000000001E-4</v>
      </c>
      <c r="R733" s="204">
        <f>Q733*H733</f>
        <v>0.11178061</v>
      </c>
      <c r="S733" s="204">
        <v>0</v>
      </c>
      <c r="T733" s="205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206" t="s">
        <v>330</v>
      </c>
      <c r="AT733" s="206" t="s">
        <v>213</v>
      </c>
      <c r="AU733" s="206" t="s">
        <v>82</v>
      </c>
      <c r="AY733" s="19" t="s">
        <v>211</v>
      </c>
      <c r="BE733" s="207">
        <f>IF(N733="základní",J733,0)</f>
        <v>0</v>
      </c>
      <c r="BF733" s="207">
        <f>IF(N733="snížená",J733,0)</f>
        <v>0</v>
      </c>
      <c r="BG733" s="207">
        <f>IF(N733="zákl. přenesená",J733,0)</f>
        <v>0</v>
      </c>
      <c r="BH733" s="207">
        <f>IF(N733="sníž. přenesená",J733,0)</f>
        <v>0</v>
      </c>
      <c r="BI733" s="207">
        <f>IF(N733="nulová",J733,0)</f>
        <v>0</v>
      </c>
      <c r="BJ733" s="19" t="s">
        <v>80</v>
      </c>
      <c r="BK733" s="207">
        <f>ROUND(I733*H733,2)</f>
        <v>0</v>
      </c>
      <c r="BL733" s="19" t="s">
        <v>330</v>
      </c>
      <c r="BM733" s="206" t="s">
        <v>1763</v>
      </c>
    </row>
    <row r="734" spans="1:65" s="13" customFormat="1" ht="11.25">
      <c r="B734" s="208"/>
      <c r="C734" s="209"/>
      <c r="D734" s="210" t="s">
        <v>219</v>
      </c>
      <c r="E734" s="211" t="s">
        <v>21</v>
      </c>
      <c r="F734" s="212" t="s">
        <v>1764</v>
      </c>
      <c r="G734" s="209"/>
      <c r="H734" s="211" t="s">
        <v>21</v>
      </c>
      <c r="I734" s="213"/>
      <c r="J734" s="209"/>
      <c r="K734" s="209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219</v>
      </c>
      <c r="AU734" s="218" t="s">
        <v>82</v>
      </c>
      <c r="AV734" s="13" t="s">
        <v>80</v>
      </c>
      <c r="AW734" s="13" t="s">
        <v>34</v>
      </c>
      <c r="AX734" s="13" t="s">
        <v>73</v>
      </c>
      <c r="AY734" s="218" t="s">
        <v>211</v>
      </c>
    </row>
    <row r="735" spans="1:65" s="14" customFormat="1" ht="11.25">
      <c r="B735" s="219"/>
      <c r="C735" s="220"/>
      <c r="D735" s="210" t="s">
        <v>219</v>
      </c>
      <c r="E735" s="221" t="s">
        <v>21</v>
      </c>
      <c r="F735" s="222" t="s">
        <v>1765</v>
      </c>
      <c r="G735" s="220"/>
      <c r="H735" s="223">
        <v>582.55100000000004</v>
      </c>
      <c r="I735" s="224"/>
      <c r="J735" s="220"/>
      <c r="K735" s="220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219</v>
      </c>
      <c r="AU735" s="229" t="s">
        <v>82</v>
      </c>
      <c r="AV735" s="14" t="s">
        <v>82</v>
      </c>
      <c r="AW735" s="14" t="s">
        <v>34</v>
      </c>
      <c r="AX735" s="14" t="s">
        <v>73</v>
      </c>
      <c r="AY735" s="229" t="s">
        <v>211</v>
      </c>
    </row>
    <row r="736" spans="1:65" s="14" customFormat="1" ht="11.25">
      <c r="B736" s="219"/>
      <c r="C736" s="220"/>
      <c r="D736" s="210" t="s">
        <v>219</v>
      </c>
      <c r="E736" s="221" t="s">
        <v>21</v>
      </c>
      <c r="F736" s="222" t="s">
        <v>1766</v>
      </c>
      <c r="G736" s="220"/>
      <c r="H736" s="223">
        <v>5.7679999999999998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219</v>
      </c>
      <c r="AU736" s="229" t="s">
        <v>82</v>
      </c>
      <c r="AV736" s="14" t="s">
        <v>82</v>
      </c>
      <c r="AW736" s="14" t="s">
        <v>34</v>
      </c>
      <c r="AX736" s="14" t="s">
        <v>73</v>
      </c>
      <c r="AY736" s="229" t="s">
        <v>211</v>
      </c>
    </row>
    <row r="737" spans="1:65" s="16" customFormat="1" ht="11.25">
      <c r="B737" s="241"/>
      <c r="C737" s="242"/>
      <c r="D737" s="210" t="s">
        <v>219</v>
      </c>
      <c r="E737" s="243" t="s">
        <v>1113</v>
      </c>
      <c r="F737" s="244" t="s">
        <v>240</v>
      </c>
      <c r="G737" s="242"/>
      <c r="H737" s="245">
        <v>588.31899999999996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AT737" s="251" t="s">
        <v>219</v>
      </c>
      <c r="AU737" s="251" t="s">
        <v>82</v>
      </c>
      <c r="AV737" s="16" t="s">
        <v>88</v>
      </c>
      <c r="AW737" s="16" t="s">
        <v>34</v>
      </c>
      <c r="AX737" s="16" t="s">
        <v>73</v>
      </c>
      <c r="AY737" s="251" t="s">
        <v>211</v>
      </c>
    </row>
    <row r="738" spans="1:65" s="15" customFormat="1" ht="11.25">
      <c r="B738" s="230"/>
      <c r="C738" s="231"/>
      <c r="D738" s="210" t="s">
        <v>219</v>
      </c>
      <c r="E738" s="232" t="s">
        <v>21</v>
      </c>
      <c r="F738" s="233" t="s">
        <v>225</v>
      </c>
      <c r="G738" s="231"/>
      <c r="H738" s="234">
        <v>588.31899999999996</v>
      </c>
      <c r="I738" s="235"/>
      <c r="J738" s="231"/>
      <c r="K738" s="231"/>
      <c r="L738" s="236"/>
      <c r="M738" s="237"/>
      <c r="N738" s="238"/>
      <c r="O738" s="238"/>
      <c r="P738" s="238"/>
      <c r="Q738" s="238"/>
      <c r="R738" s="238"/>
      <c r="S738" s="238"/>
      <c r="T738" s="239"/>
      <c r="AT738" s="240" t="s">
        <v>219</v>
      </c>
      <c r="AU738" s="240" t="s">
        <v>82</v>
      </c>
      <c r="AV738" s="15" t="s">
        <v>100</v>
      </c>
      <c r="AW738" s="15" t="s">
        <v>34</v>
      </c>
      <c r="AX738" s="15" t="s">
        <v>80</v>
      </c>
      <c r="AY738" s="240" t="s">
        <v>211</v>
      </c>
    </row>
    <row r="739" spans="1:65" s="2" customFormat="1" ht="16.5" customHeight="1">
      <c r="A739" s="36"/>
      <c r="B739" s="37"/>
      <c r="C739" s="252" t="s">
        <v>885</v>
      </c>
      <c r="D739" s="252" t="s">
        <v>399</v>
      </c>
      <c r="E739" s="253" t="s">
        <v>1729</v>
      </c>
      <c r="F739" s="254" t="s">
        <v>1730</v>
      </c>
      <c r="G739" s="255" t="s">
        <v>216</v>
      </c>
      <c r="H739" s="256">
        <v>676.56700000000001</v>
      </c>
      <c r="I739" s="257"/>
      <c r="J739" s="258">
        <f>ROUND(I739*H739,2)</f>
        <v>0</v>
      </c>
      <c r="K739" s="254" t="s">
        <v>21</v>
      </c>
      <c r="L739" s="259"/>
      <c r="M739" s="260" t="s">
        <v>21</v>
      </c>
      <c r="N739" s="261" t="s">
        <v>44</v>
      </c>
      <c r="O739" s="66"/>
      <c r="P739" s="204">
        <f>O739*H739</f>
        <v>0</v>
      </c>
      <c r="Q739" s="204">
        <v>1E-4</v>
      </c>
      <c r="R739" s="204">
        <f>Q739*H739</f>
        <v>6.76567E-2</v>
      </c>
      <c r="S739" s="204">
        <v>0</v>
      </c>
      <c r="T739" s="205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206" t="s">
        <v>435</v>
      </c>
      <c r="AT739" s="206" t="s">
        <v>399</v>
      </c>
      <c r="AU739" s="206" t="s">
        <v>82</v>
      </c>
      <c r="AY739" s="19" t="s">
        <v>211</v>
      </c>
      <c r="BE739" s="207">
        <f>IF(N739="základní",J739,0)</f>
        <v>0</v>
      </c>
      <c r="BF739" s="207">
        <f>IF(N739="snížená",J739,0)</f>
        <v>0</v>
      </c>
      <c r="BG739" s="207">
        <f>IF(N739="zákl. přenesená",J739,0)</f>
        <v>0</v>
      </c>
      <c r="BH739" s="207">
        <f>IF(N739="sníž. přenesená",J739,0)</f>
        <v>0</v>
      </c>
      <c r="BI739" s="207">
        <f>IF(N739="nulová",J739,0)</f>
        <v>0</v>
      </c>
      <c r="BJ739" s="19" t="s">
        <v>80</v>
      </c>
      <c r="BK739" s="207">
        <f>ROUND(I739*H739,2)</f>
        <v>0</v>
      </c>
      <c r="BL739" s="19" t="s">
        <v>330</v>
      </c>
      <c r="BM739" s="206" t="s">
        <v>1767</v>
      </c>
    </row>
    <row r="740" spans="1:65" s="14" customFormat="1" ht="11.25">
      <c r="B740" s="219"/>
      <c r="C740" s="220"/>
      <c r="D740" s="210" t="s">
        <v>219</v>
      </c>
      <c r="E740" s="221" t="s">
        <v>21</v>
      </c>
      <c r="F740" s="222" t="s">
        <v>1768</v>
      </c>
      <c r="G740" s="220"/>
      <c r="H740" s="223">
        <v>676.56700000000001</v>
      </c>
      <c r="I740" s="224"/>
      <c r="J740" s="220"/>
      <c r="K740" s="220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219</v>
      </c>
      <c r="AU740" s="229" t="s">
        <v>82</v>
      </c>
      <c r="AV740" s="14" t="s">
        <v>82</v>
      </c>
      <c r="AW740" s="14" t="s">
        <v>34</v>
      </c>
      <c r="AX740" s="14" t="s">
        <v>73</v>
      </c>
      <c r="AY740" s="229" t="s">
        <v>211</v>
      </c>
    </row>
    <row r="741" spans="1:65" s="15" customFormat="1" ht="11.25">
      <c r="B741" s="230"/>
      <c r="C741" s="231"/>
      <c r="D741" s="210" t="s">
        <v>219</v>
      </c>
      <c r="E741" s="232" t="s">
        <v>21</v>
      </c>
      <c r="F741" s="233" t="s">
        <v>225</v>
      </c>
      <c r="G741" s="231"/>
      <c r="H741" s="234">
        <v>676.56700000000001</v>
      </c>
      <c r="I741" s="235"/>
      <c r="J741" s="231"/>
      <c r="K741" s="231"/>
      <c r="L741" s="236"/>
      <c r="M741" s="237"/>
      <c r="N741" s="238"/>
      <c r="O741" s="238"/>
      <c r="P741" s="238"/>
      <c r="Q741" s="238"/>
      <c r="R741" s="238"/>
      <c r="S741" s="238"/>
      <c r="T741" s="239"/>
      <c r="AT741" s="240" t="s">
        <v>219</v>
      </c>
      <c r="AU741" s="240" t="s">
        <v>82</v>
      </c>
      <c r="AV741" s="15" t="s">
        <v>100</v>
      </c>
      <c r="AW741" s="15" t="s">
        <v>34</v>
      </c>
      <c r="AX741" s="15" t="s">
        <v>80</v>
      </c>
      <c r="AY741" s="240" t="s">
        <v>211</v>
      </c>
    </row>
    <row r="742" spans="1:65" s="2" customFormat="1" ht="21.75" customHeight="1">
      <c r="A742" s="36"/>
      <c r="B742" s="37"/>
      <c r="C742" s="195" t="s">
        <v>890</v>
      </c>
      <c r="D742" s="195" t="s">
        <v>213</v>
      </c>
      <c r="E742" s="196" t="s">
        <v>1769</v>
      </c>
      <c r="F742" s="197" t="s">
        <v>1770</v>
      </c>
      <c r="G742" s="198" t="s">
        <v>370</v>
      </c>
      <c r="H742" s="199">
        <v>5.157</v>
      </c>
      <c r="I742" s="200"/>
      <c r="J742" s="201">
        <f>ROUND(I742*H742,2)</f>
        <v>0</v>
      </c>
      <c r="K742" s="197" t="s">
        <v>217</v>
      </c>
      <c r="L742" s="41"/>
      <c r="M742" s="202" t="s">
        <v>21</v>
      </c>
      <c r="N742" s="203" t="s">
        <v>44</v>
      </c>
      <c r="O742" s="66"/>
      <c r="P742" s="204">
        <f>O742*H742</f>
        <v>0</v>
      </c>
      <c r="Q742" s="204">
        <v>0</v>
      </c>
      <c r="R742" s="204">
        <f>Q742*H742</f>
        <v>0</v>
      </c>
      <c r="S742" s="204">
        <v>0</v>
      </c>
      <c r="T742" s="205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206" t="s">
        <v>330</v>
      </c>
      <c r="AT742" s="206" t="s">
        <v>213</v>
      </c>
      <c r="AU742" s="206" t="s">
        <v>82</v>
      </c>
      <c r="AY742" s="19" t="s">
        <v>211</v>
      </c>
      <c r="BE742" s="207">
        <f>IF(N742="základní",J742,0)</f>
        <v>0</v>
      </c>
      <c r="BF742" s="207">
        <f>IF(N742="snížená",J742,0)</f>
        <v>0</v>
      </c>
      <c r="BG742" s="207">
        <f>IF(N742="zákl. přenesená",J742,0)</f>
        <v>0</v>
      </c>
      <c r="BH742" s="207">
        <f>IF(N742="sníž. přenesená",J742,0)</f>
        <v>0</v>
      </c>
      <c r="BI742" s="207">
        <f>IF(N742="nulová",J742,0)</f>
        <v>0</v>
      </c>
      <c r="BJ742" s="19" t="s">
        <v>80</v>
      </c>
      <c r="BK742" s="207">
        <f>ROUND(I742*H742,2)</f>
        <v>0</v>
      </c>
      <c r="BL742" s="19" t="s">
        <v>330</v>
      </c>
      <c r="BM742" s="206" t="s">
        <v>1771</v>
      </c>
    </row>
    <row r="743" spans="1:65" s="2" customFormat="1" ht="16.5" customHeight="1">
      <c r="A743" s="36"/>
      <c r="B743" s="37"/>
      <c r="C743" s="195" t="s">
        <v>895</v>
      </c>
      <c r="D743" s="195" t="s">
        <v>213</v>
      </c>
      <c r="E743" s="196" t="s">
        <v>1772</v>
      </c>
      <c r="F743" s="197" t="s">
        <v>805</v>
      </c>
      <c r="G743" s="198" t="s">
        <v>370</v>
      </c>
      <c r="H743" s="199">
        <v>5.157</v>
      </c>
      <c r="I743" s="200"/>
      <c r="J743" s="201">
        <f>ROUND(I743*H743,2)</f>
        <v>0</v>
      </c>
      <c r="K743" s="197" t="s">
        <v>21</v>
      </c>
      <c r="L743" s="41"/>
      <c r="M743" s="202" t="s">
        <v>21</v>
      </c>
      <c r="N743" s="203" t="s">
        <v>44</v>
      </c>
      <c r="O743" s="66"/>
      <c r="P743" s="204">
        <f>O743*H743</f>
        <v>0</v>
      </c>
      <c r="Q743" s="204">
        <v>0</v>
      </c>
      <c r="R743" s="204">
        <f>Q743*H743</f>
        <v>0</v>
      </c>
      <c r="S743" s="204">
        <v>0</v>
      </c>
      <c r="T743" s="205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206" t="s">
        <v>330</v>
      </c>
      <c r="AT743" s="206" t="s">
        <v>213</v>
      </c>
      <c r="AU743" s="206" t="s">
        <v>82</v>
      </c>
      <c r="AY743" s="19" t="s">
        <v>211</v>
      </c>
      <c r="BE743" s="207">
        <f>IF(N743="základní",J743,0)</f>
        <v>0</v>
      </c>
      <c r="BF743" s="207">
        <f>IF(N743="snížená",J743,0)</f>
        <v>0</v>
      </c>
      <c r="BG743" s="207">
        <f>IF(N743="zákl. přenesená",J743,0)</f>
        <v>0</v>
      </c>
      <c r="BH743" s="207">
        <f>IF(N743="sníž. přenesená",J743,0)</f>
        <v>0</v>
      </c>
      <c r="BI743" s="207">
        <f>IF(N743="nulová",J743,0)</f>
        <v>0</v>
      </c>
      <c r="BJ743" s="19" t="s">
        <v>80</v>
      </c>
      <c r="BK743" s="207">
        <f>ROUND(I743*H743,2)</f>
        <v>0</v>
      </c>
      <c r="BL743" s="19" t="s">
        <v>330</v>
      </c>
      <c r="BM743" s="206" t="s">
        <v>1773</v>
      </c>
    </row>
    <row r="744" spans="1:65" s="12" customFormat="1" ht="22.9" customHeight="1">
      <c r="B744" s="179"/>
      <c r="C744" s="180"/>
      <c r="D744" s="181" t="s">
        <v>72</v>
      </c>
      <c r="E744" s="193" t="s">
        <v>909</v>
      </c>
      <c r="F744" s="193" t="s">
        <v>910</v>
      </c>
      <c r="G744" s="180"/>
      <c r="H744" s="180"/>
      <c r="I744" s="183"/>
      <c r="J744" s="194">
        <f>BK744</f>
        <v>0</v>
      </c>
      <c r="K744" s="180"/>
      <c r="L744" s="185"/>
      <c r="M744" s="186"/>
      <c r="N744" s="187"/>
      <c r="O744" s="187"/>
      <c r="P744" s="188">
        <f>SUM(P745:P869)</f>
        <v>0</v>
      </c>
      <c r="Q744" s="187"/>
      <c r="R744" s="188">
        <f>SUM(R745:R869)</f>
        <v>15.824680239999999</v>
      </c>
      <c r="S744" s="187"/>
      <c r="T744" s="189">
        <f>SUM(T745:T869)</f>
        <v>10.400099999999998</v>
      </c>
      <c r="AR744" s="190" t="s">
        <v>82</v>
      </c>
      <c r="AT744" s="191" t="s">
        <v>72</v>
      </c>
      <c r="AU744" s="191" t="s">
        <v>80</v>
      </c>
      <c r="AY744" s="190" t="s">
        <v>211</v>
      </c>
      <c r="BK744" s="192">
        <f>SUM(BK745:BK869)</f>
        <v>0</v>
      </c>
    </row>
    <row r="745" spans="1:65" s="2" customFormat="1" ht="16.5" customHeight="1">
      <c r="A745" s="36"/>
      <c r="B745" s="37"/>
      <c r="C745" s="195" t="s">
        <v>901</v>
      </c>
      <c r="D745" s="195" t="s">
        <v>213</v>
      </c>
      <c r="E745" s="196" t="s">
        <v>1774</v>
      </c>
      <c r="F745" s="197" t="s">
        <v>1775</v>
      </c>
      <c r="G745" s="198" t="s">
        <v>216</v>
      </c>
      <c r="H745" s="199">
        <v>16.2</v>
      </c>
      <c r="I745" s="200"/>
      <c r="J745" s="201">
        <f>ROUND(I745*H745,2)</f>
        <v>0</v>
      </c>
      <c r="K745" s="197" t="s">
        <v>21</v>
      </c>
      <c r="L745" s="41"/>
      <c r="M745" s="202" t="s">
        <v>21</v>
      </c>
      <c r="N745" s="203" t="s">
        <v>44</v>
      </c>
      <c r="O745" s="66"/>
      <c r="P745" s="204">
        <f>O745*H745</f>
        <v>0</v>
      </c>
      <c r="Q745" s="204">
        <v>0</v>
      </c>
      <c r="R745" s="204">
        <f>Q745*H745</f>
        <v>0</v>
      </c>
      <c r="S745" s="204">
        <v>0</v>
      </c>
      <c r="T745" s="20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206" t="s">
        <v>330</v>
      </c>
      <c r="AT745" s="206" t="s">
        <v>213</v>
      </c>
      <c r="AU745" s="206" t="s">
        <v>82</v>
      </c>
      <c r="AY745" s="19" t="s">
        <v>211</v>
      </c>
      <c r="BE745" s="207">
        <f>IF(N745="základní",J745,0)</f>
        <v>0</v>
      </c>
      <c r="BF745" s="207">
        <f>IF(N745="snížená",J745,0)</f>
        <v>0</v>
      </c>
      <c r="BG745" s="207">
        <f>IF(N745="zákl. přenesená",J745,0)</f>
        <v>0</v>
      </c>
      <c r="BH745" s="207">
        <f>IF(N745="sníž. přenesená",J745,0)</f>
        <v>0</v>
      </c>
      <c r="BI745" s="207">
        <f>IF(N745="nulová",J745,0)</f>
        <v>0</v>
      </c>
      <c r="BJ745" s="19" t="s">
        <v>80</v>
      </c>
      <c r="BK745" s="207">
        <f>ROUND(I745*H745,2)</f>
        <v>0</v>
      </c>
      <c r="BL745" s="19" t="s">
        <v>330</v>
      </c>
      <c r="BM745" s="206" t="s">
        <v>1776</v>
      </c>
    </row>
    <row r="746" spans="1:65" s="14" customFormat="1" ht="11.25">
      <c r="B746" s="219"/>
      <c r="C746" s="220"/>
      <c r="D746" s="210" t="s">
        <v>219</v>
      </c>
      <c r="E746" s="221" t="s">
        <v>21</v>
      </c>
      <c r="F746" s="222" t="s">
        <v>1777</v>
      </c>
      <c r="G746" s="220"/>
      <c r="H746" s="223">
        <v>16.2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219</v>
      </c>
      <c r="AU746" s="229" t="s">
        <v>82</v>
      </c>
      <c r="AV746" s="14" t="s">
        <v>82</v>
      </c>
      <c r="AW746" s="14" t="s">
        <v>34</v>
      </c>
      <c r="AX746" s="14" t="s">
        <v>73</v>
      </c>
      <c r="AY746" s="229" t="s">
        <v>211</v>
      </c>
    </row>
    <row r="747" spans="1:65" s="15" customFormat="1" ht="11.25">
      <c r="B747" s="230"/>
      <c r="C747" s="231"/>
      <c r="D747" s="210" t="s">
        <v>219</v>
      </c>
      <c r="E747" s="232" t="s">
        <v>21</v>
      </c>
      <c r="F747" s="233" t="s">
        <v>225</v>
      </c>
      <c r="G747" s="231"/>
      <c r="H747" s="234">
        <v>16.2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219</v>
      </c>
      <c r="AU747" s="240" t="s">
        <v>82</v>
      </c>
      <c r="AV747" s="15" t="s">
        <v>100</v>
      </c>
      <c r="AW747" s="15" t="s">
        <v>34</v>
      </c>
      <c r="AX747" s="15" t="s">
        <v>80</v>
      </c>
      <c r="AY747" s="240" t="s">
        <v>211</v>
      </c>
    </row>
    <row r="748" spans="1:65" s="2" customFormat="1" ht="21.75" customHeight="1">
      <c r="A748" s="36"/>
      <c r="B748" s="37"/>
      <c r="C748" s="195" t="s">
        <v>905</v>
      </c>
      <c r="D748" s="195" t="s">
        <v>213</v>
      </c>
      <c r="E748" s="196" t="s">
        <v>1778</v>
      </c>
      <c r="F748" s="197" t="s">
        <v>1779</v>
      </c>
      <c r="G748" s="198" t="s">
        <v>216</v>
      </c>
      <c r="H748" s="199">
        <v>460.5</v>
      </c>
      <c r="I748" s="200"/>
      <c r="J748" s="201">
        <f>ROUND(I748*H748,2)</f>
        <v>0</v>
      </c>
      <c r="K748" s="197" t="s">
        <v>217</v>
      </c>
      <c r="L748" s="41"/>
      <c r="M748" s="202" t="s">
        <v>21</v>
      </c>
      <c r="N748" s="203" t="s">
        <v>44</v>
      </c>
      <c r="O748" s="66"/>
      <c r="P748" s="204">
        <f>O748*H748</f>
        <v>0</v>
      </c>
      <c r="Q748" s="204">
        <v>0</v>
      </c>
      <c r="R748" s="204">
        <f>Q748*H748</f>
        <v>0</v>
      </c>
      <c r="S748" s="204">
        <v>3.3999999999999998E-3</v>
      </c>
      <c r="T748" s="205">
        <f>S748*H748</f>
        <v>1.5656999999999999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206" t="s">
        <v>330</v>
      </c>
      <c r="AT748" s="206" t="s">
        <v>213</v>
      </c>
      <c r="AU748" s="206" t="s">
        <v>82</v>
      </c>
      <c r="AY748" s="19" t="s">
        <v>211</v>
      </c>
      <c r="BE748" s="207">
        <f>IF(N748="základní",J748,0)</f>
        <v>0</v>
      </c>
      <c r="BF748" s="207">
        <f>IF(N748="snížená",J748,0)</f>
        <v>0</v>
      </c>
      <c r="BG748" s="207">
        <f>IF(N748="zákl. přenesená",J748,0)</f>
        <v>0</v>
      </c>
      <c r="BH748" s="207">
        <f>IF(N748="sníž. přenesená",J748,0)</f>
        <v>0</v>
      </c>
      <c r="BI748" s="207">
        <f>IF(N748="nulová",J748,0)</f>
        <v>0</v>
      </c>
      <c r="BJ748" s="19" t="s">
        <v>80</v>
      </c>
      <c r="BK748" s="207">
        <f>ROUND(I748*H748,2)</f>
        <v>0</v>
      </c>
      <c r="BL748" s="19" t="s">
        <v>330</v>
      </c>
      <c r="BM748" s="206" t="s">
        <v>1780</v>
      </c>
    </row>
    <row r="749" spans="1:65" s="13" customFormat="1" ht="11.25">
      <c r="B749" s="208"/>
      <c r="C749" s="209"/>
      <c r="D749" s="210" t="s">
        <v>219</v>
      </c>
      <c r="E749" s="211" t="s">
        <v>21</v>
      </c>
      <c r="F749" s="212" t="s">
        <v>1314</v>
      </c>
      <c r="G749" s="209"/>
      <c r="H749" s="211" t="s">
        <v>21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219</v>
      </c>
      <c r="AU749" s="218" t="s">
        <v>82</v>
      </c>
      <c r="AV749" s="13" t="s">
        <v>80</v>
      </c>
      <c r="AW749" s="13" t="s">
        <v>34</v>
      </c>
      <c r="AX749" s="13" t="s">
        <v>73</v>
      </c>
      <c r="AY749" s="218" t="s">
        <v>211</v>
      </c>
    </row>
    <row r="750" spans="1:65" s="13" customFormat="1" ht="11.25">
      <c r="B750" s="208"/>
      <c r="C750" s="209"/>
      <c r="D750" s="210" t="s">
        <v>219</v>
      </c>
      <c r="E750" s="211" t="s">
        <v>21</v>
      </c>
      <c r="F750" s="212" t="s">
        <v>1529</v>
      </c>
      <c r="G750" s="209"/>
      <c r="H750" s="211" t="s">
        <v>21</v>
      </c>
      <c r="I750" s="213"/>
      <c r="J750" s="209"/>
      <c r="K750" s="209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219</v>
      </c>
      <c r="AU750" s="218" t="s">
        <v>82</v>
      </c>
      <c r="AV750" s="13" t="s">
        <v>80</v>
      </c>
      <c r="AW750" s="13" t="s">
        <v>34</v>
      </c>
      <c r="AX750" s="13" t="s">
        <v>73</v>
      </c>
      <c r="AY750" s="218" t="s">
        <v>211</v>
      </c>
    </row>
    <row r="751" spans="1:65" s="14" customFormat="1" ht="11.25">
      <c r="B751" s="219"/>
      <c r="C751" s="220"/>
      <c r="D751" s="210" t="s">
        <v>219</v>
      </c>
      <c r="E751" s="221" t="s">
        <v>21</v>
      </c>
      <c r="F751" s="222" t="s">
        <v>1539</v>
      </c>
      <c r="G751" s="220"/>
      <c r="H751" s="223">
        <v>149.30000000000001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219</v>
      </c>
      <c r="AU751" s="229" t="s">
        <v>82</v>
      </c>
      <c r="AV751" s="14" t="s">
        <v>82</v>
      </c>
      <c r="AW751" s="14" t="s">
        <v>34</v>
      </c>
      <c r="AX751" s="14" t="s">
        <v>73</v>
      </c>
      <c r="AY751" s="229" t="s">
        <v>211</v>
      </c>
    </row>
    <row r="752" spans="1:65" s="13" customFormat="1" ht="11.25">
      <c r="B752" s="208"/>
      <c r="C752" s="209"/>
      <c r="D752" s="210" t="s">
        <v>219</v>
      </c>
      <c r="E752" s="211" t="s">
        <v>21</v>
      </c>
      <c r="F752" s="212" t="s">
        <v>1781</v>
      </c>
      <c r="G752" s="209"/>
      <c r="H752" s="211" t="s">
        <v>21</v>
      </c>
      <c r="I752" s="213"/>
      <c r="J752" s="209"/>
      <c r="K752" s="209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219</v>
      </c>
      <c r="AU752" s="218" t="s">
        <v>82</v>
      </c>
      <c r="AV752" s="13" t="s">
        <v>80</v>
      </c>
      <c r="AW752" s="13" t="s">
        <v>34</v>
      </c>
      <c r="AX752" s="13" t="s">
        <v>73</v>
      </c>
      <c r="AY752" s="218" t="s">
        <v>211</v>
      </c>
    </row>
    <row r="753" spans="1:65" s="14" customFormat="1" ht="11.25">
      <c r="B753" s="219"/>
      <c r="C753" s="220"/>
      <c r="D753" s="210" t="s">
        <v>219</v>
      </c>
      <c r="E753" s="221" t="s">
        <v>21</v>
      </c>
      <c r="F753" s="222" t="s">
        <v>1782</v>
      </c>
      <c r="G753" s="220"/>
      <c r="H753" s="223">
        <v>297.10000000000002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219</v>
      </c>
      <c r="AU753" s="229" t="s">
        <v>82</v>
      </c>
      <c r="AV753" s="14" t="s">
        <v>82</v>
      </c>
      <c r="AW753" s="14" t="s">
        <v>34</v>
      </c>
      <c r="AX753" s="14" t="s">
        <v>73</v>
      </c>
      <c r="AY753" s="229" t="s">
        <v>211</v>
      </c>
    </row>
    <row r="754" spans="1:65" s="13" customFormat="1" ht="11.25">
      <c r="B754" s="208"/>
      <c r="C754" s="209"/>
      <c r="D754" s="210" t="s">
        <v>219</v>
      </c>
      <c r="E754" s="211" t="s">
        <v>21</v>
      </c>
      <c r="F754" s="212" t="s">
        <v>1533</v>
      </c>
      <c r="G754" s="209"/>
      <c r="H754" s="211" t="s">
        <v>21</v>
      </c>
      <c r="I754" s="213"/>
      <c r="J754" s="209"/>
      <c r="K754" s="209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219</v>
      </c>
      <c r="AU754" s="218" t="s">
        <v>82</v>
      </c>
      <c r="AV754" s="13" t="s">
        <v>80</v>
      </c>
      <c r="AW754" s="13" t="s">
        <v>34</v>
      </c>
      <c r="AX754" s="13" t="s">
        <v>73</v>
      </c>
      <c r="AY754" s="218" t="s">
        <v>211</v>
      </c>
    </row>
    <row r="755" spans="1:65" s="14" customFormat="1" ht="11.25">
      <c r="B755" s="219"/>
      <c r="C755" s="220"/>
      <c r="D755" s="210" t="s">
        <v>219</v>
      </c>
      <c r="E755" s="221" t="s">
        <v>21</v>
      </c>
      <c r="F755" s="222" t="s">
        <v>1541</v>
      </c>
      <c r="G755" s="220"/>
      <c r="H755" s="223">
        <v>14.1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219</v>
      </c>
      <c r="AU755" s="229" t="s">
        <v>82</v>
      </c>
      <c r="AV755" s="14" t="s">
        <v>82</v>
      </c>
      <c r="AW755" s="14" t="s">
        <v>34</v>
      </c>
      <c r="AX755" s="14" t="s">
        <v>73</v>
      </c>
      <c r="AY755" s="229" t="s">
        <v>211</v>
      </c>
    </row>
    <row r="756" spans="1:65" s="15" customFormat="1" ht="11.25">
      <c r="B756" s="230"/>
      <c r="C756" s="231"/>
      <c r="D756" s="210" t="s">
        <v>219</v>
      </c>
      <c r="E756" s="232" t="s">
        <v>21</v>
      </c>
      <c r="F756" s="233" t="s">
        <v>225</v>
      </c>
      <c r="G756" s="231"/>
      <c r="H756" s="234">
        <v>460.5</v>
      </c>
      <c r="I756" s="235"/>
      <c r="J756" s="231"/>
      <c r="K756" s="231"/>
      <c r="L756" s="236"/>
      <c r="M756" s="237"/>
      <c r="N756" s="238"/>
      <c r="O756" s="238"/>
      <c r="P756" s="238"/>
      <c r="Q756" s="238"/>
      <c r="R756" s="238"/>
      <c r="S756" s="238"/>
      <c r="T756" s="239"/>
      <c r="AT756" s="240" t="s">
        <v>219</v>
      </c>
      <c r="AU756" s="240" t="s">
        <v>82</v>
      </c>
      <c r="AV756" s="15" t="s">
        <v>100</v>
      </c>
      <c r="AW756" s="15" t="s">
        <v>34</v>
      </c>
      <c r="AX756" s="15" t="s">
        <v>80</v>
      </c>
      <c r="AY756" s="240" t="s">
        <v>211</v>
      </c>
    </row>
    <row r="757" spans="1:65" s="2" customFormat="1" ht="21.75" customHeight="1">
      <c r="A757" s="36"/>
      <c r="B757" s="37"/>
      <c r="C757" s="195" t="s">
        <v>911</v>
      </c>
      <c r="D757" s="195" t="s">
        <v>213</v>
      </c>
      <c r="E757" s="196" t="s">
        <v>1783</v>
      </c>
      <c r="F757" s="197" t="s">
        <v>1784</v>
      </c>
      <c r="G757" s="198" t="s">
        <v>216</v>
      </c>
      <c r="H757" s="199">
        <v>490.8</v>
      </c>
      <c r="I757" s="200"/>
      <c r="J757" s="201">
        <f>ROUND(I757*H757,2)</f>
        <v>0</v>
      </c>
      <c r="K757" s="197" t="s">
        <v>217</v>
      </c>
      <c r="L757" s="41"/>
      <c r="M757" s="202" t="s">
        <v>21</v>
      </c>
      <c r="N757" s="203" t="s">
        <v>44</v>
      </c>
      <c r="O757" s="66"/>
      <c r="P757" s="204">
        <f>O757*H757</f>
        <v>0</v>
      </c>
      <c r="Q757" s="204">
        <v>0</v>
      </c>
      <c r="R757" s="204">
        <f>Q757*H757</f>
        <v>0</v>
      </c>
      <c r="S757" s="204">
        <v>1.7999999999999999E-2</v>
      </c>
      <c r="T757" s="205">
        <f>S757*H757</f>
        <v>8.8343999999999987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206" t="s">
        <v>330</v>
      </c>
      <c r="AT757" s="206" t="s">
        <v>213</v>
      </c>
      <c r="AU757" s="206" t="s">
        <v>82</v>
      </c>
      <c r="AY757" s="19" t="s">
        <v>211</v>
      </c>
      <c r="BE757" s="207">
        <f>IF(N757="základní",J757,0)</f>
        <v>0</v>
      </c>
      <c r="BF757" s="207">
        <f>IF(N757="snížená",J757,0)</f>
        <v>0</v>
      </c>
      <c r="BG757" s="207">
        <f>IF(N757="zákl. přenesená",J757,0)</f>
        <v>0</v>
      </c>
      <c r="BH757" s="207">
        <f>IF(N757="sníž. přenesená",J757,0)</f>
        <v>0</v>
      </c>
      <c r="BI757" s="207">
        <f>IF(N757="nulová",J757,0)</f>
        <v>0</v>
      </c>
      <c r="BJ757" s="19" t="s">
        <v>80</v>
      </c>
      <c r="BK757" s="207">
        <f>ROUND(I757*H757,2)</f>
        <v>0</v>
      </c>
      <c r="BL757" s="19" t="s">
        <v>330</v>
      </c>
      <c r="BM757" s="206" t="s">
        <v>1785</v>
      </c>
    </row>
    <row r="758" spans="1:65" s="13" customFormat="1" ht="11.25">
      <c r="B758" s="208"/>
      <c r="C758" s="209"/>
      <c r="D758" s="210" t="s">
        <v>219</v>
      </c>
      <c r="E758" s="211" t="s">
        <v>21</v>
      </c>
      <c r="F758" s="212" t="s">
        <v>1525</v>
      </c>
      <c r="G758" s="209"/>
      <c r="H758" s="211" t="s">
        <v>21</v>
      </c>
      <c r="I758" s="213"/>
      <c r="J758" s="209"/>
      <c r="K758" s="209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219</v>
      </c>
      <c r="AU758" s="218" t="s">
        <v>82</v>
      </c>
      <c r="AV758" s="13" t="s">
        <v>80</v>
      </c>
      <c r="AW758" s="13" t="s">
        <v>34</v>
      </c>
      <c r="AX758" s="13" t="s">
        <v>73</v>
      </c>
      <c r="AY758" s="218" t="s">
        <v>211</v>
      </c>
    </row>
    <row r="759" spans="1:65" s="14" customFormat="1" ht="11.25">
      <c r="B759" s="219"/>
      <c r="C759" s="220"/>
      <c r="D759" s="210" t="s">
        <v>219</v>
      </c>
      <c r="E759" s="221" t="s">
        <v>21</v>
      </c>
      <c r="F759" s="222" t="s">
        <v>1389</v>
      </c>
      <c r="G759" s="220"/>
      <c r="H759" s="223">
        <v>490.8</v>
      </c>
      <c r="I759" s="224"/>
      <c r="J759" s="220"/>
      <c r="K759" s="220"/>
      <c r="L759" s="225"/>
      <c r="M759" s="226"/>
      <c r="N759" s="227"/>
      <c r="O759" s="227"/>
      <c r="P759" s="227"/>
      <c r="Q759" s="227"/>
      <c r="R759" s="227"/>
      <c r="S759" s="227"/>
      <c r="T759" s="228"/>
      <c r="AT759" s="229" t="s">
        <v>219</v>
      </c>
      <c r="AU759" s="229" t="s">
        <v>82</v>
      </c>
      <c r="AV759" s="14" t="s">
        <v>82</v>
      </c>
      <c r="AW759" s="14" t="s">
        <v>34</v>
      </c>
      <c r="AX759" s="14" t="s">
        <v>73</v>
      </c>
      <c r="AY759" s="229" t="s">
        <v>211</v>
      </c>
    </row>
    <row r="760" spans="1:65" s="15" customFormat="1" ht="11.25">
      <c r="B760" s="230"/>
      <c r="C760" s="231"/>
      <c r="D760" s="210" t="s">
        <v>219</v>
      </c>
      <c r="E760" s="232" t="s">
        <v>21</v>
      </c>
      <c r="F760" s="233" t="s">
        <v>225</v>
      </c>
      <c r="G760" s="231"/>
      <c r="H760" s="234">
        <v>490.8</v>
      </c>
      <c r="I760" s="235"/>
      <c r="J760" s="231"/>
      <c r="K760" s="231"/>
      <c r="L760" s="236"/>
      <c r="M760" s="237"/>
      <c r="N760" s="238"/>
      <c r="O760" s="238"/>
      <c r="P760" s="238"/>
      <c r="Q760" s="238"/>
      <c r="R760" s="238"/>
      <c r="S760" s="238"/>
      <c r="T760" s="239"/>
      <c r="AT760" s="240" t="s">
        <v>219</v>
      </c>
      <c r="AU760" s="240" t="s">
        <v>82</v>
      </c>
      <c r="AV760" s="15" t="s">
        <v>100</v>
      </c>
      <c r="AW760" s="15" t="s">
        <v>34</v>
      </c>
      <c r="AX760" s="15" t="s">
        <v>80</v>
      </c>
      <c r="AY760" s="240" t="s">
        <v>211</v>
      </c>
    </row>
    <row r="761" spans="1:65" s="2" customFormat="1" ht="21.75" customHeight="1">
      <c r="A761" s="36"/>
      <c r="B761" s="37"/>
      <c r="C761" s="195" t="s">
        <v>915</v>
      </c>
      <c r="D761" s="195" t="s">
        <v>213</v>
      </c>
      <c r="E761" s="196" t="s">
        <v>912</v>
      </c>
      <c r="F761" s="197" t="s">
        <v>913</v>
      </c>
      <c r="G761" s="198" t="s">
        <v>216</v>
      </c>
      <c r="H761" s="199">
        <v>481.1</v>
      </c>
      <c r="I761" s="200"/>
      <c r="J761" s="201">
        <f>ROUND(I761*H761,2)</f>
        <v>0</v>
      </c>
      <c r="K761" s="197" t="s">
        <v>217</v>
      </c>
      <c r="L761" s="41"/>
      <c r="M761" s="202" t="s">
        <v>21</v>
      </c>
      <c r="N761" s="203" t="s">
        <v>44</v>
      </c>
      <c r="O761" s="66"/>
      <c r="P761" s="204">
        <f>O761*H761</f>
        <v>0</v>
      </c>
      <c r="Q761" s="204">
        <v>0</v>
      </c>
      <c r="R761" s="204">
        <f>Q761*H761</f>
        <v>0</v>
      </c>
      <c r="S761" s="204">
        <v>0</v>
      </c>
      <c r="T761" s="20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206" t="s">
        <v>330</v>
      </c>
      <c r="AT761" s="206" t="s">
        <v>213</v>
      </c>
      <c r="AU761" s="206" t="s">
        <v>82</v>
      </c>
      <c r="AY761" s="19" t="s">
        <v>211</v>
      </c>
      <c r="BE761" s="207">
        <f>IF(N761="základní",J761,0)</f>
        <v>0</v>
      </c>
      <c r="BF761" s="207">
        <f>IF(N761="snížená",J761,0)</f>
        <v>0</v>
      </c>
      <c r="BG761" s="207">
        <f>IF(N761="zákl. přenesená",J761,0)</f>
        <v>0</v>
      </c>
      <c r="BH761" s="207">
        <f>IF(N761="sníž. přenesená",J761,0)</f>
        <v>0</v>
      </c>
      <c r="BI761" s="207">
        <f>IF(N761="nulová",J761,0)</f>
        <v>0</v>
      </c>
      <c r="BJ761" s="19" t="s">
        <v>80</v>
      </c>
      <c r="BK761" s="207">
        <f>ROUND(I761*H761,2)</f>
        <v>0</v>
      </c>
      <c r="BL761" s="19" t="s">
        <v>330</v>
      </c>
      <c r="BM761" s="206" t="s">
        <v>1786</v>
      </c>
    </row>
    <row r="762" spans="1:65" s="13" customFormat="1" ht="11.25">
      <c r="B762" s="208"/>
      <c r="C762" s="209"/>
      <c r="D762" s="210" t="s">
        <v>219</v>
      </c>
      <c r="E762" s="211" t="s">
        <v>21</v>
      </c>
      <c r="F762" s="212" t="s">
        <v>1787</v>
      </c>
      <c r="G762" s="209"/>
      <c r="H762" s="211" t="s">
        <v>21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219</v>
      </c>
      <c r="AU762" s="218" t="s">
        <v>82</v>
      </c>
      <c r="AV762" s="13" t="s">
        <v>80</v>
      </c>
      <c r="AW762" s="13" t="s">
        <v>34</v>
      </c>
      <c r="AX762" s="13" t="s">
        <v>73</v>
      </c>
      <c r="AY762" s="218" t="s">
        <v>211</v>
      </c>
    </row>
    <row r="763" spans="1:65" s="14" customFormat="1" ht="11.25">
      <c r="B763" s="219"/>
      <c r="C763" s="220"/>
      <c r="D763" s="210" t="s">
        <v>219</v>
      </c>
      <c r="E763" s="221" t="s">
        <v>21</v>
      </c>
      <c r="F763" s="222" t="s">
        <v>1493</v>
      </c>
      <c r="G763" s="220"/>
      <c r="H763" s="223">
        <v>27.1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219</v>
      </c>
      <c r="AU763" s="229" t="s">
        <v>82</v>
      </c>
      <c r="AV763" s="14" t="s">
        <v>82</v>
      </c>
      <c r="AW763" s="14" t="s">
        <v>34</v>
      </c>
      <c r="AX763" s="14" t="s">
        <v>73</v>
      </c>
      <c r="AY763" s="229" t="s">
        <v>211</v>
      </c>
    </row>
    <row r="764" spans="1:65" s="16" customFormat="1" ht="11.25">
      <c r="B764" s="241"/>
      <c r="C764" s="242"/>
      <c r="D764" s="210" t="s">
        <v>219</v>
      </c>
      <c r="E764" s="243" t="s">
        <v>1195</v>
      </c>
      <c r="F764" s="244" t="s">
        <v>240</v>
      </c>
      <c r="G764" s="242"/>
      <c r="H764" s="245">
        <v>27.1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AT764" s="251" t="s">
        <v>219</v>
      </c>
      <c r="AU764" s="251" t="s">
        <v>82</v>
      </c>
      <c r="AV764" s="16" t="s">
        <v>88</v>
      </c>
      <c r="AW764" s="16" t="s">
        <v>34</v>
      </c>
      <c r="AX764" s="16" t="s">
        <v>73</v>
      </c>
      <c r="AY764" s="251" t="s">
        <v>211</v>
      </c>
    </row>
    <row r="765" spans="1:65" s="13" customFormat="1" ht="11.25">
      <c r="B765" s="208"/>
      <c r="C765" s="209"/>
      <c r="D765" s="210" t="s">
        <v>219</v>
      </c>
      <c r="E765" s="211" t="s">
        <v>21</v>
      </c>
      <c r="F765" s="212" t="s">
        <v>1788</v>
      </c>
      <c r="G765" s="209"/>
      <c r="H765" s="211" t="s">
        <v>21</v>
      </c>
      <c r="I765" s="213"/>
      <c r="J765" s="209"/>
      <c r="K765" s="209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219</v>
      </c>
      <c r="AU765" s="218" t="s">
        <v>82</v>
      </c>
      <c r="AV765" s="13" t="s">
        <v>80</v>
      </c>
      <c r="AW765" s="13" t="s">
        <v>34</v>
      </c>
      <c r="AX765" s="13" t="s">
        <v>73</v>
      </c>
      <c r="AY765" s="218" t="s">
        <v>211</v>
      </c>
    </row>
    <row r="766" spans="1:65" s="14" customFormat="1" ht="11.25">
      <c r="B766" s="219"/>
      <c r="C766" s="220"/>
      <c r="D766" s="210" t="s">
        <v>219</v>
      </c>
      <c r="E766" s="221" t="s">
        <v>21</v>
      </c>
      <c r="F766" s="222" t="s">
        <v>1789</v>
      </c>
      <c r="G766" s="220"/>
      <c r="H766" s="223">
        <v>442.3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219</v>
      </c>
      <c r="AU766" s="229" t="s">
        <v>82</v>
      </c>
      <c r="AV766" s="14" t="s">
        <v>82</v>
      </c>
      <c r="AW766" s="14" t="s">
        <v>34</v>
      </c>
      <c r="AX766" s="14" t="s">
        <v>73</v>
      </c>
      <c r="AY766" s="229" t="s">
        <v>211</v>
      </c>
    </row>
    <row r="767" spans="1:65" s="16" customFormat="1" ht="11.25">
      <c r="B767" s="241"/>
      <c r="C767" s="242"/>
      <c r="D767" s="210" t="s">
        <v>219</v>
      </c>
      <c r="E767" s="243" t="s">
        <v>1196</v>
      </c>
      <c r="F767" s="244" t="s">
        <v>240</v>
      </c>
      <c r="G767" s="242"/>
      <c r="H767" s="245">
        <v>442.3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AT767" s="251" t="s">
        <v>219</v>
      </c>
      <c r="AU767" s="251" t="s">
        <v>82</v>
      </c>
      <c r="AV767" s="16" t="s">
        <v>88</v>
      </c>
      <c r="AW767" s="16" t="s">
        <v>34</v>
      </c>
      <c r="AX767" s="16" t="s">
        <v>73</v>
      </c>
      <c r="AY767" s="251" t="s">
        <v>211</v>
      </c>
    </row>
    <row r="768" spans="1:65" s="13" customFormat="1" ht="11.25">
      <c r="B768" s="208"/>
      <c r="C768" s="209"/>
      <c r="D768" s="210" t="s">
        <v>219</v>
      </c>
      <c r="E768" s="211" t="s">
        <v>21</v>
      </c>
      <c r="F768" s="212" t="s">
        <v>1790</v>
      </c>
      <c r="G768" s="209"/>
      <c r="H768" s="211" t="s">
        <v>21</v>
      </c>
      <c r="I768" s="213"/>
      <c r="J768" s="209"/>
      <c r="K768" s="209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219</v>
      </c>
      <c r="AU768" s="218" t="s">
        <v>82</v>
      </c>
      <c r="AV768" s="13" t="s">
        <v>80</v>
      </c>
      <c r="AW768" s="13" t="s">
        <v>34</v>
      </c>
      <c r="AX768" s="13" t="s">
        <v>73</v>
      </c>
      <c r="AY768" s="218" t="s">
        <v>211</v>
      </c>
    </row>
    <row r="769" spans="1:65" s="14" customFormat="1" ht="11.25">
      <c r="B769" s="219"/>
      <c r="C769" s="220"/>
      <c r="D769" s="210" t="s">
        <v>219</v>
      </c>
      <c r="E769" s="221" t="s">
        <v>21</v>
      </c>
      <c r="F769" s="222" t="s">
        <v>1199</v>
      </c>
      <c r="G769" s="220"/>
      <c r="H769" s="223">
        <v>11.7</v>
      </c>
      <c r="I769" s="224"/>
      <c r="J769" s="220"/>
      <c r="K769" s="220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219</v>
      </c>
      <c r="AU769" s="229" t="s">
        <v>82</v>
      </c>
      <c r="AV769" s="14" t="s">
        <v>82</v>
      </c>
      <c r="AW769" s="14" t="s">
        <v>34</v>
      </c>
      <c r="AX769" s="14" t="s">
        <v>73</v>
      </c>
      <c r="AY769" s="229" t="s">
        <v>211</v>
      </c>
    </row>
    <row r="770" spans="1:65" s="16" customFormat="1" ht="11.25">
      <c r="B770" s="241"/>
      <c r="C770" s="242"/>
      <c r="D770" s="210" t="s">
        <v>219</v>
      </c>
      <c r="E770" s="243" t="s">
        <v>1198</v>
      </c>
      <c r="F770" s="244" t="s">
        <v>240</v>
      </c>
      <c r="G770" s="242"/>
      <c r="H770" s="245">
        <v>11.7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AT770" s="251" t="s">
        <v>219</v>
      </c>
      <c r="AU770" s="251" t="s">
        <v>82</v>
      </c>
      <c r="AV770" s="16" t="s">
        <v>88</v>
      </c>
      <c r="AW770" s="16" t="s">
        <v>34</v>
      </c>
      <c r="AX770" s="16" t="s">
        <v>73</v>
      </c>
      <c r="AY770" s="251" t="s">
        <v>211</v>
      </c>
    </row>
    <row r="771" spans="1:65" s="15" customFormat="1" ht="11.25">
      <c r="B771" s="230"/>
      <c r="C771" s="231"/>
      <c r="D771" s="210" t="s">
        <v>219</v>
      </c>
      <c r="E771" s="232" t="s">
        <v>21</v>
      </c>
      <c r="F771" s="233" t="s">
        <v>225</v>
      </c>
      <c r="G771" s="231"/>
      <c r="H771" s="234">
        <v>481.1</v>
      </c>
      <c r="I771" s="235"/>
      <c r="J771" s="231"/>
      <c r="K771" s="231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219</v>
      </c>
      <c r="AU771" s="240" t="s">
        <v>82</v>
      </c>
      <c r="AV771" s="15" t="s">
        <v>100</v>
      </c>
      <c r="AW771" s="15" t="s">
        <v>34</v>
      </c>
      <c r="AX771" s="15" t="s">
        <v>80</v>
      </c>
      <c r="AY771" s="240" t="s">
        <v>211</v>
      </c>
    </row>
    <row r="772" spans="1:65" s="2" customFormat="1" ht="16.5" customHeight="1">
      <c r="A772" s="36"/>
      <c r="B772" s="37"/>
      <c r="C772" s="252" t="s">
        <v>920</v>
      </c>
      <c r="D772" s="252" t="s">
        <v>399</v>
      </c>
      <c r="E772" s="253" t="s">
        <v>1791</v>
      </c>
      <c r="F772" s="254" t="s">
        <v>1792</v>
      </c>
      <c r="G772" s="255" t="s">
        <v>216</v>
      </c>
      <c r="H772" s="256">
        <v>490.72199999999998</v>
      </c>
      <c r="I772" s="257"/>
      <c r="J772" s="258">
        <f>ROUND(I772*H772,2)</f>
        <v>0</v>
      </c>
      <c r="K772" s="254" t="s">
        <v>21</v>
      </c>
      <c r="L772" s="259"/>
      <c r="M772" s="260" t="s">
        <v>21</v>
      </c>
      <c r="N772" s="261" t="s">
        <v>44</v>
      </c>
      <c r="O772" s="66"/>
      <c r="P772" s="204">
        <f>O772*H772</f>
        <v>0</v>
      </c>
      <c r="Q772" s="204">
        <v>1.6E-2</v>
      </c>
      <c r="R772" s="204">
        <f>Q772*H772</f>
        <v>7.8515519999999999</v>
      </c>
      <c r="S772" s="204">
        <v>0</v>
      </c>
      <c r="T772" s="205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206" t="s">
        <v>435</v>
      </c>
      <c r="AT772" s="206" t="s">
        <v>399</v>
      </c>
      <c r="AU772" s="206" t="s">
        <v>82</v>
      </c>
      <c r="AY772" s="19" t="s">
        <v>211</v>
      </c>
      <c r="BE772" s="207">
        <f>IF(N772="základní",J772,0)</f>
        <v>0</v>
      </c>
      <c r="BF772" s="207">
        <f>IF(N772="snížená",J772,0)</f>
        <v>0</v>
      </c>
      <c r="BG772" s="207">
        <f>IF(N772="zákl. přenesená",J772,0)</f>
        <v>0</v>
      </c>
      <c r="BH772" s="207">
        <f>IF(N772="sníž. přenesená",J772,0)</f>
        <v>0</v>
      </c>
      <c r="BI772" s="207">
        <f>IF(N772="nulová",J772,0)</f>
        <v>0</v>
      </c>
      <c r="BJ772" s="19" t="s">
        <v>80</v>
      </c>
      <c r="BK772" s="207">
        <f>ROUND(I772*H772,2)</f>
        <v>0</v>
      </c>
      <c r="BL772" s="19" t="s">
        <v>330</v>
      </c>
      <c r="BM772" s="206" t="s">
        <v>1793</v>
      </c>
    </row>
    <row r="773" spans="1:65" s="14" customFormat="1" ht="11.25">
      <c r="B773" s="219"/>
      <c r="C773" s="220"/>
      <c r="D773" s="210" t="s">
        <v>219</v>
      </c>
      <c r="E773" s="221" t="s">
        <v>21</v>
      </c>
      <c r="F773" s="222" t="s">
        <v>1794</v>
      </c>
      <c r="G773" s="220"/>
      <c r="H773" s="223">
        <v>27.641999999999999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219</v>
      </c>
      <c r="AU773" s="229" t="s">
        <v>82</v>
      </c>
      <c r="AV773" s="14" t="s">
        <v>82</v>
      </c>
      <c r="AW773" s="14" t="s">
        <v>34</v>
      </c>
      <c r="AX773" s="14" t="s">
        <v>73</v>
      </c>
      <c r="AY773" s="229" t="s">
        <v>211</v>
      </c>
    </row>
    <row r="774" spans="1:65" s="14" customFormat="1" ht="11.25">
      <c r="B774" s="219"/>
      <c r="C774" s="220"/>
      <c r="D774" s="210" t="s">
        <v>219</v>
      </c>
      <c r="E774" s="221" t="s">
        <v>21</v>
      </c>
      <c r="F774" s="222" t="s">
        <v>1795</v>
      </c>
      <c r="G774" s="220"/>
      <c r="H774" s="223">
        <v>451.14600000000002</v>
      </c>
      <c r="I774" s="224"/>
      <c r="J774" s="220"/>
      <c r="K774" s="220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219</v>
      </c>
      <c r="AU774" s="229" t="s">
        <v>82</v>
      </c>
      <c r="AV774" s="14" t="s">
        <v>82</v>
      </c>
      <c r="AW774" s="14" t="s">
        <v>34</v>
      </c>
      <c r="AX774" s="14" t="s">
        <v>73</v>
      </c>
      <c r="AY774" s="229" t="s">
        <v>211</v>
      </c>
    </row>
    <row r="775" spans="1:65" s="14" customFormat="1" ht="11.25">
      <c r="B775" s="219"/>
      <c r="C775" s="220"/>
      <c r="D775" s="210" t="s">
        <v>219</v>
      </c>
      <c r="E775" s="221" t="s">
        <v>21</v>
      </c>
      <c r="F775" s="222" t="s">
        <v>1796</v>
      </c>
      <c r="G775" s="220"/>
      <c r="H775" s="223">
        <v>11.933999999999999</v>
      </c>
      <c r="I775" s="224"/>
      <c r="J775" s="220"/>
      <c r="K775" s="220"/>
      <c r="L775" s="225"/>
      <c r="M775" s="226"/>
      <c r="N775" s="227"/>
      <c r="O775" s="227"/>
      <c r="P775" s="227"/>
      <c r="Q775" s="227"/>
      <c r="R775" s="227"/>
      <c r="S775" s="227"/>
      <c r="T775" s="228"/>
      <c r="AT775" s="229" t="s">
        <v>219</v>
      </c>
      <c r="AU775" s="229" t="s">
        <v>82</v>
      </c>
      <c r="AV775" s="14" t="s">
        <v>82</v>
      </c>
      <c r="AW775" s="14" t="s">
        <v>34</v>
      </c>
      <c r="AX775" s="14" t="s">
        <v>73</v>
      </c>
      <c r="AY775" s="229" t="s">
        <v>211</v>
      </c>
    </row>
    <row r="776" spans="1:65" s="15" customFormat="1" ht="11.25">
      <c r="B776" s="230"/>
      <c r="C776" s="231"/>
      <c r="D776" s="210" t="s">
        <v>219</v>
      </c>
      <c r="E776" s="232" t="s">
        <v>21</v>
      </c>
      <c r="F776" s="233" t="s">
        <v>225</v>
      </c>
      <c r="G776" s="231"/>
      <c r="H776" s="234">
        <v>490.72199999999998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219</v>
      </c>
      <c r="AU776" s="240" t="s">
        <v>82</v>
      </c>
      <c r="AV776" s="15" t="s">
        <v>100</v>
      </c>
      <c r="AW776" s="15" t="s">
        <v>34</v>
      </c>
      <c r="AX776" s="15" t="s">
        <v>80</v>
      </c>
      <c r="AY776" s="240" t="s">
        <v>211</v>
      </c>
    </row>
    <row r="777" spans="1:65" s="2" customFormat="1" ht="16.5" customHeight="1">
      <c r="A777" s="36"/>
      <c r="B777" s="37"/>
      <c r="C777" s="195" t="s">
        <v>926</v>
      </c>
      <c r="D777" s="195" t="s">
        <v>213</v>
      </c>
      <c r="E777" s="196" t="s">
        <v>1797</v>
      </c>
      <c r="F777" s="197" t="s">
        <v>1798</v>
      </c>
      <c r="G777" s="198" t="s">
        <v>216</v>
      </c>
      <c r="H777" s="199">
        <v>269.101</v>
      </c>
      <c r="I777" s="200"/>
      <c r="J777" s="201">
        <f>ROUND(I777*H777,2)</f>
        <v>0</v>
      </c>
      <c r="K777" s="197" t="s">
        <v>21</v>
      </c>
      <c r="L777" s="41"/>
      <c r="M777" s="202" t="s">
        <v>21</v>
      </c>
      <c r="N777" s="203" t="s">
        <v>44</v>
      </c>
      <c r="O777" s="66"/>
      <c r="P777" s="204">
        <f>O777*H777</f>
        <v>0</v>
      </c>
      <c r="Q777" s="204">
        <v>1.2E-4</v>
      </c>
      <c r="R777" s="204">
        <f>Q777*H777</f>
        <v>3.2292120000000001E-2</v>
      </c>
      <c r="S777" s="204">
        <v>0</v>
      </c>
      <c r="T777" s="205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206" t="s">
        <v>330</v>
      </c>
      <c r="AT777" s="206" t="s">
        <v>213</v>
      </c>
      <c r="AU777" s="206" t="s">
        <v>82</v>
      </c>
      <c r="AY777" s="19" t="s">
        <v>211</v>
      </c>
      <c r="BE777" s="207">
        <f>IF(N777="základní",J777,0)</f>
        <v>0</v>
      </c>
      <c r="BF777" s="207">
        <f>IF(N777="snížená",J777,0)</f>
        <v>0</v>
      </c>
      <c r="BG777" s="207">
        <f>IF(N777="zákl. přenesená",J777,0)</f>
        <v>0</v>
      </c>
      <c r="BH777" s="207">
        <f>IF(N777="sníž. přenesená",J777,0)</f>
        <v>0</v>
      </c>
      <c r="BI777" s="207">
        <f>IF(N777="nulová",J777,0)</f>
        <v>0</v>
      </c>
      <c r="BJ777" s="19" t="s">
        <v>80</v>
      </c>
      <c r="BK777" s="207">
        <f>ROUND(I777*H777,2)</f>
        <v>0</v>
      </c>
      <c r="BL777" s="19" t="s">
        <v>330</v>
      </c>
      <c r="BM777" s="206" t="s">
        <v>1799</v>
      </c>
    </row>
    <row r="778" spans="1:65" s="13" customFormat="1" ht="11.25">
      <c r="B778" s="208"/>
      <c r="C778" s="209"/>
      <c r="D778" s="210" t="s">
        <v>219</v>
      </c>
      <c r="E778" s="211" t="s">
        <v>21</v>
      </c>
      <c r="F778" s="212" t="s">
        <v>1800</v>
      </c>
      <c r="G778" s="209"/>
      <c r="H778" s="211" t="s">
        <v>21</v>
      </c>
      <c r="I778" s="213"/>
      <c r="J778" s="209"/>
      <c r="K778" s="209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219</v>
      </c>
      <c r="AU778" s="218" t="s">
        <v>82</v>
      </c>
      <c r="AV778" s="13" t="s">
        <v>80</v>
      </c>
      <c r="AW778" s="13" t="s">
        <v>34</v>
      </c>
      <c r="AX778" s="13" t="s">
        <v>73</v>
      </c>
      <c r="AY778" s="218" t="s">
        <v>211</v>
      </c>
    </row>
    <row r="779" spans="1:65" s="14" customFormat="1" ht="11.25">
      <c r="B779" s="219"/>
      <c r="C779" s="220"/>
      <c r="D779" s="210" t="s">
        <v>219</v>
      </c>
      <c r="E779" s="221" t="s">
        <v>21</v>
      </c>
      <c r="F779" s="222" t="s">
        <v>1801</v>
      </c>
      <c r="G779" s="220"/>
      <c r="H779" s="223">
        <v>165.05199999999999</v>
      </c>
      <c r="I779" s="224"/>
      <c r="J779" s="220"/>
      <c r="K779" s="220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219</v>
      </c>
      <c r="AU779" s="229" t="s">
        <v>82</v>
      </c>
      <c r="AV779" s="14" t="s">
        <v>82</v>
      </c>
      <c r="AW779" s="14" t="s">
        <v>34</v>
      </c>
      <c r="AX779" s="14" t="s">
        <v>73</v>
      </c>
      <c r="AY779" s="229" t="s">
        <v>211</v>
      </c>
    </row>
    <row r="780" spans="1:65" s="13" customFormat="1" ht="11.25">
      <c r="B780" s="208"/>
      <c r="C780" s="209"/>
      <c r="D780" s="210" t="s">
        <v>219</v>
      </c>
      <c r="E780" s="211" t="s">
        <v>21</v>
      </c>
      <c r="F780" s="212" t="s">
        <v>1727</v>
      </c>
      <c r="G780" s="209"/>
      <c r="H780" s="211" t="s">
        <v>21</v>
      </c>
      <c r="I780" s="213"/>
      <c r="J780" s="209"/>
      <c r="K780" s="209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219</v>
      </c>
      <c r="AU780" s="218" t="s">
        <v>82</v>
      </c>
      <c r="AV780" s="13" t="s">
        <v>80</v>
      </c>
      <c r="AW780" s="13" t="s">
        <v>34</v>
      </c>
      <c r="AX780" s="13" t="s">
        <v>73</v>
      </c>
      <c r="AY780" s="218" t="s">
        <v>211</v>
      </c>
    </row>
    <row r="781" spans="1:65" s="14" customFormat="1" ht="11.25">
      <c r="B781" s="219"/>
      <c r="C781" s="220"/>
      <c r="D781" s="210" t="s">
        <v>219</v>
      </c>
      <c r="E781" s="221" t="s">
        <v>21</v>
      </c>
      <c r="F781" s="222" t="s">
        <v>1802</v>
      </c>
      <c r="G781" s="220"/>
      <c r="H781" s="223">
        <v>69.350999999999999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219</v>
      </c>
      <c r="AU781" s="229" t="s">
        <v>82</v>
      </c>
      <c r="AV781" s="14" t="s">
        <v>82</v>
      </c>
      <c r="AW781" s="14" t="s">
        <v>34</v>
      </c>
      <c r="AX781" s="14" t="s">
        <v>73</v>
      </c>
      <c r="AY781" s="229" t="s">
        <v>211</v>
      </c>
    </row>
    <row r="782" spans="1:65" s="14" customFormat="1" ht="11.25">
      <c r="B782" s="219"/>
      <c r="C782" s="220"/>
      <c r="D782" s="210" t="s">
        <v>219</v>
      </c>
      <c r="E782" s="221" t="s">
        <v>21</v>
      </c>
      <c r="F782" s="222" t="s">
        <v>1803</v>
      </c>
      <c r="G782" s="220"/>
      <c r="H782" s="223">
        <v>5.5549999999999997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219</v>
      </c>
      <c r="AU782" s="229" t="s">
        <v>82</v>
      </c>
      <c r="AV782" s="14" t="s">
        <v>82</v>
      </c>
      <c r="AW782" s="14" t="s">
        <v>34</v>
      </c>
      <c r="AX782" s="14" t="s">
        <v>73</v>
      </c>
      <c r="AY782" s="229" t="s">
        <v>211</v>
      </c>
    </row>
    <row r="783" spans="1:65" s="16" customFormat="1" ht="11.25">
      <c r="B783" s="241"/>
      <c r="C783" s="242"/>
      <c r="D783" s="210" t="s">
        <v>219</v>
      </c>
      <c r="E783" s="243" t="s">
        <v>1132</v>
      </c>
      <c r="F783" s="244" t="s">
        <v>240</v>
      </c>
      <c r="G783" s="242"/>
      <c r="H783" s="245">
        <v>239.958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AT783" s="251" t="s">
        <v>219</v>
      </c>
      <c r="AU783" s="251" t="s">
        <v>82</v>
      </c>
      <c r="AV783" s="16" t="s">
        <v>88</v>
      </c>
      <c r="AW783" s="16" t="s">
        <v>34</v>
      </c>
      <c r="AX783" s="16" t="s">
        <v>73</v>
      </c>
      <c r="AY783" s="251" t="s">
        <v>211</v>
      </c>
    </row>
    <row r="784" spans="1:65" s="13" customFormat="1" ht="11.25">
      <c r="B784" s="208"/>
      <c r="C784" s="209"/>
      <c r="D784" s="210" t="s">
        <v>219</v>
      </c>
      <c r="E784" s="211" t="s">
        <v>21</v>
      </c>
      <c r="F784" s="212" t="s">
        <v>1726</v>
      </c>
      <c r="G784" s="209"/>
      <c r="H784" s="211" t="s">
        <v>21</v>
      </c>
      <c r="I784" s="213"/>
      <c r="J784" s="209"/>
      <c r="K784" s="209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219</v>
      </c>
      <c r="AU784" s="218" t="s">
        <v>82</v>
      </c>
      <c r="AV784" s="13" t="s">
        <v>80</v>
      </c>
      <c r="AW784" s="13" t="s">
        <v>34</v>
      </c>
      <c r="AX784" s="13" t="s">
        <v>73</v>
      </c>
      <c r="AY784" s="218" t="s">
        <v>211</v>
      </c>
    </row>
    <row r="785" spans="1:65" s="13" customFormat="1" ht="11.25">
      <c r="B785" s="208"/>
      <c r="C785" s="209"/>
      <c r="D785" s="210" t="s">
        <v>219</v>
      </c>
      <c r="E785" s="211" t="s">
        <v>21</v>
      </c>
      <c r="F785" s="212" t="s">
        <v>1804</v>
      </c>
      <c r="G785" s="209"/>
      <c r="H785" s="211" t="s">
        <v>21</v>
      </c>
      <c r="I785" s="213"/>
      <c r="J785" s="209"/>
      <c r="K785" s="209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219</v>
      </c>
      <c r="AU785" s="218" t="s">
        <v>82</v>
      </c>
      <c r="AV785" s="13" t="s">
        <v>80</v>
      </c>
      <c r="AW785" s="13" t="s">
        <v>34</v>
      </c>
      <c r="AX785" s="13" t="s">
        <v>73</v>
      </c>
      <c r="AY785" s="218" t="s">
        <v>211</v>
      </c>
    </row>
    <row r="786" spans="1:65" s="14" customFormat="1" ht="11.25">
      <c r="B786" s="219"/>
      <c r="C786" s="220"/>
      <c r="D786" s="210" t="s">
        <v>219</v>
      </c>
      <c r="E786" s="221" t="s">
        <v>21</v>
      </c>
      <c r="F786" s="222" t="s">
        <v>1805</v>
      </c>
      <c r="G786" s="220"/>
      <c r="H786" s="223">
        <v>29.143000000000001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219</v>
      </c>
      <c r="AU786" s="229" t="s">
        <v>82</v>
      </c>
      <c r="AV786" s="14" t="s">
        <v>82</v>
      </c>
      <c r="AW786" s="14" t="s">
        <v>34</v>
      </c>
      <c r="AX786" s="14" t="s">
        <v>73</v>
      </c>
      <c r="AY786" s="229" t="s">
        <v>211</v>
      </c>
    </row>
    <row r="787" spans="1:65" s="16" customFormat="1" ht="11.25">
      <c r="B787" s="241"/>
      <c r="C787" s="242"/>
      <c r="D787" s="210" t="s">
        <v>219</v>
      </c>
      <c r="E787" s="243" t="s">
        <v>1128</v>
      </c>
      <c r="F787" s="244" t="s">
        <v>240</v>
      </c>
      <c r="G787" s="242"/>
      <c r="H787" s="245">
        <v>29.143000000000001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AT787" s="251" t="s">
        <v>219</v>
      </c>
      <c r="AU787" s="251" t="s">
        <v>82</v>
      </c>
      <c r="AV787" s="16" t="s">
        <v>88</v>
      </c>
      <c r="AW787" s="16" t="s">
        <v>34</v>
      </c>
      <c r="AX787" s="16" t="s">
        <v>73</v>
      </c>
      <c r="AY787" s="251" t="s">
        <v>211</v>
      </c>
    </row>
    <row r="788" spans="1:65" s="15" customFormat="1" ht="11.25">
      <c r="B788" s="230"/>
      <c r="C788" s="231"/>
      <c r="D788" s="210" t="s">
        <v>219</v>
      </c>
      <c r="E788" s="232" t="s">
        <v>21</v>
      </c>
      <c r="F788" s="233" t="s">
        <v>225</v>
      </c>
      <c r="G788" s="231"/>
      <c r="H788" s="234">
        <v>269.101</v>
      </c>
      <c r="I788" s="235"/>
      <c r="J788" s="231"/>
      <c r="K788" s="231"/>
      <c r="L788" s="236"/>
      <c r="M788" s="237"/>
      <c r="N788" s="238"/>
      <c r="O788" s="238"/>
      <c r="P788" s="238"/>
      <c r="Q788" s="238"/>
      <c r="R788" s="238"/>
      <c r="S788" s="238"/>
      <c r="T788" s="239"/>
      <c r="AT788" s="240" t="s">
        <v>219</v>
      </c>
      <c r="AU788" s="240" t="s">
        <v>82</v>
      </c>
      <c r="AV788" s="15" t="s">
        <v>100</v>
      </c>
      <c r="AW788" s="15" t="s">
        <v>34</v>
      </c>
      <c r="AX788" s="15" t="s">
        <v>80</v>
      </c>
      <c r="AY788" s="240" t="s">
        <v>211</v>
      </c>
    </row>
    <row r="789" spans="1:65" s="2" customFormat="1" ht="16.5" customHeight="1">
      <c r="A789" s="36"/>
      <c r="B789" s="37"/>
      <c r="C789" s="252" t="s">
        <v>931</v>
      </c>
      <c r="D789" s="252" t="s">
        <v>399</v>
      </c>
      <c r="E789" s="253" t="s">
        <v>1806</v>
      </c>
      <c r="F789" s="254" t="s">
        <v>1807</v>
      </c>
      <c r="G789" s="255" t="s">
        <v>216</v>
      </c>
      <c r="H789" s="256">
        <v>244.75700000000001</v>
      </c>
      <c r="I789" s="257"/>
      <c r="J789" s="258">
        <f>ROUND(I789*H789,2)</f>
        <v>0</v>
      </c>
      <c r="K789" s="254" t="s">
        <v>217</v>
      </c>
      <c r="L789" s="259"/>
      <c r="M789" s="260" t="s">
        <v>21</v>
      </c>
      <c r="N789" s="261" t="s">
        <v>44</v>
      </c>
      <c r="O789" s="66"/>
      <c r="P789" s="204">
        <f>O789*H789</f>
        <v>0</v>
      </c>
      <c r="Q789" s="204">
        <v>4.1999999999999997E-3</v>
      </c>
      <c r="R789" s="204">
        <f>Q789*H789</f>
        <v>1.0279794</v>
      </c>
      <c r="S789" s="204">
        <v>0</v>
      </c>
      <c r="T789" s="205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206" t="s">
        <v>435</v>
      </c>
      <c r="AT789" s="206" t="s">
        <v>399</v>
      </c>
      <c r="AU789" s="206" t="s">
        <v>82</v>
      </c>
      <c r="AY789" s="19" t="s">
        <v>211</v>
      </c>
      <c r="BE789" s="207">
        <f>IF(N789="základní",J789,0)</f>
        <v>0</v>
      </c>
      <c r="BF789" s="207">
        <f>IF(N789="snížená",J789,0)</f>
        <v>0</v>
      </c>
      <c r="BG789" s="207">
        <f>IF(N789="zákl. přenesená",J789,0)</f>
        <v>0</v>
      </c>
      <c r="BH789" s="207">
        <f>IF(N789="sníž. přenesená",J789,0)</f>
        <v>0</v>
      </c>
      <c r="BI789" s="207">
        <f>IF(N789="nulová",J789,0)</f>
        <v>0</v>
      </c>
      <c r="BJ789" s="19" t="s">
        <v>80</v>
      </c>
      <c r="BK789" s="207">
        <f>ROUND(I789*H789,2)</f>
        <v>0</v>
      </c>
      <c r="BL789" s="19" t="s">
        <v>330</v>
      </c>
      <c r="BM789" s="206" t="s">
        <v>1808</v>
      </c>
    </row>
    <row r="790" spans="1:65" s="14" customFormat="1" ht="11.25">
      <c r="B790" s="219"/>
      <c r="C790" s="220"/>
      <c r="D790" s="210" t="s">
        <v>219</v>
      </c>
      <c r="E790" s="221" t="s">
        <v>21</v>
      </c>
      <c r="F790" s="222" t="s">
        <v>1809</v>
      </c>
      <c r="G790" s="220"/>
      <c r="H790" s="223">
        <v>244.75700000000001</v>
      </c>
      <c r="I790" s="224"/>
      <c r="J790" s="220"/>
      <c r="K790" s="220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219</v>
      </c>
      <c r="AU790" s="229" t="s">
        <v>82</v>
      </c>
      <c r="AV790" s="14" t="s">
        <v>82</v>
      </c>
      <c r="AW790" s="14" t="s">
        <v>34</v>
      </c>
      <c r="AX790" s="14" t="s">
        <v>73</v>
      </c>
      <c r="AY790" s="229" t="s">
        <v>211</v>
      </c>
    </row>
    <row r="791" spans="1:65" s="15" customFormat="1" ht="11.25">
      <c r="B791" s="230"/>
      <c r="C791" s="231"/>
      <c r="D791" s="210" t="s">
        <v>219</v>
      </c>
      <c r="E791" s="232" t="s">
        <v>21</v>
      </c>
      <c r="F791" s="233" t="s">
        <v>225</v>
      </c>
      <c r="G791" s="231"/>
      <c r="H791" s="234">
        <v>244.75700000000001</v>
      </c>
      <c r="I791" s="235"/>
      <c r="J791" s="231"/>
      <c r="K791" s="231"/>
      <c r="L791" s="236"/>
      <c r="M791" s="237"/>
      <c r="N791" s="238"/>
      <c r="O791" s="238"/>
      <c r="P791" s="238"/>
      <c r="Q791" s="238"/>
      <c r="R791" s="238"/>
      <c r="S791" s="238"/>
      <c r="T791" s="239"/>
      <c r="AT791" s="240" t="s">
        <v>219</v>
      </c>
      <c r="AU791" s="240" t="s">
        <v>82</v>
      </c>
      <c r="AV791" s="15" t="s">
        <v>100</v>
      </c>
      <c r="AW791" s="15" t="s">
        <v>34</v>
      </c>
      <c r="AX791" s="15" t="s">
        <v>80</v>
      </c>
      <c r="AY791" s="240" t="s">
        <v>211</v>
      </c>
    </row>
    <row r="792" spans="1:65" s="2" customFormat="1" ht="16.5" customHeight="1">
      <c r="A792" s="36"/>
      <c r="B792" s="37"/>
      <c r="C792" s="252" t="s">
        <v>935</v>
      </c>
      <c r="D792" s="252" t="s">
        <v>399</v>
      </c>
      <c r="E792" s="253" t="s">
        <v>1810</v>
      </c>
      <c r="F792" s="254" t="s">
        <v>1811</v>
      </c>
      <c r="G792" s="255" t="s">
        <v>216</v>
      </c>
      <c r="H792" s="256">
        <v>29.725999999999999</v>
      </c>
      <c r="I792" s="257"/>
      <c r="J792" s="258">
        <f>ROUND(I792*H792,2)</f>
        <v>0</v>
      </c>
      <c r="K792" s="254" t="s">
        <v>21</v>
      </c>
      <c r="L792" s="259"/>
      <c r="M792" s="260" t="s">
        <v>21</v>
      </c>
      <c r="N792" s="261" t="s">
        <v>44</v>
      </c>
      <c r="O792" s="66"/>
      <c r="P792" s="204">
        <f>O792*H792</f>
        <v>0</v>
      </c>
      <c r="Q792" s="204">
        <v>1.75E-3</v>
      </c>
      <c r="R792" s="204">
        <f>Q792*H792</f>
        <v>5.2020499999999997E-2</v>
      </c>
      <c r="S792" s="204">
        <v>0</v>
      </c>
      <c r="T792" s="205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06" t="s">
        <v>435</v>
      </c>
      <c r="AT792" s="206" t="s">
        <v>399</v>
      </c>
      <c r="AU792" s="206" t="s">
        <v>82</v>
      </c>
      <c r="AY792" s="19" t="s">
        <v>211</v>
      </c>
      <c r="BE792" s="207">
        <f>IF(N792="základní",J792,0)</f>
        <v>0</v>
      </c>
      <c r="BF792" s="207">
        <f>IF(N792="snížená",J792,0)</f>
        <v>0</v>
      </c>
      <c r="BG792" s="207">
        <f>IF(N792="zákl. přenesená",J792,0)</f>
        <v>0</v>
      </c>
      <c r="BH792" s="207">
        <f>IF(N792="sníž. přenesená",J792,0)</f>
        <v>0</v>
      </c>
      <c r="BI792" s="207">
        <f>IF(N792="nulová",J792,0)</f>
        <v>0</v>
      </c>
      <c r="BJ792" s="19" t="s">
        <v>80</v>
      </c>
      <c r="BK792" s="207">
        <f>ROUND(I792*H792,2)</f>
        <v>0</v>
      </c>
      <c r="BL792" s="19" t="s">
        <v>330</v>
      </c>
      <c r="BM792" s="206" t="s">
        <v>1812</v>
      </c>
    </row>
    <row r="793" spans="1:65" s="14" customFormat="1" ht="11.25">
      <c r="B793" s="219"/>
      <c r="C793" s="220"/>
      <c r="D793" s="210" t="s">
        <v>219</v>
      </c>
      <c r="E793" s="221" t="s">
        <v>21</v>
      </c>
      <c r="F793" s="222" t="s">
        <v>1813</v>
      </c>
      <c r="G793" s="220"/>
      <c r="H793" s="223">
        <v>29.725999999999999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219</v>
      </c>
      <c r="AU793" s="229" t="s">
        <v>82</v>
      </c>
      <c r="AV793" s="14" t="s">
        <v>82</v>
      </c>
      <c r="AW793" s="14" t="s">
        <v>34</v>
      </c>
      <c r="AX793" s="14" t="s">
        <v>73</v>
      </c>
      <c r="AY793" s="229" t="s">
        <v>211</v>
      </c>
    </row>
    <row r="794" spans="1:65" s="15" customFormat="1" ht="11.25">
      <c r="B794" s="230"/>
      <c r="C794" s="231"/>
      <c r="D794" s="210" t="s">
        <v>219</v>
      </c>
      <c r="E794" s="232" t="s">
        <v>21</v>
      </c>
      <c r="F794" s="233" t="s">
        <v>225</v>
      </c>
      <c r="G794" s="231"/>
      <c r="H794" s="234">
        <v>29.725999999999999</v>
      </c>
      <c r="I794" s="235"/>
      <c r="J794" s="231"/>
      <c r="K794" s="231"/>
      <c r="L794" s="236"/>
      <c r="M794" s="237"/>
      <c r="N794" s="238"/>
      <c r="O794" s="238"/>
      <c r="P794" s="238"/>
      <c r="Q794" s="238"/>
      <c r="R794" s="238"/>
      <c r="S794" s="238"/>
      <c r="T794" s="239"/>
      <c r="AT794" s="240" t="s">
        <v>219</v>
      </c>
      <c r="AU794" s="240" t="s">
        <v>82</v>
      </c>
      <c r="AV794" s="15" t="s">
        <v>100</v>
      </c>
      <c r="AW794" s="15" t="s">
        <v>34</v>
      </c>
      <c r="AX794" s="15" t="s">
        <v>80</v>
      </c>
      <c r="AY794" s="240" t="s">
        <v>211</v>
      </c>
    </row>
    <row r="795" spans="1:65" s="2" customFormat="1" ht="21.75" customHeight="1">
      <c r="A795" s="36"/>
      <c r="B795" s="37"/>
      <c r="C795" s="195" t="s">
        <v>940</v>
      </c>
      <c r="D795" s="195" t="s">
        <v>213</v>
      </c>
      <c r="E795" s="196" t="s">
        <v>1814</v>
      </c>
      <c r="F795" s="197" t="s">
        <v>1815</v>
      </c>
      <c r="G795" s="198" t="s">
        <v>216</v>
      </c>
      <c r="H795" s="199">
        <v>296.5</v>
      </c>
      <c r="I795" s="200"/>
      <c r="J795" s="201">
        <f>ROUND(I795*H795,2)</f>
        <v>0</v>
      </c>
      <c r="K795" s="197" t="s">
        <v>217</v>
      </c>
      <c r="L795" s="41"/>
      <c r="M795" s="202" t="s">
        <v>21</v>
      </c>
      <c r="N795" s="203" t="s">
        <v>44</v>
      </c>
      <c r="O795" s="66"/>
      <c r="P795" s="204">
        <f>O795*H795</f>
        <v>0</v>
      </c>
      <c r="Q795" s="204">
        <v>1.16E-3</v>
      </c>
      <c r="R795" s="204">
        <f>Q795*H795</f>
        <v>0.34394000000000002</v>
      </c>
      <c r="S795" s="204">
        <v>0</v>
      </c>
      <c r="T795" s="205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206" t="s">
        <v>330</v>
      </c>
      <c r="AT795" s="206" t="s">
        <v>213</v>
      </c>
      <c r="AU795" s="206" t="s">
        <v>82</v>
      </c>
      <c r="AY795" s="19" t="s">
        <v>211</v>
      </c>
      <c r="BE795" s="207">
        <f>IF(N795="základní",J795,0)</f>
        <v>0</v>
      </c>
      <c r="BF795" s="207">
        <f>IF(N795="snížená",J795,0)</f>
        <v>0</v>
      </c>
      <c r="BG795" s="207">
        <f>IF(N795="zákl. přenesená",J795,0)</f>
        <v>0</v>
      </c>
      <c r="BH795" s="207">
        <f>IF(N795="sníž. přenesená",J795,0)</f>
        <v>0</v>
      </c>
      <c r="BI795" s="207">
        <f>IF(N795="nulová",J795,0)</f>
        <v>0</v>
      </c>
      <c r="BJ795" s="19" t="s">
        <v>80</v>
      </c>
      <c r="BK795" s="207">
        <f>ROUND(I795*H795,2)</f>
        <v>0</v>
      </c>
      <c r="BL795" s="19" t="s">
        <v>330</v>
      </c>
      <c r="BM795" s="206" t="s">
        <v>1816</v>
      </c>
    </row>
    <row r="796" spans="1:65" s="13" customFormat="1" ht="11.25">
      <c r="B796" s="208"/>
      <c r="C796" s="209"/>
      <c r="D796" s="210" t="s">
        <v>219</v>
      </c>
      <c r="E796" s="211" t="s">
        <v>21</v>
      </c>
      <c r="F796" s="212" t="s">
        <v>1712</v>
      </c>
      <c r="G796" s="209"/>
      <c r="H796" s="211" t="s">
        <v>21</v>
      </c>
      <c r="I796" s="213"/>
      <c r="J796" s="209"/>
      <c r="K796" s="209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219</v>
      </c>
      <c r="AU796" s="218" t="s">
        <v>82</v>
      </c>
      <c r="AV796" s="13" t="s">
        <v>80</v>
      </c>
      <c r="AW796" s="13" t="s">
        <v>34</v>
      </c>
      <c r="AX796" s="13" t="s">
        <v>73</v>
      </c>
      <c r="AY796" s="218" t="s">
        <v>211</v>
      </c>
    </row>
    <row r="797" spans="1:65" s="13" customFormat="1" ht="11.25">
      <c r="B797" s="208"/>
      <c r="C797" s="209"/>
      <c r="D797" s="210" t="s">
        <v>219</v>
      </c>
      <c r="E797" s="211" t="s">
        <v>21</v>
      </c>
      <c r="F797" s="212" t="s">
        <v>1817</v>
      </c>
      <c r="G797" s="209"/>
      <c r="H797" s="211" t="s">
        <v>21</v>
      </c>
      <c r="I797" s="213"/>
      <c r="J797" s="209"/>
      <c r="K797" s="209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219</v>
      </c>
      <c r="AU797" s="218" t="s">
        <v>82</v>
      </c>
      <c r="AV797" s="13" t="s">
        <v>80</v>
      </c>
      <c r="AW797" s="13" t="s">
        <v>34</v>
      </c>
      <c r="AX797" s="13" t="s">
        <v>73</v>
      </c>
      <c r="AY797" s="218" t="s">
        <v>211</v>
      </c>
    </row>
    <row r="798" spans="1:65" s="14" customFormat="1" ht="11.25">
      <c r="B798" s="219"/>
      <c r="C798" s="220"/>
      <c r="D798" s="210" t="s">
        <v>219</v>
      </c>
      <c r="E798" s="221" t="s">
        <v>21</v>
      </c>
      <c r="F798" s="222" t="s">
        <v>1147</v>
      </c>
      <c r="G798" s="220"/>
      <c r="H798" s="223">
        <v>136.19999999999999</v>
      </c>
      <c r="I798" s="224"/>
      <c r="J798" s="220"/>
      <c r="K798" s="220"/>
      <c r="L798" s="225"/>
      <c r="M798" s="226"/>
      <c r="N798" s="227"/>
      <c r="O798" s="227"/>
      <c r="P798" s="227"/>
      <c r="Q798" s="227"/>
      <c r="R798" s="227"/>
      <c r="S798" s="227"/>
      <c r="T798" s="228"/>
      <c r="AT798" s="229" t="s">
        <v>219</v>
      </c>
      <c r="AU798" s="229" t="s">
        <v>82</v>
      </c>
      <c r="AV798" s="14" t="s">
        <v>82</v>
      </c>
      <c r="AW798" s="14" t="s">
        <v>34</v>
      </c>
      <c r="AX798" s="14" t="s">
        <v>73</v>
      </c>
      <c r="AY798" s="229" t="s">
        <v>211</v>
      </c>
    </row>
    <row r="799" spans="1:65" s="13" customFormat="1" ht="11.25">
      <c r="B799" s="208"/>
      <c r="C799" s="209"/>
      <c r="D799" s="210" t="s">
        <v>219</v>
      </c>
      <c r="E799" s="211" t="s">
        <v>21</v>
      </c>
      <c r="F799" s="212" t="s">
        <v>1818</v>
      </c>
      <c r="G799" s="209"/>
      <c r="H799" s="211" t="s">
        <v>21</v>
      </c>
      <c r="I799" s="213"/>
      <c r="J799" s="209"/>
      <c r="K799" s="209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219</v>
      </c>
      <c r="AU799" s="218" t="s">
        <v>82</v>
      </c>
      <c r="AV799" s="13" t="s">
        <v>80</v>
      </c>
      <c r="AW799" s="13" t="s">
        <v>34</v>
      </c>
      <c r="AX799" s="13" t="s">
        <v>73</v>
      </c>
      <c r="AY799" s="218" t="s">
        <v>211</v>
      </c>
    </row>
    <row r="800" spans="1:65" s="14" customFormat="1" ht="11.25">
      <c r="B800" s="219"/>
      <c r="C800" s="220"/>
      <c r="D800" s="210" t="s">
        <v>219</v>
      </c>
      <c r="E800" s="221" t="s">
        <v>21</v>
      </c>
      <c r="F800" s="222" t="s">
        <v>1819</v>
      </c>
      <c r="G800" s="220"/>
      <c r="H800" s="223">
        <v>24.1</v>
      </c>
      <c r="I800" s="224"/>
      <c r="J800" s="220"/>
      <c r="K800" s="220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219</v>
      </c>
      <c r="AU800" s="229" t="s">
        <v>82</v>
      </c>
      <c r="AV800" s="14" t="s">
        <v>82</v>
      </c>
      <c r="AW800" s="14" t="s">
        <v>34</v>
      </c>
      <c r="AX800" s="14" t="s">
        <v>73</v>
      </c>
      <c r="AY800" s="229" t="s">
        <v>211</v>
      </c>
    </row>
    <row r="801" spans="1:65" s="16" customFormat="1" ht="11.25">
      <c r="B801" s="241"/>
      <c r="C801" s="242"/>
      <c r="D801" s="210" t="s">
        <v>219</v>
      </c>
      <c r="E801" s="243" t="s">
        <v>1167</v>
      </c>
      <c r="F801" s="244" t="s">
        <v>240</v>
      </c>
      <c r="G801" s="242"/>
      <c r="H801" s="245">
        <v>160.30000000000001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AT801" s="251" t="s">
        <v>219</v>
      </c>
      <c r="AU801" s="251" t="s">
        <v>82</v>
      </c>
      <c r="AV801" s="16" t="s">
        <v>88</v>
      </c>
      <c r="AW801" s="16" t="s">
        <v>34</v>
      </c>
      <c r="AX801" s="16" t="s">
        <v>73</v>
      </c>
      <c r="AY801" s="251" t="s">
        <v>211</v>
      </c>
    </row>
    <row r="802" spans="1:65" s="13" customFormat="1" ht="11.25">
      <c r="B802" s="208"/>
      <c r="C802" s="209"/>
      <c r="D802" s="210" t="s">
        <v>219</v>
      </c>
      <c r="E802" s="211" t="s">
        <v>21</v>
      </c>
      <c r="F802" s="212" t="s">
        <v>1712</v>
      </c>
      <c r="G802" s="209"/>
      <c r="H802" s="211" t="s">
        <v>21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219</v>
      </c>
      <c r="AU802" s="218" t="s">
        <v>82</v>
      </c>
      <c r="AV802" s="13" t="s">
        <v>80</v>
      </c>
      <c r="AW802" s="13" t="s">
        <v>34</v>
      </c>
      <c r="AX802" s="13" t="s">
        <v>73</v>
      </c>
      <c r="AY802" s="218" t="s">
        <v>211</v>
      </c>
    </row>
    <row r="803" spans="1:65" s="13" customFormat="1" ht="11.25">
      <c r="B803" s="208"/>
      <c r="C803" s="209"/>
      <c r="D803" s="210" t="s">
        <v>219</v>
      </c>
      <c r="E803" s="211" t="s">
        <v>21</v>
      </c>
      <c r="F803" s="212" t="s">
        <v>1820</v>
      </c>
      <c r="G803" s="209"/>
      <c r="H803" s="211" t="s">
        <v>21</v>
      </c>
      <c r="I803" s="213"/>
      <c r="J803" s="209"/>
      <c r="K803" s="209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219</v>
      </c>
      <c r="AU803" s="218" t="s">
        <v>82</v>
      </c>
      <c r="AV803" s="13" t="s">
        <v>80</v>
      </c>
      <c r="AW803" s="13" t="s">
        <v>34</v>
      </c>
      <c r="AX803" s="13" t="s">
        <v>73</v>
      </c>
      <c r="AY803" s="218" t="s">
        <v>211</v>
      </c>
    </row>
    <row r="804" spans="1:65" s="14" customFormat="1" ht="11.25">
      <c r="B804" s="219"/>
      <c r="C804" s="220"/>
      <c r="D804" s="210" t="s">
        <v>219</v>
      </c>
      <c r="E804" s="221" t="s">
        <v>21</v>
      </c>
      <c r="F804" s="222" t="s">
        <v>1147</v>
      </c>
      <c r="G804" s="220"/>
      <c r="H804" s="223">
        <v>136.19999999999999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219</v>
      </c>
      <c r="AU804" s="229" t="s">
        <v>82</v>
      </c>
      <c r="AV804" s="14" t="s">
        <v>82</v>
      </c>
      <c r="AW804" s="14" t="s">
        <v>34</v>
      </c>
      <c r="AX804" s="14" t="s">
        <v>73</v>
      </c>
      <c r="AY804" s="229" t="s">
        <v>211</v>
      </c>
    </row>
    <row r="805" spans="1:65" s="16" customFormat="1" ht="11.25">
      <c r="B805" s="241"/>
      <c r="C805" s="242"/>
      <c r="D805" s="210" t="s">
        <v>219</v>
      </c>
      <c r="E805" s="243" t="s">
        <v>1146</v>
      </c>
      <c r="F805" s="244" t="s">
        <v>240</v>
      </c>
      <c r="G805" s="242"/>
      <c r="H805" s="245">
        <v>136.19999999999999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AT805" s="251" t="s">
        <v>219</v>
      </c>
      <c r="AU805" s="251" t="s">
        <v>82</v>
      </c>
      <c r="AV805" s="16" t="s">
        <v>88</v>
      </c>
      <c r="AW805" s="16" t="s">
        <v>34</v>
      </c>
      <c r="AX805" s="16" t="s">
        <v>73</v>
      </c>
      <c r="AY805" s="251" t="s">
        <v>211</v>
      </c>
    </row>
    <row r="806" spans="1:65" s="15" customFormat="1" ht="11.25">
      <c r="B806" s="230"/>
      <c r="C806" s="231"/>
      <c r="D806" s="210" t="s">
        <v>219</v>
      </c>
      <c r="E806" s="232" t="s">
        <v>21</v>
      </c>
      <c r="F806" s="233" t="s">
        <v>225</v>
      </c>
      <c r="G806" s="231"/>
      <c r="H806" s="234">
        <v>296.5</v>
      </c>
      <c r="I806" s="235"/>
      <c r="J806" s="231"/>
      <c r="K806" s="231"/>
      <c r="L806" s="236"/>
      <c r="M806" s="237"/>
      <c r="N806" s="238"/>
      <c r="O806" s="238"/>
      <c r="P806" s="238"/>
      <c r="Q806" s="238"/>
      <c r="R806" s="238"/>
      <c r="S806" s="238"/>
      <c r="T806" s="239"/>
      <c r="AT806" s="240" t="s">
        <v>219</v>
      </c>
      <c r="AU806" s="240" t="s">
        <v>82</v>
      </c>
      <c r="AV806" s="15" t="s">
        <v>100</v>
      </c>
      <c r="AW806" s="15" t="s">
        <v>34</v>
      </c>
      <c r="AX806" s="15" t="s">
        <v>80</v>
      </c>
      <c r="AY806" s="240" t="s">
        <v>211</v>
      </c>
    </row>
    <row r="807" spans="1:65" s="2" customFormat="1" ht="16.5" customHeight="1">
      <c r="A807" s="36"/>
      <c r="B807" s="37"/>
      <c r="C807" s="252" t="s">
        <v>944</v>
      </c>
      <c r="D807" s="252" t="s">
        <v>399</v>
      </c>
      <c r="E807" s="253" t="s">
        <v>1806</v>
      </c>
      <c r="F807" s="254" t="s">
        <v>1807</v>
      </c>
      <c r="G807" s="255" t="s">
        <v>216</v>
      </c>
      <c r="H807" s="256">
        <v>163.506</v>
      </c>
      <c r="I807" s="257"/>
      <c r="J807" s="258">
        <f>ROUND(I807*H807,2)</f>
        <v>0</v>
      </c>
      <c r="K807" s="254" t="s">
        <v>217</v>
      </c>
      <c r="L807" s="259"/>
      <c r="M807" s="260" t="s">
        <v>21</v>
      </c>
      <c r="N807" s="261" t="s">
        <v>44</v>
      </c>
      <c r="O807" s="66"/>
      <c r="P807" s="204">
        <f>O807*H807</f>
        <v>0</v>
      </c>
      <c r="Q807" s="204">
        <v>4.1999999999999997E-3</v>
      </c>
      <c r="R807" s="204">
        <f>Q807*H807</f>
        <v>0.68672519999999992</v>
      </c>
      <c r="S807" s="204">
        <v>0</v>
      </c>
      <c r="T807" s="205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206" t="s">
        <v>435</v>
      </c>
      <c r="AT807" s="206" t="s">
        <v>399</v>
      </c>
      <c r="AU807" s="206" t="s">
        <v>82</v>
      </c>
      <c r="AY807" s="19" t="s">
        <v>211</v>
      </c>
      <c r="BE807" s="207">
        <f>IF(N807="základní",J807,0)</f>
        <v>0</v>
      </c>
      <c r="BF807" s="207">
        <f>IF(N807="snížená",J807,0)</f>
        <v>0</v>
      </c>
      <c r="BG807" s="207">
        <f>IF(N807="zákl. přenesená",J807,0)</f>
        <v>0</v>
      </c>
      <c r="BH807" s="207">
        <f>IF(N807="sníž. přenesená",J807,0)</f>
        <v>0</v>
      </c>
      <c r="BI807" s="207">
        <f>IF(N807="nulová",J807,0)</f>
        <v>0</v>
      </c>
      <c r="BJ807" s="19" t="s">
        <v>80</v>
      </c>
      <c r="BK807" s="207">
        <f>ROUND(I807*H807,2)</f>
        <v>0</v>
      </c>
      <c r="BL807" s="19" t="s">
        <v>330</v>
      </c>
      <c r="BM807" s="206" t="s">
        <v>1821</v>
      </c>
    </row>
    <row r="808" spans="1:65" s="14" customFormat="1" ht="11.25">
      <c r="B808" s="219"/>
      <c r="C808" s="220"/>
      <c r="D808" s="210" t="s">
        <v>219</v>
      </c>
      <c r="E808" s="221" t="s">
        <v>21</v>
      </c>
      <c r="F808" s="222" t="s">
        <v>1822</v>
      </c>
      <c r="G808" s="220"/>
      <c r="H808" s="223">
        <v>163.506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219</v>
      </c>
      <c r="AU808" s="229" t="s">
        <v>82</v>
      </c>
      <c r="AV808" s="14" t="s">
        <v>82</v>
      </c>
      <c r="AW808" s="14" t="s">
        <v>34</v>
      </c>
      <c r="AX808" s="14" t="s">
        <v>73</v>
      </c>
      <c r="AY808" s="229" t="s">
        <v>211</v>
      </c>
    </row>
    <row r="809" spans="1:65" s="15" customFormat="1" ht="11.25">
      <c r="B809" s="230"/>
      <c r="C809" s="231"/>
      <c r="D809" s="210" t="s">
        <v>219</v>
      </c>
      <c r="E809" s="232" t="s">
        <v>21</v>
      </c>
      <c r="F809" s="233" t="s">
        <v>225</v>
      </c>
      <c r="G809" s="231"/>
      <c r="H809" s="234">
        <v>163.506</v>
      </c>
      <c r="I809" s="235"/>
      <c r="J809" s="231"/>
      <c r="K809" s="231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219</v>
      </c>
      <c r="AU809" s="240" t="s">
        <v>82</v>
      </c>
      <c r="AV809" s="15" t="s">
        <v>100</v>
      </c>
      <c r="AW809" s="15" t="s">
        <v>34</v>
      </c>
      <c r="AX809" s="15" t="s">
        <v>80</v>
      </c>
      <c r="AY809" s="240" t="s">
        <v>211</v>
      </c>
    </row>
    <row r="810" spans="1:65" s="2" customFormat="1" ht="16.5" customHeight="1">
      <c r="A810" s="36"/>
      <c r="B810" s="37"/>
      <c r="C810" s="252" t="s">
        <v>948</v>
      </c>
      <c r="D810" s="252" t="s">
        <v>399</v>
      </c>
      <c r="E810" s="253" t="s">
        <v>1823</v>
      </c>
      <c r="F810" s="254" t="s">
        <v>1824</v>
      </c>
      <c r="G810" s="255" t="s">
        <v>216</v>
      </c>
      <c r="H810" s="256">
        <v>138.92400000000001</v>
      </c>
      <c r="I810" s="257"/>
      <c r="J810" s="258">
        <f>ROUND(I810*H810,2)</f>
        <v>0</v>
      </c>
      <c r="K810" s="254" t="s">
        <v>217</v>
      </c>
      <c r="L810" s="259"/>
      <c r="M810" s="260" t="s">
        <v>21</v>
      </c>
      <c r="N810" s="261" t="s">
        <v>44</v>
      </c>
      <c r="O810" s="66"/>
      <c r="P810" s="204">
        <f>O810*H810</f>
        <v>0</v>
      </c>
      <c r="Q810" s="204">
        <v>0.01</v>
      </c>
      <c r="R810" s="204">
        <f>Q810*H810</f>
        <v>1.38924</v>
      </c>
      <c r="S810" s="204">
        <v>0</v>
      </c>
      <c r="T810" s="205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206" t="s">
        <v>435</v>
      </c>
      <c r="AT810" s="206" t="s">
        <v>399</v>
      </c>
      <c r="AU810" s="206" t="s">
        <v>82</v>
      </c>
      <c r="AY810" s="19" t="s">
        <v>211</v>
      </c>
      <c r="BE810" s="207">
        <f>IF(N810="základní",J810,0)</f>
        <v>0</v>
      </c>
      <c r="BF810" s="207">
        <f>IF(N810="snížená",J810,0)</f>
        <v>0</v>
      </c>
      <c r="BG810" s="207">
        <f>IF(N810="zákl. přenesená",J810,0)</f>
        <v>0</v>
      </c>
      <c r="BH810" s="207">
        <f>IF(N810="sníž. přenesená",J810,0)</f>
        <v>0</v>
      </c>
      <c r="BI810" s="207">
        <f>IF(N810="nulová",J810,0)</f>
        <v>0</v>
      </c>
      <c r="BJ810" s="19" t="s">
        <v>80</v>
      </c>
      <c r="BK810" s="207">
        <f>ROUND(I810*H810,2)</f>
        <v>0</v>
      </c>
      <c r="BL810" s="19" t="s">
        <v>330</v>
      </c>
      <c r="BM810" s="206" t="s">
        <v>1825</v>
      </c>
    </row>
    <row r="811" spans="1:65" s="14" customFormat="1" ht="11.25">
      <c r="B811" s="219"/>
      <c r="C811" s="220"/>
      <c r="D811" s="210" t="s">
        <v>219</v>
      </c>
      <c r="E811" s="221" t="s">
        <v>21</v>
      </c>
      <c r="F811" s="222" t="s">
        <v>1826</v>
      </c>
      <c r="G811" s="220"/>
      <c r="H811" s="223">
        <v>138.92400000000001</v>
      </c>
      <c r="I811" s="224"/>
      <c r="J811" s="220"/>
      <c r="K811" s="220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219</v>
      </c>
      <c r="AU811" s="229" t="s">
        <v>82</v>
      </c>
      <c r="AV811" s="14" t="s">
        <v>82</v>
      </c>
      <c r="AW811" s="14" t="s">
        <v>34</v>
      </c>
      <c r="AX811" s="14" t="s">
        <v>73</v>
      </c>
      <c r="AY811" s="229" t="s">
        <v>211</v>
      </c>
    </row>
    <row r="812" spans="1:65" s="15" customFormat="1" ht="11.25">
      <c r="B812" s="230"/>
      <c r="C812" s="231"/>
      <c r="D812" s="210" t="s">
        <v>219</v>
      </c>
      <c r="E812" s="232" t="s">
        <v>21</v>
      </c>
      <c r="F812" s="233" t="s">
        <v>225</v>
      </c>
      <c r="G812" s="231"/>
      <c r="H812" s="234">
        <v>138.92400000000001</v>
      </c>
      <c r="I812" s="235"/>
      <c r="J812" s="231"/>
      <c r="K812" s="231"/>
      <c r="L812" s="236"/>
      <c r="M812" s="237"/>
      <c r="N812" s="238"/>
      <c r="O812" s="238"/>
      <c r="P812" s="238"/>
      <c r="Q812" s="238"/>
      <c r="R812" s="238"/>
      <c r="S812" s="238"/>
      <c r="T812" s="239"/>
      <c r="AT812" s="240" t="s">
        <v>219</v>
      </c>
      <c r="AU812" s="240" t="s">
        <v>82</v>
      </c>
      <c r="AV812" s="15" t="s">
        <v>100</v>
      </c>
      <c r="AW812" s="15" t="s">
        <v>34</v>
      </c>
      <c r="AX812" s="15" t="s">
        <v>80</v>
      </c>
      <c r="AY812" s="240" t="s">
        <v>211</v>
      </c>
    </row>
    <row r="813" spans="1:65" s="2" customFormat="1" ht="21.75" customHeight="1">
      <c r="A813" s="36"/>
      <c r="B813" s="37"/>
      <c r="C813" s="195" t="s">
        <v>952</v>
      </c>
      <c r="D813" s="195" t="s">
        <v>213</v>
      </c>
      <c r="E813" s="196" t="s">
        <v>1827</v>
      </c>
      <c r="F813" s="197" t="s">
        <v>1828</v>
      </c>
      <c r="G813" s="198" t="s">
        <v>216</v>
      </c>
      <c r="H813" s="199">
        <v>136.19999999999999</v>
      </c>
      <c r="I813" s="200"/>
      <c r="J813" s="201">
        <f>ROUND(I813*H813,2)</f>
        <v>0</v>
      </c>
      <c r="K813" s="197" t="s">
        <v>217</v>
      </c>
      <c r="L813" s="41"/>
      <c r="M813" s="202" t="s">
        <v>21</v>
      </c>
      <c r="N813" s="203" t="s">
        <v>44</v>
      </c>
      <c r="O813" s="66"/>
      <c r="P813" s="204">
        <f>O813*H813</f>
        <v>0</v>
      </c>
      <c r="Q813" s="204">
        <v>8.0000000000000007E-5</v>
      </c>
      <c r="R813" s="204">
        <f>Q813*H813</f>
        <v>1.0895999999999999E-2</v>
      </c>
      <c r="S813" s="204">
        <v>0</v>
      </c>
      <c r="T813" s="20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206" t="s">
        <v>330</v>
      </c>
      <c r="AT813" s="206" t="s">
        <v>213</v>
      </c>
      <c r="AU813" s="206" t="s">
        <v>82</v>
      </c>
      <c r="AY813" s="19" t="s">
        <v>211</v>
      </c>
      <c r="BE813" s="207">
        <f>IF(N813="základní",J813,0)</f>
        <v>0</v>
      </c>
      <c r="BF813" s="207">
        <f>IF(N813="snížená",J813,0)</f>
        <v>0</v>
      </c>
      <c r="BG813" s="207">
        <f>IF(N813="zákl. přenesená",J813,0)</f>
        <v>0</v>
      </c>
      <c r="BH813" s="207">
        <f>IF(N813="sníž. přenesená",J813,0)</f>
        <v>0</v>
      </c>
      <c r="BI813" s="207">
        <f>IF(N813="nulová",J813,0)</f>
        <v>0</v>
      </c>
      <c r="BJ813" s="19" t="s">
        <v>80</v>
      </c>
      <c r="BK813" s="207">
        <f>ROUND(I813*H813,2)</f>
        <v>0</v>
      </c>
      <c r="BL813" s="19" t="s">
        <v>330</v>
      </c>
      <c r="BM813" s="206" t="s">
        <v>1829</v>
      </c>
    </row>
    <row r="814" spans="1:65" s="13" customFormat="1" ht="11.25">
      <c r="B814" s="208"/>
      <c r="C814" s="209"/>
      <c r="D814" s="210" t="s">
        <v>219</v>
      </c>
      <c r="E814" s="211" t="s">
        <v>21</v>
      </c>
      <c r="F814" s="212" t="s">
        <v>1830</v>
      </c>
      <c r="G814" s="209"/>
      <c r="H814" s="211" t="s">
        <v>21</v>
      </c>
      <c r="I814" s="213"/>
      <c r="J814" s="209"/>
      <c r="K814" s="209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219</v>
      </c>
      <c r="AU814" s="218" t="s">
        <v>82</v>
      </c>
      <c r="AV814" s="13" t="s">
        <v>80</v>
      </c>
      <c r="AW814" s="13" t="s">
        <v>34</v>
      </c>
      <c r="AX814" s="13" t="s">
        <v>73</v>
      </c>
      <c r="AY814" s="218" t="s">
        <v>211</v>
      </c>
    </row>
    <row r="815" spans="1:65" s="14" customFormat="1" ht="11.25">
      <c r="B815" s="219"/>
      <c r="C815" s="220"/>
      <c r="D815" s="210" t="s">
        <v>219</v>
      </c>
      <c r="E815" s="221" t="s">
        <v>21</v>
      </c>
      <c r="F815" s="222" t="s">
        <v>1147</v>
      </c>
      <c r="G815" s="220"/>
      <c r="H815" s="223">
        <v>136.19999999999999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219</v>
      </c>
      <c r="AU815" s="229" t="s">
        <v>82</v>
      </c>
      <c r="AV815" s="14" t="s">
        <v>82</v>
      </c>
      <c r="AW815" s="14" t="s">
        <v>34</v>
      </c>
      <c r="AX815" s="14" t="s">
        <v>73</v>
      </c>
      <c r="AY815" s="229" t="s">
        <v>211</v>
      </c>
    </row>
    <row r="816" spans="1:65" s="15" customFormat="1" ht="11.25">
      <c r="B816" s="230"/>
      <c r="C816" s="231"/>
      <c r="D816" s="210" t="s">
        <v>219</v>
      </c>
      <c r="E816" s="232" t="s">
        <v>21</v>
      </c>
      <c r="F816" s="233" t="s">
        <v>225</v>
      </c>
      <c r="G816" s="231"/>
      <c r="H816" s="234">
        <v>136.19999999999999</v>
      </c>
      <c r="I816" s="235"/>
      <c r="J816" s="231"/>
      <c r="K816" s="231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219</v>
      </c>
      <c r="AU816" s="240" t="s">
        <v>82</v>
      </c>
      <c r="AV816" s="15" t="s">
        <v>100</v>
      </c>
      <c r="AW816" s="15" t="s">
        <v>34</v>
      </c>
      <c r="AX816" s="15" t="s">
        <v>80</v>
      </c>
      <c r="AY816" s="240" t="s">
        <v>211</v>
      </c>
    </row>
    <row r="817" spans="1:65" s="2" customFormat="1" ht="16.5" customHeight="1">
      <c r="A817" s="36"/>
      <c r="B817" s="37"/>
      <c r="C817" s="195" t="s">
        <v>958</v>
      </c>
      <c r="D817" s="195" t="s">
        <v>213</v>
      </c>
      <c r="E817" s="196" t="s">
        <v>1831</v>
      </c>
      <c r="F817" s="197" t="s">
        <v>1832</v>
      </c>
      <c r="G817" s="198" t="s">
        <v>216</v>
      </c>
      <c r="H817" s="199">
        <v>136.19999999999999</v>
      </c>
      <c r="I817" s="200"/>
      <c r="J817" s="201">
        <f>ROUND(I817*H817,2)</f>
        <v>0</v>
      </c>
      <c r="K817" s="197" t="s">
        <v>217</v>
      </c>
      <c r="L817" s="41"/>
      <c r="M817" s="202" t="s">
        <v>21</v>
      </c>
      <c r="N817" s="203" t="s">
        <v>44</v>
      </c>
      <c r="O817" s="66"/>
      <c r="P817" s="204">
        <f>O817*H817</f>
        <v>0</v>
      </c>
      <c r="Q817" s="204">
        <v>0</v>
      </c>
      <c r="R817" s="204">
        <f>Q817*H817</f>
        <v>0</v>
      </c>
      <c r="S817" s="204">
        <v>0</v>
      </c>
      <c r="T817" s="20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206" t="s">
        <v>330</v>
      </c>
      <c r="AT817" s="206" t="s">
        <v>213</v>
      </c>
      <c r="AU817" s="206" t="s">
        <v>82</v>
      </c>
      <c r="AY817" s="19" t="s">
        <v>211</v>
      </c>
      <c r="BE817" s="207">
        <f>IF(N817="základní",J817,0)</f>
        <v>0</v>
      </c>
      <c r="BF817" s="207">
        <f>IF(N817="snížená",J817,0)</f>
        <v>0</v>
      </c>
      <c r="BG817" s="207">
        <f>IF(N817="zákl. přenesená",J817,0)</f>
        <v>0</v>
      </c>
      <c r="BH817" s="207">
        <f>IF(N817="sníž. přenesená",J817,0)</f>
        <v>0</v>
      </c>
      <c r="BI817" s="207">
        <f>IF(N817="nulová",J817,0)</f>
        <v>0</v>
      </c>
      <c r="BJ817" s="19" t="s">
        <v>80</v>
      </c>
      <c r="BK817" s="207">
        <f>ROUND(I817*H817,2)</f>
        <v>0</v>
      </c>
      <c r="BL817" s="19" t="s">
        <v>330</v>
      </c>
      <c r="BM817" s="206" t="s">
        <v>1833</v>
      </c>
    </row>
    <row r="818" spans="1:65" s="13" customFormat="1" ht="11.25">
      <c r="B818" s="208"/>
      <c r="C818" s="209"/>
      <c r="D818" s="210" t="s">
        <v>219</v>
      </c>
      <c r="E818" s="211" t="s">
        <v>21</v>
      </c>
      <c r="F818" s="212" t="s">
        <v>1712</v>
      </c>
      <c r="G818" s="209"/>
      <c r="H818" s="211" t="s">
        <v>21</v>
      </c>
      <c r="I818" s="213"/>
      <c r="J818" s="209"/>
      <c r="K818" s="209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219</v>
      </c>
      <c r="AU818" s="218" t="s">
        <v>82</v>
      </c>
      <c r="AV818" s="13" t="s">
        <v>80</v>
      </c>
      <c r="AW818" s="13" t="s">
        <v>34</v>
      </c>
      <c r="AX818" s="13" t="s">
        <v>73</v>
      </c>
      <c r="AY818" s="218" t="s">
        <v>211</v>
      </c>
    </row>
    <row r="819" spans="1:65" s="13" customFormat="1" ht="11.25">
      <c r="B819" s="208"/>
      <c r="C819" s="209"/>
      <c r="D819" s="210" t="s">
        <v>219</v>
      </c>
      <c r="E819" s="211" t="s">
        <v>21</v>
      </c>
      <c r="F819" s="212" t="s">
        <v>1817</v>
      </c>
      <c r="G819" s="209"/>
      <c r="H819" s="211" t="s">
        <v>21</v>
      </c>
      <c r="I819" s="213"/>
      <c r="J819" s="209"/>
      <c r="K819" s="209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219</v>
      </c>
      <c r="AU819" s="218" t="s">
        <v>82</v>
      </c>
      <c r="AV819" s="13" t="s">
        <v>80</v>
      </c>
      <c r="AW819" s="13" t="s">
        <v>34</v>
      </c>
      <c r="AX819" s="13" t="s">
        <v>73</v>
      </c>
      <c r="AY819" s="218" t="s">
        <v>211</v>
      </c>
    </row>
    <row r="820" spans="1:65" s="14" customFormat="1" ht="11.25">
      <c r="B820" s="219"/>
      <c r="C820" s="220"/>
      <c r="D820" s="210" t="s">
        <v>219</v>
      </c>
      <c r="E820" s="221" t="s">
        <v>21</v>
      </c>
      <c r="F820" s="222" t="s">
        <v>1147</v>
      </c>
      <c r="G820" s="220"/>
      <c r="H820" s="223">
        <v>136.19999999999999</v>
      </c>
      <c r="I820" s="224"/>
      <c r="J820" s="220"/>
      <c r="K820" s="220"/>
      <c r="L820" s="225"/>
      <c r="M820" s="226"/>
      <c r="N820" s="227"/>
      <c r="O820" s="227"/>
      <c r="P820" s="227"/>
      <c r="Q820" s="227"/>
      <c r="R820" s="227"/>
      <c r="S820" s="227"/>
      <c r="T820" s="228"/>
      <c r="AT820" s="229" t="s">
        <v>219</v>
      </c>
      <c r="AU820" s="229" t="s">
        <v>82</v>
      </c>
      <c r="AV820" s="14" t="s">
        <v>82</v>
      </c>
      <c r="AW820" s="14" t="s">
        <v>34</v>
      </c>
      <c r="AX820" s="14" t="s">
        <v>73</v>
      </c>
      <c r="AY820" s="229" t="s">
        <v>211</v>
      </c>
    </row>
    <row r="821" spans="1:65" s="16" customFormat="1" ht="11.25">
      <c r="B821" s="241"/>
      <c r="C821" s="242"/>
      <c r="D821" s="210" t="s">
        <v>219</v>
      </c>
      <c r="E821" s="243" t="s">
        <v>1202</v>
      </c>
      <c r="F821" s="244" t="s">
        <v>240</v>
      </c>
      <c r="G821" s="242"/>
      <c r="H821" s="245">
        <v>136.19999999999999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AT821" s="251" t="s">
        <v>219</v>
      </c>
      <c r="AU821" s="251" t="s">
        <v>82</v>
      </c>
      <c r="AV821" s="16" t="s">
        <v>88</v>
      </c>
      <c r="AW821" s="16" t="s">
        <v>34</v>
      </c>
      <c r="AX821" s="16" t="s">
        <v>73</v>
      </c>
      <c r="AY821" s="251" t="s">
        <v>211</v>
      </c>
    </row>
    <row r="822" spans="1:65" s="15" customFormat="1" ht="11.25">
      <c r="B822" s="230"/>
      <c r="C822" s="231"/>
      <c r="D822" s="210" t="s">
        <v>219</v>
      </c>
      <c r="E822" s="232" t="s">
        <v>21</v>
      </c>
      <c r="F822" s="233" t="s">
        <v>225</v>
      </c>
      <c r="G822" s="231"/>
      <c r="H822" s="234">
        <v>136.19999999999999</v>
      </c>
      <c r="I822" s="235"/>
      <c r="J822" s="231"/>
      <c r="K822" s="231"/>
      <c r="L822" s="236"/>
      <c r="M822" s="237"/>
      <c r="N822" s="238"/>
      <c r="O822" s="238"/>
      <c r="P822" s="238"/>
      <c r="Q822" s="238"/>
      <c r="R822" s="238"/>
      <c r="S822" s="238"/>
      <c r="T822" s="239"/>
      <c r="AT822" s="240" t="s">
        <v>219</v>
      </c>
      <c r="AU822" s="240" t="s">
        <v>82</v>
      </c>
      <c r="AV822" s="15" t="s">
        <v>100</v>
      </c>
      <c r="AW822" s="15" t="s">
        <v>34</v>
      </c>
      <c r="AX822" s="15" t="s">
        <v>80</v>
      </c>
      <c r="AY822" s="240" t="s">
        <v>211</v>
      </c>
    </row>
    <row r="823" spans="1:65" s="2" customFormat="1" ht="16.5" customHeight="1">
      <c r="A823" s="36"/>
      <c r="B823" s="37"/>
      <c r="C823" s="252" t="s">
        <v>962</v>
      </c>
      <c r="D823" s="252" t="s">
        <v>399</v>
      </c>
      <c r="E823" s="253" t="s">
        <v>1834</v>
      </c>
      <c r="F823" s="254" t="s">
        <v>1835</v>
      </c>
      <c r="G823" s="255" t="s">
        <v>248</v>
      </c>
      <c r="H823" s="256">
        <v>6.2519999999999998</v>
      </c>
      <c r="I823" s="257"/>
      <c r="J823" s="258">
        <f>ROUND(I823*H823,2)</f>
        <v>0</v>
      </c>
      <c r="K823" s="254" t="s">
        <v>21</v>
      </c>
      <c r="L823" s="259"/>
      <c r="M823" s="260" t="s">
        <v>21</v>
      </c>
      <c r="N823" s="261" t="s">
        <v>44</v>
      </c>
      <c r="O823" s="66"/>
      <c r="P823" s="204">
        <f>O823*H823</f>
        <v>0</v>
      </c>
      <c r="Q823" s="204">
        <v>2.6249999999999999E-2</v>
      </c>
      <c r="R823" s="204">
        <f>Q823*H823</f>
        <v>0.16411499999999998</v>
      </c>
      <c r="S823" s="204">
        <v>0</v>
      </c>
      <c r="T823" s="205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6" t="s">
        <v>435</v>
      </c>
      <c r="AT823" s="206" t="s">
        <v>399</v>
      </c>
      <c r="AU823" s="206" t="s">
        <v>82</v>
      </c>
      <c r="AY823" s="19" t="s">
        <v>211</v>
      </c>
      <c r="BE823" s="207">
        <f>IF(N823="základní",J823,0)</f>
        <v>0</v>
      </c>
      <c r="BF823" s="207">
        <f>IF(N823="snížená",J823,0)</f>
        <v>0</v>
      </c>
      <c r="BG823" s="207">
        <f>IF(N823="zákl. přenesená",J823,0)</f>
        <v>0</v>
      </c>
      <c r="BH823" s="207">
        <f>IF(N823="sníž. přenesená",J823,0)</f>
        <v>0</v>
      </c>
      <c r="BI823" s="207">
        <f>IF(N823="nulová",J823,0)</f>
        <v>0</v>
      </c>
      <c r="BJ823" s="19" t="s">
        <v>80</v>
      </c>
      <c r="BK823" s="207">
        <f>ROUND(I823*H823,2)</f>
        <v>0</v>
      </c>
      <c r="BL823" s="19" t="s">
        <v>330</v>
      </c>
      <c r="BM823" s="206" t="s">
        <v>1836</v>
      </c>
    </row>
    <row r="824" spans="1:65" s="14" customFormat="1" ht="11.25">
      <c r="B824" s="219"/>
      <c r="C824" s="220"/>
      <c r="D824" s="210" t="s">
        <v>219</v>
      </c>
      <c r="E824" s="221" t="s">
        <v>21</v>
      </c>
      <c r="F824" s="222" t="s">
        <v>1837</v>
      </c>
      <c r="G824" s="220"/>
      <c r="H824" s="223">
        <v>6.2519999999999998</v>
      </c>
      <c r="I824" s="224"/>
      <c r="J824" s="220"/>
      <c r="K824" s="220"/>
      <c r="L824" s="225"/>
      <c r="M824" s="226"/>
      <c r="N824" s="227"/>
      <c r="O824" s="227"/>
      <c r="P824" s="227"/>
      <c r="Q824" s="227"/>
      <c r="R824" s="227"/>
      <c r="S824" s="227"/>
      <c r="T824" s="228"/>
      <c r="AT824" s="229" t="s">
        <v>219</v>
      </c>
      <c r="AU824" s="229" t="s">
        <v>82</v>
      </c>
      <c r="AV824" s="14" t="s">
        <v>82</v>
      </c>
      <c r="AW824" s="14" t="s">
        <v>34</v>
      </c>
      <c r="AX824" s="14" t="s">
        <v>73</v>
      </c>
      <c r="AY824" s="229" t="s">
        <v>211</v>
      </c>
    </row>
    <row r="825" spans="1:65" s="15" customFormat="1" ht="11.25">
      <c r="B825" s="230"/>
      <c r="C825" s="231"/>
      <c r="D825" s="210" t="s">
        <v>219</v>
      </c>
      <c r="E825" s="232" t="s">
        <v>21</v>
      </c>
      <c r="F825" s="233" t="s">
        <v>225</v>
      </c>
      <c r="G825" s="231"/>
      <c r="H825" s="234">
        <v>6.2519999999999998</v>
      </c>
      <c r="I825" s="235"/>
      <c r="J825" s="231"/>
      <c r="K825" s="231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219</v>
      </c>
      <c r="AU825" s="240" t="s">
        <v>82</v>
      </c>
      <c r="AV825" s="15" t="s">
        <v>100</v>
      </c>
      <c r="AW825" s="15" t="s">
        <v>34</v>
      </c>
      <c r="AX825" s="15" t="s">
        <v>80</v>
      </c>
      <c r="AY825" s="240" t="s">
        <v>211</v>
      </c>
    </row>
    <row r="826" spans="1:65" s="2" customFormat="1" ht="16.5" customHeight="1">
      <c r="A826" s="36"/>
      <c r="B826" s="37"/>
      <c r="C826" s="195" t="s">
        <v>966</v>
      </c>
      <c r="D826" s="195" t="s">
        <v>213</v>
      </c>
      <c r="E826" s="196" t="s">
        <v>1838</v>
      </c>
      <c r="F826" s="197" t="s">
        <v>1839</v>
      </c>
      <c r="G826" s="198" t="s">
        <v>216</v>
      </c>
      <c r="H826" s="199">
        <v>27.692</v>
      </c>
      <c r="I826" s="200"/>
      <c r="J826" s="201">
        <f>ROUND(I826*H826,2)</f>
        <v>0</v>
      </c>
      <c r="K826" s="197" t="s">
        <v>217</v>
      </c>
      <c r="L826" s="41"/>
      <c r="M826" s="202" t="s">
        <v>21</v>
      </c>
      <c r="N826" s="203" t="s">
        <v>44</v>
      </c>
      <c r="O826" s="66"/>
      <c r="P826" s="204">
        <f>O826*H826</f>
        <v>0</v>
      </c>
      <c r="Q826" s="204">
        <v>1.16E-3</v>
      </c>
      <c r="R826" s="204">
        <f>Q826*H826</f>
        <v>3.212272E-2</v>
      </c>
      <c r="S826" s="204">
        <v>0</v>
      </c>
      <c r="T826" s="20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206" t="s">
        <v>330</v>
      </c>
      <c r="AT826" s="206" t="s">
        <v>213</v>
      </c>
      <c r="AU826" s="206" t="s">
        <v>82</v>
      </c>
      <c r="AY826" s="19" t="s">
        <v>211</v>
      </c>
      <c r="BE826" s="207">
        <f>IF(N826="základní",J826,0)</f>
        <v>0</v>
      </c>
      <c r="BF826" s="207">
        <f>IF(N826="snížená",J826,0)</f>
        <v>0</v>
      </c>
      <c r="BG826" s="207">
        <f>IF(N826="zákl. přenesená",J826,0)</f>
        <v>0</v>
      </c>
      <c r="BH826" s="207">
        <f>IF(N826="sníž. přenesená",J826,0)</f>
        <v>0</v>
      </c>
      <c r="BI826" s="207">
        <f>IF(N826="nulová",J826,0)</f>
        <v>0</v>
      </c>
      <c r="BJ826" s="19" t="s">
        <v>80</v>
      </c>
      <c r="BK826" s="207">
        <f>ROUND(I826*H826,2)</f>
        <v>0</v>
      </c>
      <c r="BL826" s="19" t="s">
        <v>330</v>
      </c>
      <c r="BM826" s="206" t="s">
        <v>1840</v>
      </c>
    </row>
    <row r="827" spans="1:65" s="13" customFormat="1" ht="11.25">
      <c r="B827" s="208"/>
      <c r="C827" s="209"/>
      <c r="D827" s="210" t="s">
        <v>219</v>
      </c>
      <c r="E827" s="211" t="s">
        <v>21</v>
      </c>
      <c r="F827" s="212" t="s">
        <v>1744</v>
      </c>
      <c r="G827" s="209"/>
      <c r="H827" s="211" t="s">
        <v>21</v>
      </c>
      <c r="I827" s="213"/>
      <c r="J827" s="209"/>
      <c r="K827" s="209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219</v>
      </c>
      <c r="AU827" s="218" t="s">
        <v>82</v>
      </c>
      <c r="AV827" s="13" t="s">
        <v>80</v>
      </c>
      <c r="AW827" s="13" t="s">
        <v>34</v>
      </c>
      <c r="AX827" s="13" t="s">
        <v>73</v>
      </c>
      <c r="AY827" s="218" t="s">
        <v>211</v>
      </c>
    </row>
    <row r="828" spans="1:65" s="13" customFormat="1" ht="11.25">
      <c r="B828" s="208"/>
      <c r="C828" s="209"/>
      <c r="D828" s="210" t="s">
        <v>219</v>
      </c>
      <c r="E828" s="211" t="s">
        <v>21</v>
      </c>
      <c r="F828" s="212" t="s">
        <v>1745</v>
      </c>
      <c r="G828" s="209"/>
      <c r="H828" s="211" t="s">
        <v>21</v>
      </c>
      <c r="I828" s="213"/>
      <c r="J828" s="209"/>
      <c r="K828" s="209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219</v>
      </c>
      <c r="AU828" s="218" t="s">
        <v>82</v>
      </c>
      <c r="AV828" s="13" t="s">
        <v>80</v>
      </c>
      <c r="AW828" s="13" t="s">
        <v>34</v>
      </c>
      <c r="AX828" s="13" t="s">
        <v>73</v>
      </c>
      <c r="AY828" s="218" t="s">
        <v>211</v>
      </c>
    </row>
    <row r="829" spans="1:65" s="14" customFormat="1" ht="11.25">
      <c r="B829" s="219"/>
      <c r="C829" s="220"/>
      <c r="D829" s="210" t="s">
        <v>219</v>
      </c>
      <c r="E829" s="221" t="s">
        <v>21</v>
      </c>
      <c r="F829" s="222" t="s">
        <v>1841</v>
      </c>
      <c r="G829" s="220"/>
      <c r="H829" s="223">
        <v>27.692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219</v>
      </c>
      <c r="AU829" s="229" t="s">
        <v>82</v>
      </c>
      <c r="AV829" s="14" t="s">
        <v>82</v>
      </c>
      <c r="AW829" s="14" t="s">
        <v>34</v>
      </c>
      <c r="AX829" s="14" t="s">
        <v>73</v>
      </c>
      <c r="AY829" s="229" t="s">
        <v>211</v>
      </c>
    </row>
    <row r="830" spans="1:65" s="16" customFormat="1" ht="11.25">
      <c r="B830" s="241"/>
      <c r="C830" s="242"/>
      <c r="D830" s="210" t="s">
        <v>219</v>
      </c>
      <c r="E830" s="243" t="s">
        <v>1134</v>
      </c>
      <c r="F830" s="244" t="s">
        <v>240</v>
      </c>
      <c r="G830" s="242"/>
      <c r="H830" s="245">
        <v>27.692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AT830" s="251" t="s">
        <v>219</v>
      </c>
      <c r="AU830" s="251" t="s">
        <v>82</v>
      </c>
      <c r="AV830" s="16" t="s">
        <v>88</v>
      </c>
      <c r="AW830" s="16" t="s">
        <v>34</v>
      </c>
      <c r="AX830" s="16" t="s">
        <v>73</v>
      </c>
      <c r="AY830" s="251" t="s">
        <v>211</v>
      </c>
    </row>
    <row r="831" spans="1:65" s="15" customFormat="1" ht="11.25">
      <c r="B831" s="230"/>
      <c r="C831" s="231"/>
      <c r="D831" s="210" t="s">
        <v>219</v>
      </c>
      <c r="E831" s="232" t="s">
        <v>21</v>
      </c>
      <c r="F831" s="233" t="s">
        <v>225</v>
      </c>
      <c r="G831" s="231"/>
      <c r="H831" s="234">
        <v>27.692</v>
      </c>
      <c r="I831" s="235"/>
      <c r="J831" s="231"/>
      <c r="K831" s="231"/>
      <c r="L831" s="236"/>
      <c r="M831" s="237"/>
      <c r="N831" s="238"/>
      <c r="O831" s="238"/>
      <c r="P831" s="238"/>
      <c r="Q831" s="238"/>
      <c r="R831" s="238"/>
      <c r="S831" s="238"/>
      <c r="T831" s="239"/>
      <c r="AT831" s="240" t="s">
        <v>219</v>
      </c>
      <c r="AU831" s="240" t="s">
        <v>82</v>
      </c>
      <c r="AV831" s="15" t="s">
        <v>100</v>
      </c>
      <c r="AW831" s="15" t="s">
        <v>34</v>
      </c>
      <c r="AX831" s="15" t="s">
        <v>80</v>
      </c>
      <c r="AY831" s="240" t="s">
        <v>211</v>
      </c>
    </row>
    <row r="832" spans="1:65" s="2" customFormat="1" ht="16.5" customHeight="1">
      <c r="A832" s="36"/>
      <c r="B832" s="37"/>
      <c r="C832" s="252" t="s">
        <v>975</v>
      </c>
      <c r="D832" s="252" t="s">
        <v>399</v>
      </c>
      <c r="E832" s="253" t="s">
        <v>1842</v>
      </c>
      <c r="F832" s="254" t="s">
        <v>1843</v>
      </c>
      <c r="G832" s="255" t="s">
        <v>248</v>
      </c>
      <c r="H832" s="256">
        <v>1.6950000000000001</v>
      </c>
      <c r="I832" s="257"/>
      <c r="J832" s="258">
        <f>ROUND(I832*H832,2)</f>
        <v>0</v>
      </c>
      <c r="K832" s="254" t="s">
        <v>217</v>
      </c>
      <c r="L832" s="259"/>
      <c r="M832" s="260" t="s">
        <v>21</v>
      </c>
      <c r="N832" s="261" t="s">
        <v>44</v>
      </c>
      <c r="O832" s="66"/>
      <c r="P832" s="204">
        <f>O832*H832</f>
        <v>0</v>
      </c>
      <c r="Q832" s="204">
        <v>0.03</v>
      </c>
      <c r="R832" s="204">
        <f>Q832*H832</f>
        <v>5.0849999999999999E-2</v>
      </c>
      <c r="S832" s="204">
        <v>0</v>
      </c>
      <c r="T832" s="205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206" t="s">
        <v>435</v>
      </c>
      <c r="AT832" s="206" t="s">
        <v>399</v>
      </c>
      <c r="AU832" s="206" t="s">
        <v>82</v>
      </c>
      <c r="AY832" s="19" t="s">
        <v>211</v>
      </c>
      <c r="BE832" s="207">
        <f>IF(N832="základní",J832,0)</f>
        <v>0</v>
      </c>
      <c r="BF832" s="207">
        <f>IF(N832="snížená",J832,0)</f>
        <v>0</v>
      </c>
      <c r="BG832" s="207">
        <f>IF(N832="zákl. přenesená",J832,0)</f>
        <v>0</v>
      </c>
      <c r="BH832" s="207">
        <f>IF(N832="sníž. přenesená",J832,0)</f>
        <v>0</v>
      </c>
      <c r="BI832" s="207">
        <f>IF(N832="nulová",J832,0)</f>
        <v>0</v>
      </c>
      <c r="BJ832" s="19" t="s">
        <v>80</v>
      </c>
      <c r="BK832" s="207">
        <f>ROUND(I832*H832,2)</f>
        <v>0</v>
      </c>
      <c r="BL832" s="19" t="s">
        <v>330</v>
      </c>
      <c r="BM832" s="206" t="s">
        <v>1844</v>
      </c>
    </row>
    <row r="833" spans="1:65" s="14" customFormat="1" ht="11.25">
      <c r="B833" s="219"/>
      <c r="C833" s="220"/>
      <c r="D833" s="210" t="s">
        <v>219</v>
      </c>
      <c r="E833" s="221" t="s">
        <v>21</v>
      </c>
      <c r="F833" s="222" t="s">
        <v>1845</v>
      </c>
      <c r="G833" s="220"/>
      <c r="H833" s="223">
        <v>1.6950000000000001</v>
      </c>
      <c r="I833" s="224"/>
      <c r="J833" s="220"/>
      <c r="K833" s="220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219</v>
      </c>
      <c r="AU833" s="229" t="s">
        <v>82</v>
      </c>
      <c r="AV833" s="14" t="s">
        <v>82</v>
      </c>
      <c r="AW833" s="14" t="s">
        <v>34</v>
      </c>
      <c r="AX833" s="14" t="s">
        <v>73</v>
      </c>
      <c r="AY833" s="229" t="s">
        <v>211</v>
      </c>
    </row>
    <row r="834" spans="1:65" s="15" customFormat="1" ht="11.25">
      <c r="B834" s="230"/>
      <c r="C834" s="231"/>
      <c r="D834" s="210" t="s">
        <v>219</v>
      </c>
      <c r="E834" s="232" t="s">
        <v>21</v>
      </c>
      <c r="F834" s="233" t="s">
        <v>225</v>
      </c>
      <c r="G834" s="231"/>
      <c r="H834" s="234">
        <v>1.6950000000000001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219</v>
      </c>
      <c r="AU834" s="240" t="s">
        <v>82</v>
      </c>
      <c r="AV834" s="15" t="s">
        <v>100</v>
      </c>
      <c r="AW834" s="15" t="s">
        <v>34</v>
      </c>
      <c r="AX834" s="15" t="s">
        <v>80</v>
      </c>
      <c r="AY834" s="240" t="s">
        <v>211</v>
      </c>
    </row>
    <row r="835" spans="1:65" s="2" customFormat="1" ht="21.75" customHeight="1">
      <c r="A835" s="36"/>
      <c r="B835" s="37"/>
      <c r="C835" s="195" t="s">
        <v>982</v>
      </c>
      <c r="D835" s="195" t="s">
        <v>213</v>
      </c>
      <c r="E835" s="196" t="s">
        <v>1846</v>
      </c>
      <c r="F835" s="197" t="s">
        <v>1847</v>
      </c>
      <c r="G835" s="198" t="s">
        <v>216</v>
      </c>
      <c r="H835" s="199">
        <v>691.06399999999996</v>
      </c>
      <c r="I835" s="200"/>
      <c r="J835" s="201">
        <f>ROUND(I835*H835,2)</f>
        <v>0</v>
      </c>
      <c r="K835" s="197" t="s">
        <v>217</v>
      </c>
      <c r="L835" s="41"/>
      <c r="M835" s="202" t="s">
        <v>21</v>
      </c>
      <c r="N835" s="203" t="s">
        <v>44</v>
      </c>
      <c r="O835" s="66"/>
      <c r="P835" s="204">
        <f>O835*H835</f>
        <v>0</v>
      </c>
      <c r="Q835" s="204">
        <v>2.0000000000000001E-4</v>
      </c>
      <c r="R835" s="204">
        <f>Q835*H835</f>
        <v>0.1382128</v>
      </c>
      <c r="S835" s="204">
        <v>0</v>
      </c>
      <c r="T835" s="205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206" t="s">
        <v>330</v>
      </c>
      <c r="AT835" s="206" t="s">
        <v>213</v>
      </c>
      <c r="AU835" s="206" t="s">
        <v>82</v>
      </c>
      <c r="AY835" s="19" t="s">
        <v>211</v>
      </c>
      <c r="BE835" s="207">
        <f>IF(N835="základní",J835,0)</f>
        <v>0</v>
      </c>
      <c r="BF835" s="207">
        <f>IF(N835="snížená",J835,0)</f>
        <v>0</v>
      </c>
      <c r="BG835" s="207">
        <f>IF(N835="zákl. přenesená",J835,0)</f>
        <v>0</v>
      </c>
      <c r="BH835" s="207">
        <f>IF(N835="sníž. přenesená",J835,0)</f>
        <v>0</v>
      </c>
      <c r="BI835" s="207">
        <f>IF(N835="nulová",J835,0)</f>
        <v>0</v>
      </c>
      <c r="BJ835" s="19" t="s">
        <v>80</v>
      </c>
      <c r="BK835" s="207">
        <f>ROUND(I835*H835,2)</f>
        <v>0</v>
      </c>
      <c r="BL835" s="19" t="s">
        <v>330</v>
      </c>
      <c r="BM835" s="206" t="s">
        <v>1848</v>
      </c>
    </row>
    <row r="836" spans="1:65" s="13" customFormat="1" ht="11.25">
      <c r="B836" s="208"/>
      <c r="C836" s="209"/>
      <c r="D836" s="210" t="s">
        <v>219</v>
      </c>
      <c r="E836" s="211" t="s">
        <v>21</v>
      </c>
      <c r="F836" s="212" t="s">
        <v>1849</v>
      </c>
      <c r="G836" s="209"/>
      <c r="H836" s="211" t="s">
        <v>21</v>
      </c>
      <c r="I836" s="213"/>
      <c r="J836" s="209"/>
      <c r="K836" s="209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219</v>
      </c>
      <c r="AU836" s="218" t="s">
        <v>82</v>
      </c>
      <c r="AV836" s="13" t="s">
        <v>80</v>
      </c>
      <c r="AW836" s="13" t="s">
        <v>34</v>
      </c>
      <c r="AX836" s="13" t="s">
        <v>73</v>
      </c>
      <c r="AY836" s="218" t="s">
        <v>211</v>
      </c>
    </row>
    <row r="837" spans="1:65" s="13" customFormat="1" ht="11.25">
      <c r="B837" s="208"/>
      <c r="C837" s="209"/>
      <c r="D837" s="210" t="s">
        <v>219</v>
      </c>
      <c r="E837" s="211" t="s">
        <v>21</v>
      </c>
      <c r="F837" s="212" t="s">
        <v>1850</v>
      </c>
      <c r="G837" s="209"/>
      <c r="H837" s="211" t="s">
        <v>21</v>
      </c>
      <c r="I837" s="213"/>
      <c r="J837" s="209"/>
      <c r="K837" s="209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219</v>
      </c>
      <c r="AU837" s="218" t="s">
        <v>82</v>
      </c>
      <c r="AV837" s="13" t="s">
        <v>80</v>
      </c>
      <c r="AW837" s="13" t="s">
        <v>34</v>
      </c>
      <c r="AX837" s="13" t="s">
        <v>73</v>
      </c>
      <c r="AY837" s="218" t="s">
        <v>211</v>
      </c>
    </row>
    <row r="838" spans="1:65" s="14" customFormat="1" ht="11.25">
      <c r="B838" s="219"/>
      <c r="C838" s="220"/>
      <c r="D838" s="210" t="s">
        <v>219</v>
      </c>
      <c r="E838" s="221" t="s">
        <v>21</v>
      </c>
      <c r="F838" s="222" t="s">
        <v>1851</v>
      </c>
      <c r="G838" s="220"/>
      <c r="H838" s="223">
        <v>399.572</v>
      </c>
      <c r="I838" s="224"/>
      <c r="J838" s="220"/>
      <c r="K838" s="220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219</v>
      </c>
      <c r="AU838" s="229" t="s">
        <v>82</v>
      </c>
      <c r="AV838" s="14" t="s">
        <v>82</v>
      </c>
      <c r="AW838" s="14" t="s">
        <v>34</v>
      </c>
      <c r="AX838" s="14" t="s">
        <v>73</v>
      </c>
      <c r="AY838" s="229" t="s">
        <v>211</v>
      </c>
    </row>
    <row r="839" spans="1:65" s="13" customFormat="1" ht="11.25">
      <c r="B839" s="208"/>
      <c r="C839" s="209"/>
      <c r="D839" s="210" t="s">
        <v>219</v>
      </c>
      <c r="E839" s="211" t="s">
        <v>21</v>
      </c>
      <c r="F839" s="212" t="s">
        <v>1852</v>
      </c>
      <c r="G839" s="209"/>
      <c r="H839" s="211" t="s">
        <v>21</v>
      </c>
      <c r="I839" s="213"/>
      <c r="J839" s="209"/>
      <c r="K839" s="209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219</v>
      </c>
      <c r="AU839" s="218" t="s">
        <v>82</v>
      </c>
      <c r="AV839" s="13" t="s">
        <v>80</v>
      </c>
      <c r="AW839" s="13" t="s">
        <v>34</v>
      </c>
      <c r="AX839" s="13" t="s">
        <v>73</v>
      </c>
      <c r="AY839" s="218" t="s">
        <v>211</v>
      </c>
    </row>
    <row r="840" spans="1:65" s="14" customFormat="1" ht="11.25">
      <c r="B840" s="219"/>
      <c r="C840" s="220"/>
      <c r="D840" s="210" t="s">
        <v>219</v>
      </c>
      <c r="E840" s="221" t="s">
        <v>21</v>
      </c>
      <c r="F840" s="222" t="s">
        <v>1853</v>
      </c>
      <c r="G840" s="220"/>
      <c r="H840" s="223">
        <v>-54.04</v>
      </c>
      <c r="I840" s="224"/>
      <c r="J840" s="220"/>
      <c r="K840" s="220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219</v>
      </c>
      <c r="AU840" s="229" t="s">
        <v>82</v>
      </c>
      <c r="AV840" s="14" t="s">
        <v>82</v>
      </c>
      <c r="AW840" s="14" t="s">
        <v>34</v>
      </c>
      <c r="AX840" s="14" t="s">
        <v>73</v>
      </c>
      <c r="AY840" s="229" t="s">
        <v>211</v>
      </c>
    </row>
    <row r="841" spans="1:65" s="16" customFormat="1" ht="11.25">
      <c r="B841" s="241"/>
      <c r="C841" s="242"/>
      <c r="D841" s="210" t="s">
        <v>219</v>
      </c>
      <c r="E841" s="243" t="s">
        <v>1130</v>
      </c>
      <c r="F841" s="244" t="s">
        <v>240</v>
      </c>
      <c r="G841" s="242"/>
      <c r="H841" s="245">
        <v>345.53199999999998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AT841" s="251" t="s">
        <v>219</v>
      </c>
      <c r="AU841" s="251" t="s">
        <v>82</v>
      </c>
      <c r="AV841" s="16" t="s">
        <v>88</v>
      </c>
      <c r="AW841" s="16" t="s">
        <v>34</v>
      </c>
      <c r="AX841" s="16" t="s">
        <v>73</v>
      </c>
      <c r="AY841" s="251" t="s">
        <v>211</v>
      </c>
    </row>
    <row r="842" spans="1:65" s="13" customFormat="1" ht="11.25">
      <c r="B842" s="208"/>
      <c r="C842" s="209"/>
      <c r="D842" s="210" t="s">
        <v>219</v>
      </c>
      <c r="E842" s="211" t="s">
        <v>21</v>
      </c>
      <c r="F842" s="212" t="s">
        <v>1854</v>
      </c>
      <c r="G842" s="209"/>
      <c r="H842" s="211" t="s">
        <v>21</v>
      </c>
      <c r="I842" s="213"/>
      <c r="J842" s="209"/>
      <c r="K842" s="209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219</v>
      </c>
      <c r="AU842" s="218" t="s">
        <v>82</v>
      </c>
      <c r="AV842" s="13" t="s">
        <v>80</v>
      </c>
      <c r="AW842" s="13" t="s">
        <v>34</v>
      </c>
      <c r="AX842" s="13" t="s">
        <v>73</v>
      </c>
      <c r="AY842" s="218" t="s">
        <v>211</v>
      </c>
    </row>
    <row r="843" spans="1:65" s="14" customFormat="1" ht="11.25">
      <c r="B843" s="219"/>
      <c r="C843" s="220"/>
      <c r="D843" s="210" t="s">
        <v>219</v>
      </c>
      <c r="E843" s="221" t="s">
        <v>21</v>
      </c>
      <c r="F843" s="222" t="s">
        <v>1130</v>
      </c>
      <c r="G843" s="220"/>
      <c r="H843" s="223">
        <v>345.53199999999998</v>
      </c>
      <c r="I843" s="224"/>
      <c r="J843" s="220"/>
      <c r="K843" s="220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219</v>
      </c>
      <c r="AU843" s="229" t="s">
        <v>82</v>
      </c>
      <c r="AV843" s="14" t="s">
        <v>82</v>
      </c>
      <c r="AW843" s="14" t="s">
        <v>34</v>
      </c>
      <c r="AX843" s="14" t="s">
        <v>73</v>
      </c>
      <c r="AY843" s="229" t="s">
        <v>211</v>
      </c>
    </row>
    <row r="844" spans="1:65" s="15" customFormat="1" ht="11.25">
      <c r="B844" s="230"/>
      <c r="C844" s="231"/>
      <c r="D844" s="210" t="s">
        <v>219</v>
      </c>
      <c r="E844" s="232" t="s">
        <v>21</v>
      </c>
      <c r="F844" s="233" t="s">
        <v>225</v>
      </c>
      <c r="G844" s="231"/>
      <c r="H844" s="234">
        <v>691.06399999999996</v>
      </c>
      <c r="I844" s="235"/>
      <c r="J844" s="231"/>
      <c r="K844" s="231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219</v>
      </c>
      <c r="AU844" s="240" t="s">
        <v>82</v>
      </c>
      <c r="AV844" s="15" t="s">
        <v>100</v>
      </c>
      <c r="AW844" s="15" t="s">
        <v>34</v>
      </c>
      <c r="AX844" s="15" t="s">
        <v>80</v>
      </c>
      <c r="AY844" s="240" t="s">
        <v>211</v>
      </c>
    </row>
    <row r="845" spans="1:65" s="2" customFormat="1" ht="16.5" customHeight="1">
      <c r="A845" s="36"/>
      <c r="B845" s="37"/>
      <c r="C845" s="252" t="s">
        <v>989</v>
      </c>
      <c r="D845" s="252" t="s">
        <v>399</v>
      </c>
      <c r="E845" s="253" t="s">
        <v>1855</v>
      </c>
      <c r="F845" s="254" t="s">
        <v>1856</v>
      </c>
      <c r="G845" s="255" t="s">
        <v>216</v>
      </c>
      <c r="H845" s="256">
        <v>704.88499999999999</v>
      </c>
      <c r="I845" s="257"/>
      <c r="J845" s="258">
        <f>ROUND(I845*H845,2)</f>
        <v>0</v>
      </c>
      <c r="K845" s="254" t="s">
        <v>21</v>
      </c>
      <c r="L845" s="259"/>
      <c r="M845" s="260" t="s">
        <v>21</v>
      </c>
      <c r="N845" s="261" t="s">
        <v>44</v>
      </c>
      <c r="O845" s="66"/>
      <c r="P845" s="204">
        <f>O845*H845</f>
        <v>0</v>
      </c>
      <c r="Q845" s="204">
        <v>4.8999999999999998E-3</v>
      </c>
      <c r="R845" s="204">
        <f>Q845*H845</f>
        <v>3.4539364999999997</v>
      </c>
      <c r="S845" s="204">
        <v>0</v>
      </c>
      <c r="T845" s="205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206" t="s">
        <v>435</v>
      </c>
      <c r="AT845" s="206" t="s">
        <v>399</v>
      </c>
      <c r="AU845" s="206" t="s">
        <v>82</v>
      </c>
      <c r="AY845" s="19" t="s">
        <v>211</v>
      </c>
      <c r="BE845" s="207">
        <f>IF(N845="základní",J845,0)</f>
        <v>0</v>
      </c>
      <c r="BF845" s="207">
        <f>IF(N845="snížená",J845,0)</f>
        <v>0</v>
      </c>
      <c r="BG845" s="207">
        <f>IF(N845="zákl. přenesená",J845,0)</f>
        <v>0</v>
      </c>
      <c r="BH845" s="207">
        <f>IF(N845="sníž. přenesená",J845,0)</f>
        <v>0</v>
      </c>
      <c r="BI845" s="207">
        <f>IF(N845="nulová",J845,0)</f>
        <v>0</v>
      </c>
      <c r="BJ845" s="19" t="s">
        <v>80</v>
      </c>
      <c r="BK845" s="207">
        <f>ROUND(I845*H845,2)</f>
        <v>0</v>
      </c>
      <c r="BL845" s="19" t="s">
        <v>330</v>
      </c>
      <c r="BM845" s="206" t="s">
        <v>1857</v>
      </c>
    </row>
    <row r="846" spans="1:65" s="14" customFormat="1" ht="11.25">
      <c r="B846" s="219"/>
      <c r="C846" s="220"/>
      <c r="D846" s="210" t="s">
        <v>219</v>
      </c>
      <c r="E846" s="221" t="s">
        <v>21</v>
      </c>
      <c r="F846" s="222" t="s">
        <v>1858</v>
      </c>
      <c r="G846" s="220"/>
      <c r="H846" s="223">
        <v>704.88499999999999</v>
      </c>
      <c r="I846" s="224"/>
      <c r="J846" s="220"/>
      <c r="K846" s="220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219</v>
      </c>
      <c r="AU846" s="229" t="s">
        <v>82</v>
      </c>
      <c r="AV846" s="14" t="s">
        <v>82</v>
      </c>
      <c r="AW846" s="14" t="s">
        <v>34</v>
      </c>
      <c r="AX846" s="14" t="s">
        <v>73</v>
      </c>
      <c r="AY846" s="229" t="s">
        <v>211</v>
      </c>
    </row>
    <row r="847" spans="1:65" s="15" customFormat="1" ht="11.25">
      <c r="B847" s="230"/>
      <c r="C847" s="231"/>
      <c r="D847" s="210" t="s">
        <v>219</v>
      </c>
      <c r="E847" s="232" t="s">
        <v>21</v>
      </c>
      <c r="F847" s="233" t="s">
        <v>225</v>
      </c>
      <c r="G847" s="231"/>
      <c r="H847" s="234">
        <v>704.88499999999999</v>
      </c>
      <c r="I847" s="235"/>
      <c r="J847" s="231"/>
      <c r="K847" s="231"/>
      <c r="L847" s="236"/>
      <c r="M847" s="237"/>
      <c r="N847" s="238"/>
      <c r="O847" s="238"/>
      <c r="P847" s="238"/>
      <c r="Q847" s="238"/>
      <c r="R847" s="238"/>
      <c r="S847" s="238"/>
      <c r="T847" s="239"/>
      <c r="AT847" s="240" t="s">
        <v>219</v>
      </c>
      <c r="AU847" s="240" t="s">
        <v>82</v>
      </c>
      <c r="AV847" s="15" t="s">
        <v>100</v>
      </c>
      <c r="AW847" s="15" t="s">
        <v>34</v>
      </c>
      <c r="AX847" s="15" t="s">
        <v>80</v>
      </c>
      <c r="AY847" s="240" t="s">
        <v>211</v>
      </c>
    </row>
    <row r="848" spans="1:65" s="2" customFormat="1" ht="21.75" customHeight="1">
      <c r="A848" s="36"/>
      <c r="B848" s="37"/>
      <c r="C848" s="195" t="s">
        <v>994</v>
      </c>
      <c r="D848" s="195" t="s">
        <v>213</v>
      </c>
      <c r="E848" s="196" t="s">
        <v>1859</v>
      </c>
      <c r="F848" s="197" t="s">
        <v>1860</v>
      </c>
      <c r="G848" s="198" t="s">
        <v>216</v>
      </c>
      <c r="H848" s="199">
        <v>481.1</v>
      </c>
      <c r="I848" s="200"/>
      <c r="J848" s="201">
        <f>ROUND(I848*H848,2)</f>
        <v>0</v>
      </c>
      <c r="K848" s="197" t="s">
        <v>217</v>
      </c>
      <c r="L848" s="41"/>
      <c r="M848" s="202" t="s">
        <v>21</v>
      </c>
      <c r="N848" s="203" t="s">
        <v>44</v>
      </c>
      <c r="O848" s="66"/>
      <c r="P848" s="204">
        <f>O848*H848</f>
        <v>0</v>
      </c>
      <c r="Q848" s="204">
        <v>0</v>
      </c>
      <c r="R848" s="204">
        <f>Q848*H848</f>
        <v>0</v>
      </c>
      <c r="S848" s="204">
        <v>0</v>
      </c>
      <c r="T848" s="205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206" t="s">
        <v>330</v>
      </c>
      <c r="AT848" s="206" t="s">
        <v>213</v>
      </c>
      <c r="AU848" s="206" t="s">
        <v>82</v>
      </c>
      <c r="AY848" s="19" t="s">
        <v>211</v>
      </c>
      <c r="BE848" s="207">
        <f>IF(N848="základní",J848,0)</f>
        <v>0</v>
      </c>
      <c r="BF848" s="207">
        <f>IF(N848="snížená",J848,0)</f>
        <v>0</v>
      </c>
      <c r="BG848" s="207">
        <f>IF(N848="zákl. přenesená",J848,0)</f>
        <v>0</v>
      </c>
      <c r="BH848" s="207">
        <f>IF(N848="sníž. přenesená",J848,0)</f>
        <v>0</v>
      </c>
      <c r="BI848" s="207">
        <f>IF(N848="nulová",J848,0)</f>
        <v>0</v>
      </c>
      <c r="BJ848" s="19" t="s">
        <v>80</v>
      </c>
      <c r="BK848" s="207">
        <f>ROUND(I848*H848,2)</f>
        <v>0</v>
      </c>
      <c r="BL848" s="19" t="s">
        <v>330</v>
      </c>
      <c r="BM848" s="206" t="s">
        <v>1861</v>
      </c>
    </row>
    <row r="849" spans="1:65" s="14" customFormat="1" ht="11.25">
      <c r="B849" s="219"/>
      <c r="C849" s="220"/>
      <c r="D849" s="210" t="s">
        <v>219</v>
      </c>
      <c r="E849" s="221" t="s">
        <v>21</v>
      </c>
      <c r="F849" s="222" t="s">
        <v>1195</v>
      </c>
      <c r="G849" s="220"/>
      <c r="H849" s="223">
        <v>27.1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219</v>
      </c>
      <c r="AU849" s="229" t="s">
        <v>82</v>
      </c>
      <c r="AV849" s="14" t="s">
        <v>82</v>
      </c>
      <c r="AW849" s="14" t="s">
        <v>34</v>
      </c>
      <c r="AX849" s="14" t="s">
        <v>73</v>
      </c>
      <c r="AY849" s="229" t="s">
        <v>211</v>
      </c>
    </row>
    <row r="850" spans="1:65" s="14" customFormat="1" ht="11.25">
      <c r="B850" s="219"/>
      <c r="C850" s="220"/>
      <c r="D850" s="210" t="s">
        <v>219</v>
      </c>
      <c r="E850" s="221" t="s">
        <v>21</v>
      </c>
      <c r="F850" s="222" t="s">
        <v>1196</v>
      </c>
      <c r="G850" s="220"/>
      <c r="H850" s="223">
        <v>442.3</v>
      </c>
      <c r="I850" s="224"/>
      <c r="J850" s="220"/>
      <c r="K850" s="220"/>
      <c r="L850" s="225"/>
      <c r="M850" s="226"/>
      <c r="N850" s="227"/>
      <c r="O850" s="227"/>
      <c r="P850" s="227"/>
      <c r="Q850" s="227"/>
      <c r="R850" s="227"/>
      <c r="S850" s="227"/>
      <c r="T850" s="228"/>
      <c r="AT850" s="229" t="s">
        <v>219</v>
      </c>
      <c r="AU850" s="229" t="s">
        <v>82</v>
      </c>
      <c r="AV850" s="14" t="s">
        <v>82</v>
      </c>
      <c r="AW850" s="14" t="s">
        <v>34</v>
      </c>
      <c r="AX850" s="14" t="s">
        <v>73</v>
      </c>
      <c r="AY850" s="229" t="s">
        <v>211</v>
      </c>
    </row>
    <row r="851" spans="1:65" s="14" customFormat="1" ht="11.25">
      <c r="B851" s="219"/>
      <c r="C851" s="220"/>
      <c r="D851" s="210" t="s">
        <v>219</v>
      </c>
      <c r="E851" s="221" t="s">
        <v>21</v>
      </c>
      <c r="F851" s="222" t="s">
        <v>1198</v>
      </c>
      <c r="G851" s="220"/>
      <c r="H851" s="223">
        <v>11.7</v>
      </c>
      <c r="I851" s="224"/>
      <c r="J851" s="220"/>
      <c r="K851" s="220"/>
      <c r="L851" s="225"/>
      <c r="M851" s="226"/>
      <c r="N851" s="227"/>
      <c r="O851" s="227"/>
      <c r="P851" s="227"/>
      <c r="Q851" s="227"/>
      <c r="R851" s="227"/>
      <c r="S851" s="227"/>
      <c r="T851" s="228"/>
      <c r="AT851" s="229" t="s">
        <v>219</v>
      </c>
      <c r="AU851" s="229" t="s">
        <v>82</v>
      </c>
      <c r="AV851" s="14" t="s">
        <v>82</v>
      </c>
      <c r="AW851" s="14" t="s">
        <v>34</v>
      </c>
      <c r="AX851" s="14" t="s">
        <v>73</v>
      </c>
      <c r="AY851" s="229" t="s">
        <v>211</v>
      </c>
    </row>
    <row r="852" spans="1:65" s="15" customFormat="1" ht="11.25">
      <c r="B852" s="230"/>
      <c r="C852" s="231"/>
      <c r="D852" s="210" t="s">
        <v>219</v>
      </c>
      <c r="E852" s="232" t="s">
        <v>21</v>
      </c>
      <c r="F852" s="233" t="s">
        <v>225</v>
      </c>
      <c r="G852" s="231"/>
      <c r="H852" s="234">
        <v>481.1</v>
      </c>
      <c r="I852" s="235"/>
      <c r="J852" s="231"/>
      <c r="K852" s="231"/>
      <c r="L852" s="236"/>
      <c r="M852" s="237"/>
      <c r="N852" s="238"/>
      <c r="O852" s="238"/>
      <c r="P852" s="238"/>
      <c r="Q852" s="238"/>
      <c r="R852" s="238"/>
      <c r="S852" s="238"/>
      <c r="T852" s="239"/>
      <c r="AT852" s="240" t="s">
        <v>219</v>
      </c>
      <c r="AU852" s="240" t="s">
        <v>82</v>
      </c>
      <c r="AV852" s="15" t="s">
        <v>100</v>
      </c>
      <c r="AW852" s="15" t="s">
        <v>34</v>
      </c>
      <c r="AX852" s="15" t="s">
        <v>80</v>
      </c>
      <c r="AY852" s="240" t="s">
        <v>211</v>
      </c>
    </row>
    <row r="853" spans="1:65" s="2" customFormat="1" ht="16.5" customHeight="1">
      <c r="A853" s="36"/>
      <c r="B853" s="37"/>
      <c r="C853" s="252" t="s">
        <v>1004</v>
      </c>
      <c r="D853" s="252" t="s">
        <v>399</v>
      </c>
      <c r="E853" s="253" t="s">
        <v>1862</v>
      </c>
      <c r="F853" s="254" t="s">
        <v>1863</v>
      </c>
      <c r="G853" s="255" t="s">
        <v>216</v>
      </c>
      <c r="H853" s="256">
        <v>553.26499999999999</v>
      </c>
      <c r="I853" s="257"/>
      <c r="J853" s="258">
        <f>ROUND(I853*H853,2)</f>
        <v>0</v>
      </c>
      <c r="K853" s="254" t="s">
        <v>21</v>
      </c>
      <c r="L853" s="259"/>
      <c r="M853" s="260" t="s">
        <v>21</v>
      </c>
      <c r="N853" s="261" t="s">
        <v>44</v>
      </c>
      <c r="O853" s="66"/>
      <c r="P853" s="204">
        <f>O853*H853</f>
        <v>0</v>
      </c>
      <c r="Q853" s="204">
        <v>4.0000000000000002E-4</v>
      </c>
      <c r="R853" s="204">
        <f>Q853*H853</f>
        <v>0.221306</v>
      </c>
      <c r="S853" s="204">
        <v>0</v>
      </c>
      <c r="T853" s="205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206" t="s">
        <v>435</v>
      </c>
      <c r="AT853" s="206" t="s">
        <v>399</v>
      </c>
      <c r="AU853" s="206" t="s">
        <v>82</v>
      </c>
      <c r="AY853" s="19" t="s">
        <v>211</v>
      </c>
      <c r="BE853" s="207">
        <f>IF(N853="základní",J853,0)</f>
        <v>0</v>
      </c>
      <c r="BF853" s="207">
        <f>IF(N853="snížená",J853,0)</f>
        <v>0</v>
      </c>
      <c r="BG853" s="207">
        <f>IF(N853="zákl. přenesená",J853,0)</f>
        <v>0</v>
      </c>
      <c r="BH853" s="207">
        <f>IF(N853="sníž. přenesená",J853,0)</f>
        <v>0</v>
      </c>
      <c r="BI853" s="207">
        <f>IF(N853="nulová",J853,0)</f>
        <v>0</v>
      </c>
      <c r="BJ853" s="19" t="s">
        <v>80</v>
      </c>
      <c r="BK853" s="207">
        <f>ROUND(I853*H853,2)</f>
        <v>0</v>
      </c>
      <c r="BL853" s="19" t="s">
        <v>330</v>
      </c>
      <c r="BM853" s="206" t="s">
        <v>1864</v>
      </c>
    </row>
    <row r="854" spans="1:65" s="14" customFormat="1" ht="11.25">
      <c r="B854" s="219"/>
      <c r="C854" s="220"/>
      <c r="D854" s="210" t="s">
        <v>219</v>
      </c>
      <c r="E854" s="221" t="s">
        <v>21</v>
      </c>
      <c r="F854" s="222" t="s">
        <v>1865</v>
      </c>
      <c r="G854" s="220"/>
      <c r="H854" s="223">
        <v>31.164999999999999</v>
      </c>
      <c r="I854" s="224"/>
      <c r="J854" s="220"/>
      <c r="K854" s="220"/>
      <c r="L854" s="225"/>
      <c r="M854" s="226"/>
      <c r="N854" s="227"/>
      <c r="O854" s="227"/>
      <c r="P854" s="227"/>
      <c r="Q854" s="227"/>
      <c r="R854" s="227"/>
      <c r="S854" s="227"/>
      <c r="T854" s="228"/>
      <c r="AT854" s="229" t="s">
        <v>219</v>
      </c>
      <c r="AU854" s="229" t="s">
        <v>82</v>
      </c>
      <c r="AV854" s="14" t="s">
        <v>82</v>
      </c>
      <c r="AW854" s="14" t="s">
        <v>34</v>
      </c>
      <c r="AX854" s="14" t="s">
        <v>73</v>
      </c>
      <c r="AY854" s="229" t="s">
        <v>211</v>
      </c>
    </row>
    <row r="855" spans="1:65" s="14" customFormat="1" ht="11.25">
      <c r="B855" s="219"/>
      <c r="C855" s="220"/>
      <c r="D855" s="210" t="s">
        <v>219</v>
      </c>
      <c r="E855" s="221" t="s">
        <v>21</v>
      </c>
      <c r="F855" s="222" t="s">
        <v>1866</v>
      </c>
      <c r="G855" s="220"/>
      <c r="H855" s="223">
        <v>508.64499999999998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219</v>
      </c>
      <c r="AU855" s="229" t="s">
        <v>82</v>
      </c>
      <c r="AV855" s="14" t="s">
        <v>82</v>
      </c>
      <c r="AW855" s="14" t="s">
        <v>34</v>
      </c>
      <c r="AX855" s="14" t="s">
        <v>73</v>
      </c>
      <c r="AY855" s="229" t="s">
        <v>211</v>
      </c>
    </row>
    <row r="856" spans="1:65" s="14" customFormat="1" ht="11.25">
      <c r="B856" s="219"/>
      <c r="C856" s="220"/>
      <c r="D856" s="210" t="s">
        <v>219</v>
      </c>
      <c r="E856" s="221" t="s">
        <v>21</v>
      </c>
      <c r="F856" s="222" t="s">
        <v>1867</v>
      </c>
      <c r="G856" s="220"/>
      <c r="H856" s="223">
        <v>13.455</v>
      </c>
      <c r="I856" s="224"/>
      <c r="J856" s="220"/>
      <c r="K856" s="220"/>
      <c r="L856" s="225"/>
      <c r="M856" s="226"/>
      <c r="N856" s="227"/>
      <c r="O856" s="227"/>
      <c r="P856" s="227"/>
      <c r="Q856" s="227"/>
      <c r="R856" s="227"/>
      <c r="S856" s="227"/>
      <c r="T856" s="228"/>
      <c r="AT856" s="229" t="s">
        <v>219</v>
      </c>
      <c r="AU856" s="229" t="s">
        <v>82</v>
      </c>
      <c r="AV856" s="14" t="s">
        <v>82</v>
      </c>
      <c r="AW856" s="14" t="s">
        <v>34</v>
      </c>
      <c r="AX856" s="14" t="s">
        <v>73</v>
      </c>
      <c r="AY856" s="229" t="s">
        <v>211</v>
      </c>
    </row>
    <row r="857" spans="1:65" s="15" customFormat="1" ht="11.25">
      <c r="B857" s="230"/>
      <c r="C857" s="231"/>
      <c r="D857" s="210" t="s">
        <v>219</v>
      </c>
      <c r="E857" s="232" t="s">
        <v>21</v>
      </c>
      <c r="F857" s="233" t="s">
        <v>225</v>
      </c>
      <c r="G857" s="231"/>
      <c r="H857" s="234">
        <v>553.26499999999999</v>
      </c>
      <c r="I857" s="235"/>
      <c r="J857" s="231"/>
      <c r="K857" s="231"/>
      <c r="L857" s="236"/>
      <c r="M857" s="237"/>
      <c r="N857" s="238"/>
      <c r="O857" s="238"/>
      <c r="P857" s="238"/>
      <c r="Q857" s="238"/>
      <c r="R857" s="238"/>
      <c r="S857" s="238"/>
      <c r="T857" s="239"/>
      <c r="AT857" s="240" t="s">
        <v>219</v>
      </c>
      <c r="AU857" s="240" t="s">
        <v>82</v>
      </c>
      <c r="AV857" s="15" t="s">
        <v>100</v>
      </c>
      <c r="AW857" s="15" t="s">
        <v>34</v>
      </c>
      <c r="AX857" s="15" t="s">
        <v>80</v>
      </c>
      <c r="AY857" s="240" t="s">
        <v>211</v>
      </c>
    </row>
    <row r="858" spans="1:65" s="2" customFormat="1" ht="21.75" customHeight="1">
      <c r="A858" s="36"/>
      <c r="B858" s="37"/>
      <c r="C858" s="195" t="s">
        <v>1010</v>
      </c>
      <c r="D858" s="195" t="s">
        <v>213</v>
      </c>
      <c r="E858" s="196" t="s">
        <v>1868</v>
      </c>
      <c r="F858" s="197" t="s">
        <v>1869</v>
      </c>
      <c r="G858" s="198" t="s">
        <v>438</v>
      </c>
      <c r="H858" s="199">
        <v>540.4</v>
      </c>
      <c r="I858" s="200"/>
      <c r="J858" s="201">
        <f>ROUND(I858*H858,2)</f>
        <v>0</v>
      </c>
      <c r="K858" s="197" t="s">
        <v>21</v>
      </c>
      <c r="L858" s="41"/>
      <c r="M858" s="202" t="s">
        <v>21</v>
      </c>
      <c r="N858" s="203" t="s">
        <v>44</v>
      </c>
      <c r="O858" s="66"/>
      <c r="P858" s="204">
        <f>O858*H858</f>
        <v>0</v>
      </c>
      <c r="Q858" s="204">
        <v>3.0000000000000001E-5</v>
      </c>
      <c r="R858" s="204">
        <f>Q858*H858</f>
        <v>1.6212000000000001E-2</v>
      </c>
      <c r="S858" s="204">
        <v>0</v>
      </c>
      <c r="T858" s="205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206" t="s">
        <v>330</v>
      </c>
      <c r="AT858" s="206" t="s">
        <v>213</v>
      </c>
      <c r="AU858" s="206" t="s">
        <v>82</v>
      </c>
      <c r="AY858" s="19" t="s">
        <v>211</v>
      </c>
      <c r="BE858" s="207">
        <f>IF(N858="základní",J858,0)</f>
        <v>0</v>
      </c>
      <c r="BF858" s="207">
        <f>IF(N858="snížená",J858,0)</f>
        <v>0</v>
      </c>
      <c r="BG858" s="207">
        <f>IF(N858="zákl. přenesená",J858,0)</f>
        <v>0</v>
      </c>
      <c r="BH858" s="207">
        <f>IF(N858="sníž. přenesená",J858,0)</f>
        <v>0</v>
      </c>
      <c r="BI858" s="207">
        <f>IF(N858="nulová",J858,0)</f>
        <v>0</v>
      </c>
      <c r="BJ858" s="19" t="s">
        <v>80</v>
      </c>
      <c r="BK858" s="207">
        <f>ROUND(I858*H858,2)</f>
        <v>0</v>
      </c>
      <c r="BL858" s="19" t="s">
        <v>330</v>
      </c>
      <c r="BM858" s="206" t="s">
        <v>1870</v>
      </c>
    </row>
    <row r="859" spans="1:65" s="13" customFormat="1" ht="11.25">
      <c r="B859" s="208"/>
      <c r="C859" s="209"/>
      <c r="D859" s="210" t="s">
        <v>219</v>
      </c>
      <c r="E859" s="211" t="s">
        <v>21</v>
      </c>
      <c r="F859" s="212" t="s">
        <v>1871</v>
      </c>
      <c r="G859" s="209"/>
      <c r="H859" s="211" t="s">
        <v>21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219</v>
      </c>
      <c r="AU859" s="218" t="s">
        <v>82</v>
      </c>
      <c r="AV859" s="13" t="s">
        <v>80</v>
      </c>
      <c r="AW859" s="13" t="s">
        <v>34</v>
      </c>
      <c r="AX859" s="13" t="s">
        <v>73</v>
      </c>
      <c r="AY859" s="218" t="s">
        <v>211</v>
      </c>
    </row>
    <row r="860" spans="1:65" s="14" customFormat="1" ht="11.25">
      <c r="B860" s="219"/>
      <c r="C860" s="220"/>
      <c r="D860" s="210" t="s">
        <v>219</v>
      </c>
      <c r="E860" s="221" t="s">
        <v>21</v>
      </c>
      <c r="F860" s="222" t="s">
        <v>1872</v>
      </c>
      <c r="G860" s="220"/>
      <c r="H860" s="223">
        <v>540.4</v>
      </c>
      <c r="I860" s="224"/>
      <c r="J860" s="220"/>
      <c r="K860" s="220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219</v>
      </c>
      <c r="AU860" s="229" t="s">
        <v>82</v>
      </c>
      <c r="AV860" s="14" t="s">
        <v>82</v>
      </c>
      <c r="AW860" s="14" t="s">
        <v>34</v>
      </c>
      <c r="AX860" s="14" t="s">
        <v>73</v>
      </c>
      <c r="AY860" s="229" t="s">
        <v>211</v>
      </c>
    </row>
    <row r="861" spans="1:65" s="15" customFormat="1" ht="11.25">
      <c r="B861" s="230"/>
      <c r="C861" s="231"/>
      <c r="D861" s="210" t="s">
        <v>219</v>
      </c>
      <c r="E861" s="232" t="s">
        <v>21</v>
      </c>
      <c r="F861" s="233" t="s">
        <v>225</v>
      </c>
      <c r="G861" s="231"/>
      <c r="H861" s="234">
        <v>540.4</v>
      </c>
      <c r="I861" s="235"/>
      <c r="J861" s="231"/>
      <c r="K861" s="231"/>
      <c r="L861" s="236"/>
      <c r="M861" s="237"/>
      <c r="N861" s="238"/>
      <c r="O861" s="238"/>
      <c r="P861" s="238"/>
      <c r="Q861" s="238"/>
      <c r="R861" s="238"/>
      <c r="S861" s="238"/>
      <c r="T861" s="239"/>
      <c r="AT861" s="240" t="s">
        <v>219</v>
      </c>
      <c r="AU861" s="240" t="s">
        <v>82</v>
      </c>
      <c r="AV861" s="15" t="s">
        <v>100</v>
      </c>
      <c r="AW861" s="15" t="s">
        <v>34</v>
      </c>
      <c r="AX861" s="15" t="s">
        <v>80</v>
      </c>
      <c r="AY861" s="240" t="s">
        <v>211</v>
      </c>
    </row>
    <row r="862" spans="1:65" s="2" customFormat="1" ht="16.5" customHeight="1">
      <c r="A862" s="36"/>
      <c r="B862" s="37"/>
      <c r="C862" s="252" t="s">
        <v>1014</v>
      </c>
      <c r="D862" s="252" t="s">
        <v>399</v>
      </c>
      <c r="E862" s="253" t="s">
        <v>1873</v>
      </c>
      <c r="F862" s="254" t="s">
        <v>1874</v>
      </c>
      <c r="G862" s="255" t="s">
        <v>510</v>
      </c>
      <c r="H862" s="256">
        <v>552</v>
      </c>
      <c r="I862" s="257"/>
      <c r="J862" s="258">
        <f>ROUND(I862*H862,2)</f>
        <v>0</v>
      </c>
      <c r="K862" s="254" t="s">
        <v>217</v>
      </c>
      <c r="L862" s="259"/>
      <c r="M862" s="260" t="s">
        <v>21</v>
      </c>
      <c r="N862" s="261" t="s">
        <v>44</v>
      </c>
      <c r="O862" s="66"/>
      <c r="P862" s="204">
        <f>O862*H862</f>
        <v>0</v>
      </c>
      <c r="Q862" s="204">
        <v>6.4000000000000005E-4</v>
      </c>
      <c r="R862" s="204">
        <f>Q862*H862</f>
        <v>0.35328000000000004</v>
      </c>
      <c r="S862" s="204">
        <v>0</v>
      </c>
      <c r="T862" s="205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206" t="s">
        <v>435</v>
      </c>
      <c r="AT862" s="206" t="s">
        <v>399</v>
      </c>
      <c r="AU862" s="206" t="s">
        <v>82</v>
      </c>
      <c r="AY862" s="19" t="s">
        <v>211</v>
      </c>
      <c r="BE862" s="207">
        <f>IF(N862="základní",J862,0)</f>
        <v>0</v>
      </c>
      <c r="BF862" s="207">
        <f>IF(N862="snížená",J862,0)</f>
        <v>0</v>
      </c>
      <c r="BG862" s="207">
        <f>IF(N862="zákl. přenesená",J862,0)</f>
        <v>0</v>
      </c>
      <c r="BH862" s="207">
        <f>IF(N862="sníž. přenesená",J862,0)</f>
        <v>0</v>
      </c>
      <c r="BI862" s="207">
        <f>IF(N862="nulová",J862,0)</f>
        <v>0</v>
      </c>
      <c r="BJ862" s="19" t="s">
        <v>80</v>
      </c>
      <c r="BK862" s="207">
        <f>ROUND(I862*H862,2)</f>
        <v>0</v>
      </c>
      <c r="BL862" s="19" t="s">
        <v>330</v>
      </c>
      <c r="BM862" s="206" t="s">
        <v>1875</v>
      </c>
    </row>
    <row r="863" spans="1:65" s="13" customFormat="1" ht="11.25">
      <c r="B863" s="208"/>
      <c r="C863" s="209"/>
      <c r="D863" s="210" t="s">
        <v>219</v>
      </c>
      <c r="E863" s="211" t="s">
        <v>21</v>
      </c>
      <c r="F863" s="212" t="s">
        <v>1871</v>
      </c>
      <c r="G863" s="209"/>
      <c r="H863" s="211" t="s">
        <v>21</v>
      </c>
      <c r="I863" s="213"/>
      <c r="J863" s="209"/>
      <c r="K863" s="209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219</v>
      </c>
      <c r="AU863" s="218" t="s">
        <v>82</v>
      </c>
      <c r="AV863" s="13" t="s">
        <v>80</v>
      </c>
      <c r="AW863" s="13" t="s">
        <v>34</v>
      </c>
      <c r="AX863" s="13" t="s">
        <v>73</v>
      </c>
      <c r="AY863" s="218" t="s">
        <v>211</v>
      </c>
    </row>
    <row r="864" spans="1:65" s="14" customFormat="1" ht="11.25">
      <c r="B864" s="219"/>
      <c r="C864" s="220"/>
      <c r="D864" s="210" t="s">
        <v>219</v>
      </c>
      <c r="E864" s="221" t="s">
        <v>21</v>
      </c>
      <c r="F864" s="222" t="s">
        <v>1876</v>
      </c>
      <c r="G864" s="220"/>
      <c r="H864" s="223">
        <v>551.20799999999997</v>
      </c>
      <c r="I864" s="224"/>
      <c r="J864" s="220"/>
      <c r="K864" s="220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219</v>
      </c>
      <c r="AU864" s="229" t="s">
        <v>82</v>
      </c>
      <c r="AV864" s="14" t="s">
        <v>82</v>
      </c>
      <c r="AW864" s="14" t="s">
        <v>34</v>
      </c>
      <c r="AX864" s="14" t="s">
        <v>73</v>
      </c>
      <c r="AY864" s="229" t="s">
        <v>211</v>
      </c>
    </row>
    <row r="865" spans="1:65" s="13" customFormat="1" ht="11.25">
      <c r="B865" s="208"/>
      <c r="C865" s="209"/>
      <c r="D865" s="210" t="s">
        <v>219</v>
      </c>
      <c r="E865" s="211" t="s">
        <v>21</v>
      </c>
      <c r="F865" s="212" t="s">
        <v>1222</v>
      </c>
      <c r="G865" s="209"/>
      <c r="H865" s="211" t="s">
        <v>21</v>
      </c>
      <c r="I865" s="213"/>
      <c r="J865" s="209"/>
      <c r="K865" s="209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219</v>
      </c>
      <c r="AU865" s="218" t="s">
        <v>82</v>
      </c>
      <c r="AV865" s="13" t="s">
        <v>80</v>
      </c>
      <c r="AW865" s="13" t="s">
        <v>34</v>
      </c>
      <c r="AX865" s="13" t="s">
        <v>73</v>
      </c>
      <c r="AY865" s="218" t="s">
        <v>211</v>
      </c>
    </row>
    <row r="866" spans="1:65" s="14" customFormat="1" ht="11.25">
      <c r="B866" s="219"/>
      <c r="C866" s="220"/>
      <c r="D866" s="210" t="s">
        <v>219</v>
      </c>
      <c r="E866" s="221" t="s">
        <v>21</v>
      </c>
      <c r="F866" s="222" t="s">
        <v>1877</v>
      </c>
      <c r="G866" s="220"/>
      <c r="H866" s="223">
        <v>0.79200000000000004</v>
      </c>
      <c r="I866" s="224"/>
      <c r="J866" s="220"/>
      <c r="K866" s="220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219</v>
      </c>
      <c r="AU866" s="229" t="s">
        <v>82</v>
      </c>
      <c r="AV866" s="14" t="s">
        <v>82</v>
      </c>
      <c r="AW866" s="14" t="s">
        <v>34</v>
      </c>
      <c r="AX866" s="14" t="s">
        <v>73</v>
      </c>
      <c r="AY866" s="229" t="s">
        <v>211</v>
      </c>
    </row>
    <row r="867" spans="1:65" s="15" customFormat="1" ht="11.25">
      <c r="B867" s="230"/>
      <c r="C867" s="231"/>
      <c r="D867" s="210" t="s">
        <v>219</v>
      </c>
      <c r="E867" s="232" t="s">
        <v>21</v>
      </c>
      <c r="F867" s="233" t="s">
        <v>225</v>
      </c>
      <c r="G867" s="231"/>
      <c r="H867" s="234">
        <v>552</v>
      </c>
      <c r="I867" s="235"/>
      <c r="J867" s="231"/>
      <c r="K867" s="231"/>
      <c r="L867" s="236"/>
      <c r="M867" s="237"/>
      <c r="N867" s="238"/>
      <c r="O867" s="238"/>
      <c r="P867" s="238"/>
      <c r="Q867" s="238"/>
      <c r="R867" s="238"/>
      <c r="S867" s="238"/>
      <c r="T867" s="239"/>
      <c r="AT867" s="240" t="s">
        <v>219</v>
      </c>
      <c r="AU867" s="240" t="s">
        <v>82</v>
      </c>
      <c r="AV867" s="15" t="s">
        <v>100</v>
      </c>
      <c r="AW867" s="15" t="s">
        <v>34</v>
      </c>
      <c r="AX867" s="15" t="s">
        <v>80</v>
      </c>
      <c r="AY867" s="240" t="s">
        <v>211</v>
      </c>
    </row>
    <row r="868" spans="1:65" s="2" customFormat="1" ht="21.75" customHeight="1">
      <c r="A868" s="36"/>
      <c r="B868" s="37"/>
      <c r="C868" s="195" t="s">
        <v>1018</v>
      </c>
      <c r="D868" s="195" t="s">
        <v>213</v>
      </c>
      <c r="E868" s="196" t="s">
        <v>1878</v>
      </c>
      <c r="F868" s="197" t="s">
        <v>1879</v>
      </c>
      <c r="G868" s="198" t="s">
        <v>370</v>
      </c>
      <c r="H868" s="199">
        <v>15.824999999999999</v>
      </c>
      <c r="I868" s="200"/>
      <c r="J868" s="201">
        <f>ROUND(I868*H868,2)</f>
        <v>0</v>
      </c>
      <c r="K868" s="197" t="s">
        <v>217</v>
      </c>
      <c r="L868" s="41"/>
      <c r="M868" s="202" t="s">
        <v>21</v>
      </c>
      <c r="N868" s="203" t="s">
        <v>44</v>
      </c>
      <c r="O868" s="66"/>
      <c r="P868" s="204">
        <f>O868*H868</f>
        <v>0</v>
      </c>
      <c r="Q868" s="204">
        <v>0</v>
      </c>
      <c r="R868" s="204">
        <f>Q868*H868</f>
        <v>0</v>
      </c>
      <c r="S868" s="204">
        <v>0</v>
      </c>
      <c r="T868" s="205">
        <f>S868*H868</f>
        <v>0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206" t="s">
        <v>330</v>
      </c>
      <c r="AT868" s="206" t="s">
        <v>213</v>
      </c>
      <c r="AU868" s="206" t="s">
        <v>82</v>
      </c>
      <c r="AY868" s="19" t="s">
        <v>211</v>
      </c>
      <c r="BE868" s="207">
        <f>IF(N868="základní",J868,0)</f>
        <v>0</v>
      </c>
      <c r="BF868" s="207">
        <f>IF(N868="snížená",J868,0)</f>
        <v>0</v>
      </c>
      <c r="BG868" s="207">
        <f>IF(N868="zákl. přenesená",J868,0)</f>
        <v>0</v>
      </c>
      <c r="BH868" s="207">
        <f>IF(N868="sníž. přenesená",J868,0)</f>
        <v>0</v>
      </c>
      <c r="BI868" s="207">
        <f>IF(N868="nulová",J868,0)</f>
        <v>0</v>
      </c>
      <c r="BJ868" s="19" t="s">
        <v>80</v>
      </c>
      <c r="BK868" s="207">
        <f>ROUND(I868*H868,2)</f>
        <v>0</v>
      </c>
      <c r="BL868" s="19" t="s">
        <v>330</v>
      </c>
      <c r="BM868" s="206" t="s">
        <v>1880</v>
      </c>
    </row>
    <row r="869" spans="1:65" s="2" customFormat="1" ht="16.5" customHeight="1">
      <c r="A869" s="36"/>
      <c r="B869" s="37"/>
      <c r="C869" s="195" t="s">
        <v>1024</v>
      </c>
      <c r="D869" s="195" t="s">
        <v>213</v>
      </c>
      <c r="E869" s="196" t="s">
        <v>1881</v>
      </c>
      <c r="F869" s="197" t="s">
        <v>805</v>
      </c>
      <c r="G869" s="198" t="s">
        <v>370</v>
      </c>
      <c r="H869" s="199">
        <v>15.824999999999999</v>
      </c>
      <c r="I869" s="200"/>
      <c r="J869" s="201">
        <f>ROUND(I869*H869,2)</f>
        <v>0</v>
      </c>
      <c r="K869" s="197" t="s">
        <v>21</v>
      </c>
      <c r="L869" s="41"/>
      <c r="M869" s="202" t="s">
        <v>21</v>
      </c>
      <c r="N869" s="203" t="s">
        <v>44</v>
      </c>
      <c r="O869" s="66"/>
      <c r="P869" s="204">
        <f>O869*H869</f>
        <v>0</v>
      </c>
      <c r="Q869" s="204">
        <v>0</v>
      </c>
      <c r="R869" s="204">
        <f>Q869*H869</f>
        <v>0</v>
      </c>
      <c r="S869" s="204">
        <v>0</v>
      </c>
      <c r="T869" s="205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206" t="s">
        <v>330</v>
      </c>
      <c r="AT869" s="206" t="s">
        <v>213</v>
      </c>
      <c r="AU869" s="206" t="s">
        <v>82</v>
      </c>
      <c r="AY869" s="19" t="s">
        <v>211</v>
      </c>
      <c r="BE869" s="207">
        <f>IF(N869="základní",J869,0)</f>
        <v>0</v>
      </c>
      <c r="BF869" s="207">
        <f>IF(N869="snížená",J869,0)</f>
        <v>0</v>
      </c>
      <c r="BG869" s="207">
        <f>IF(N869="zákl. přenesená",J869,0)</f>
        <v>0</v>
      </c>
      <c r="BH869" s="207">
        <f>IF(N869="sníž. přenesená",J869,0)</f>
        <v>0</v>
      </c>
      <c r="BI869" s="207">
        <f>IF(N869="nulová",J869,0)</f>
        <v>0</v>
      </c>
      <c r="BJ869" s="19" t="s">
        <v>80</v>
      </c>
      <c r="BK869" s="207">
        <f>ROUND(I869*H869,2)</f>
        <v>0</v>
      </c>
      <c r="BL869" s="19" t="s">
        <v>330</v>
      </c>
      <c r="BM869" s="206" t="s">
        <v>1882</v>
      </c>
    </row>
    <row r="870" spans="1:65" s="12" customFormat="1" ht="22.9" customHeight="1">
      <c r="B870" s="179"/>
      <c r="C870" s="180"/>
      <c r="D870" s="181" t="s">
        <v>72</v>
      </c>
      <c r="E870" s="193" t="s">
        <v>1883</v>
      </c>
      <c r="F870" s="193" t="s">
        <v>1884</v>
      </c>
      <c r="G870" s="180"/>
      <c r="H870" s="180"/>
      <c r="I870" s="183"/>
      <c r="J870" s="194">
        <f>BK870</f>
        <v>0</v>
      </c>
      <c r="K870" s="180"/>
      <c r="L870" s="185"/>
      <c r="M870" s="186"/>
      <c r="N870" s="187"/>
      <c r="O870" s="187"/>
      <c r="P870" s="188">
        <f>SUM(P871:P1006)</f>
        <v>0</v>
      </c>
      <c r="Q870" s="187"/>
      <c r="R870" s="188">
        <f>SUM(R871:R1006)</f>
        <v>37.547605900000001</v>
      </c>
      <c r="S870" s="187"/>
      <c r="T870" s="189">
        <f>SUM(T871:T1006)</f>
        <v>60.519030000000001</v>
      </c>
      <c r="AR870" s="190" t="s">
        <v>82</v>
      </c>
      <c r="AT870" s="191" t="s">
        <v>72</v>
      </c>
      <c r="AU870" s="191" t="s">
        <v>80</v>
      </c>
      <c r="AY870" s="190" t="s">
        <v>211</v>
      </c>
      <c r="BK870" s="192">
        <f>SUM(BK871:BK1006)</f>
        <v>0</v>
      </c>
    </row>
    <row r="871" spans="1:65" s="2" customFormat="1" ht="21.75" customHeight="1">
      <c r="A871" s="36"/>
      <c r="B871" s="37"/>
      <c r="C871" s="195" t="s">
        <v>1030</v>
      </c>
      <c r="D871" s="195" t="s">
        <v>213</v>
      </c>
      <c r="E871" s="196" t="s">
        <v>1885</v>
      </c>
      <c r="F871" s="197" t="s">
        <v>1886</v>
      </c>
      <c r="G871" s="198" t="s">
        <v>248</v>
      </c>
      <c r="H871" s="199">
        <v>14.843</v>
      </c>
      <c r="I871" s="200"/>
      <c r="J871" s="201">
        <f>ROUND(I871*H871,2)</f>
        <v>0</v>
      </c>
      <c r="K871" s="197" t="s">
        <v>217</v>
      </c>
      <c r="L871" s="41"/>
      <c r="M871" s="202" t="s">
        <v>21</v>
      </c>
      <c r="N871" s="203" t="s">
        <v>44</v>
      </c>
      <c r="O871" s="66"/>
      <c r="P871" s="204">
        <f>O871*H871</f>
        <v>0</v>
      </c>
      <c r="Q871" s="204">
        <v>1.89E-3</v>
      </c>
      <c r="R871" s="204">
        <f>Q871*H871</f>
        <v>2.8053269999999998E-2</v>
      </c>
      <c r="S871" s="204">
        <v>0</v>
      </c>
      <c r="T871" s="205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206" t="s">
        <v>330</v>
      </c>
      <c r="AT871" s="206" t="s">
        <v>213</v>
      </c>
      <c r="AU871" s="206" t="s">
        <v>82</v>
      </c>
      <c r="AY871" s="19" t="s">
        <v>211</v>
      </c>
      <c r="BE871" s="207">
        <f>IF(N871="základní",J871,0)</f>
        <v>0</v>
      </c>
      <c r="BF871" s="207">
        <f>IF(N871="snížená",J871,0)</f>
        <v>0</v>
      </c>
      <c r="BG871" s="207">
        <f>IF(N871="zákl. přenesená",J871,0)</f>
        <v>0</v>
      </c>
      <c r="BH871" s="207">
        <f>IF(N871="sníž. přenesená",J871,0)</f>
        <v>0</v>
      </c>
      <c r="BI871" s="207">
        <f>IF(N871="nulová",J871,0)</f>
        <v>0</v>
      </c>
      <c r="BJ871" s="19" t="s">
        <v>80</v>
      </c>
      <c r="BK871" s="207">
        <f>ROUND(I871*H871,2)</f>
        <v>0</v>
      </c>
      <c r="BL871" s="19" t="s">
        <v>330</v>
      </c>
      <c r="BM871" s="206" t="s">
        <v>1887</v>
      </c>
    </row>
    <row r="872" spans="1:65" s="14" customFormat="1" ht="11.25">
      <c r="B872" s="219"/>
      <c r="C872" s="220"/>
      <c r="D872" s="210" t="s">
        <v>219</v>
      </c>
      <c r="E872" s="221" t="s">
        <v>21</v>
      </c>
      <c r="F872" s="222" t="s">
        <v>1115</v>
      </c>
      <c r="G872" s="220"/>
      <c r="H872" s="223">
        <v>14.01</v>
      </c>
      <c r="I872" s="224"/>
      <c r="J872" s="220"/>
      <c r="K872" s="220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219</v>
      </c>
      <c r="AU872" s="229" t="s">
        <v>82</v>
      </c>
      <c r="AV872" s="14" t="s">
        <v>82</v>
      </c>
      <c r="AW872" s="14" t="s">
        <v>34</v>
      </c>
      <c r="AX872" s="14" t="s">
        <v>73</v>
      </c>
      <c r="AY872" s="229" t="s">
        <v>211</v>
      </c>
    </row>
    <row r="873" spans="1:65" s="14" customFormat="1" ht="11.25">
      <c r="B873" s="219"/>
      <c r="C873" s="220"/>
      <c r="D873" s="210" t="s">
        <v>219</v>
      </c>
      <c r="E873" s="221" t="s">
        <v>21</v>
      </c>
      <c r="F873" s="222" t="s">
        <v>1117</v>
      </c>
      <c r="G873" s="220"/>
      <c r="H873" s="223">
        <v>0.83299999999999996</v>
      </c>
      <c r="I873" s="224"/>
      <c r="J873" s="220"/>
      <c r="K873" s="220"/>
      <c r="L873" s="225"/>
      <c r="M873" s="226"/>
      <c r="N873" s="227"/>
      <c r="O873" s="227"/>
      <c r="P873" s="227"/>
      <c r="Q873" s="227"/>
      <c r="R873" s="227"/>
      <c r="S873" s="227"/>
      <c r="T873" s="228"/>
      <c r="AT873" s="229" t="s">
        <v>219</v>
      </c>
      <c r="AU873" s="229" t="s">
        <v>82</v>
      </c>
      <c r="AV873" s="14" t="s">
        <v>82</v>
      </c>
      <c r="AW873" s="14" t="s">
        <v>34</v>
      </c>
      <c r="AX873" s="14" t="s">
        <v>73</v>
      </c>
      <c r="AY873" s="229" t="s">
        <v>211</v>
      </c>
    </row>
    <row r="874" spans="1:65" s="15" customFormat="1" ht="11.25">
      <c r="B874" s="230"/>
      <c r="C874" s="231"/>
      <c r="D874" s="210" t="s">
        <v>219</v>
      </c>
      <c r="E874" s="232" t="s">
        <v>21</v>
      </c>
      <c r="F874" s="233" t="s">
        <v>225</v>
      </c>
      <c r="G874" s="231"/>
      <c r="H874" s="234">
        <v>14.843</v>
      </c>
      <c r="I874" s="235"/>
      <c r="J874" s="231"/>
      <c r="K874" s="231"/>
      <c r="L874" s="236"/>
      <c r="M874" s="237"/>
      <c r="N874" s="238"/>
      <c r="O874" s="238"/>
      <c r="P874" s="238"/>
      <c r="Q874" s="238"/>
      <c r="R874" s="238"/>
      <c r="S874" s="238"/>
      <c r="T874" s="239"/>
      <c r="AT874" s="240" t="s">
        <v>219</v>
      </c>
      <c r="AU874" s="240" t="s">
        <v>82</v>
      </c>
      <c r="AV874" s="15" t="s">
        <v>100</v>
      </c>
      <c r="AW874" s="15" t="s">
        <v>34</v>
      </c>
      <c r="AX874" s="15" t="s">
        <v>80</v>
      </c>
      <c r="AY874" s="240" t="s">
        <v>211</v>
      </c>
    </row>
    <row r="875" spans="1:65" s="2" customFormat="1" ht="16.5" customHeight="1">
      <c r="A875" s="36"/>
      <c r="B875" s="37"/>
      <c r="C875" s="195" t="s">
        <v>1038</v>
      </c>
      <c r="D875" s="195" t="s">
        <v>213</v>
      </c>
      <c r="E875" s="196" t="s">
        <v>1888</v>
      </c>
      <c r="F875" s="197" t="s">
        <v>1889</v>
      </c>
      <c r="G875" s="198" t="s">
        <v>510</v>
      </c>
      <c r="H875" s="199">
        <v>376</v>
      </c>
      <c r="I875" s="200"/>
      <c r="J875" s="201">
        <f>ROUND(I875*H875,2)</f>
        <v>0</v>
      </c>
      <c r="K875" s="197" t="s">
        <v>21</v>
      </c>
      <c r="L875" s="41"/>
      <c r="M875" s="202" t="s">
        <v>21</v>
      </c>
      <c r="N875" s="203" t="s">
        <v>44</v>
      </c>
      <c r="O875" s="66"/>
      <c r="P875" s="204">
        <f>O875*H875</f>
        <v>0</v>
      </c>
      <c r="Q875" s="204">
        <v>2.0000000000000001E-4</v>
      </c>
      <c r="R875" s="204">
        <f>Q875*H875</f>
        <v>7.5200000000000003E-2</v>
      </c>
      <c r="S875" s="204">
        <v>0</v>
      </c>
      <c r="T875" s="205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206" t="s">
        <v>330</v>
      </c>
      <c r="AT875" s="206" t="s">
        <v>213</v>
      </c>
      <c r="AU875" s="206" t="s">
        <v>82</v>
      </c>
      <c r="AY875" s="19" t="s">
        <v>211</v>
      </c>
      <c r="BE875" s="207">
        <f>IF(N875="základní",J875,0)</f>
        <v>0</v>
      </c>
      <c r="BF875" s="207">
        <f>IF(N875="snížená",J875,0)</f>
        <v>0</v>
      </c>
      <c r="BG875" s="207">
        <f>IF(N875="zákl. přenesená",J875,0)</f>
        <v>0</v>
      </c>
      <c r="BH875" s="207">
        <f>IF(N875="sníž. přenesená",J875,0)</f>
        <v>0</v>
      </c>
      <c r="BI875" s="207">
        <f>IF(N875="nulová",J875,0)</f>
        <v>0</v>
      </c>
      <c r="BJ875" s="19" t="s">
        <v>80</v>
      </c>
      <c r="BK875" s="207">
        <f>ROUND(I875*H875,2)</f>
        <v>0</v>
      </c>
      <c r="BL875" s="19" t="s">
        <v>330</v>
      </c>
      <c r="BM875" s="206" t="s">
        <v>1890</v>
      </c>
    </row>
    <row r="876" spans="1:65" s="13" customFormat="1" ht="11.25">
      <c r="B876" s="208"/>
      <c r="C876" s="209"/>
      <c r="D876" s="210" t="s">
        <v>219</v>
      </c>
      <c r="E876" s="211" t="s">
        <v>21</v>
      </c>
      <c r="F876" s="212" t="s">
        <v>1891</v>
      </c>
      <c r="G876" s="209"/>
      <c r="H876" s="211" t="s">
        <v>21</v>
      </c>
      <c r="I876" s="213"/>
      <c r="J876" s="209"/>
      <c r="K876" s="209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219</v>
      </c>
      <c r="AU876" s="218" t="s">
        <v>82</v>
      </c>
      <c r="AV876" s="13" t="s">
        <v>80</v>
      </c>
      <c r="AW876" s="13" t="s">
        <v>34</v>
      </c>
      <c r="AX876" s="13" t="s">
        <v>73</v>
      </c>
      <c r="AY876" s="218" t="s">
        <v>211</v>
      </c>
    </row>
    <row r="877" spans="1:65" s="14" customFormat="1" ht="11.25">
      <c r="B877" s="219"/>
      <c r="C877" s="220"/>
      <c r="D877" s="210" t="s">
        <v>219</v>
      </c>
      <c r="E877" s="221" t="s">
        <v>21</v>
      </c>
      <c r="F877" s="222" t="s">
        <v>1892</v>
      </c>
      <c r="G877" s="220"/>
      <c r="H877" s="223">
        <v>376</v>
      </c>
      <c r="I877" s="224"/>
      <c r="J877" s="220"/>
      <c r="K877" s="220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219</v>
      </c>
      <c r="AU877" s="229" t="s">
        <v>82</v>
      </c>
      <c r="AV877" s="14" t="s">
        <v>82</v>
      </c>
      <c r="AW877" s="14" t="s">
        <v>34</v>
      </c>
      <c r="AX877" s="14" t="s">
        <v>73</v>
      </c>
      <c r="AY877" s="229" t="s">
        <v>211</v>
      </c>
    </row>
    <row r="878" spans="1:65" s="15" customFormat="1" ht="11.25">
      <c r="B878" s="230"/>
      <c r="C878" s="231"/>
      <c r="D878" s="210" t="s">
        <v>219</v>
      </c>
      <c r="E878" s="232" t="s">
        <v>21</v>
      </c>
      <c r="F878" s="233" t="s">
        <v>225</v>
      </c>
      <c r="G878" s="231"/>
      <c r="H878" s="234">
        <v>376</v>
      </c>
      <c r="I878" s="235"/>
      <c r="J878" s="231"/>
      <c r="K878" s="231"/>
      <c r="L878" s="236"/>
      <c r="M878" s="237"/>
      <c r="N878" s="238"/>
      <c r="O878" s="238"/>
      <c r="P878" s="238"/>
      <c r="Q878" s="238"/>
      <c r="R878" s="238"/>
      <c r="S878" s="238"/>
      <c r="T878" s="239"/>
      <c r="AT878" s="240" t="s">
        <v>219</v>
      </c>
      <c r="AU878" s="240" t="s">
        <v>82</v>
      </c>
      <c r="AV878" s="15" t="s">
        <v>100</v>
      </c>
      <c r="AW878" s="15" t="s">
        <v>34</v>
      </c>
      <c r="AX878" s="15" t="s">
        <v>80</v>
      </c>
      <c r="AY878" s="240" t="s">
        <v>211</v>
      </c>
    </row>
    <row r="879" spans="1:65" s="2" customFormat="1" ht="33" customHeight="1">
      <c r="A879" s="36"/>
      <c r="B879" s="37"/>
      <c r="C879" s="195" t="s">
        <v>1043</v>
      </c>
      <c r="D879" s="195" t="s">
        <v>213</v>
      </c>
      <c r="E879" s="196" t="s">
        <v>1893</v>
      </c>
      <c r="F879" s="197" t="s">
        <v>1894</v>
      </c>
      <c r="G879" s="198" t="s">
        <v>438</v>
      </c>
      <c r="H879" s="199">
        <v>1479.98</v>
      </c>
      <c r="I879" s="200"/>
      <c r="J879" s="201">
        <f>ROUND(I879*H879,2)</f>
        <v>0</v>
      </c>
      <c r="K879" s="197" t="s">
        <v>217</v>
      </c>
      <c r="L879" s="41"/>
      <c r="M879" s="202" t="s">
        <v>21</v>
      </c>
      <c r="N879" s="203" t="s">
        <v>44</v>
      </c>
      <c r="O879" s="66"/>
      <c r="P879" s="204">
        <f>O879*H879</f>
        <v>0</v>
      </c>
      <c r="Q879" s="204">
        <v>0</v>
      </c>
      <c r="R879" s="204">
        <f>Q879*H879</f>
        <v>0</v>
      </c>
      <c r="S879" s="204">
        <v>0</v>
      </c>
      <c r="T879" s="205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206" t="s">
        <v>330</v>
      </c>
      <c r="AT879" s="206" t="s">
        <v>213</v>
      </c>
      <c r="AU879" s="206" t="s">
        <v>82</v>
      </c>
      <c r="AY879" s="19" t="s">
        <v>211</v>
      </c>
      <c r="BE879" s="207">
        <f>IF(N879="základní",J879,0)</f>
        <v>0</v>
      </c>
      <c r="BF879" s="207">
        <f>IF(N879="snížená",J879,0)</f>
        <v>0</v>
      </c>
      <c r="BG879" s="207">
        <f>IF(N879="zákl. přenesená",J879,0)</f>
        <v>0</v>
      </c>
      <c r="BH879" s="207">
        <f>IF(N879="sníž. přenesená",J879,0)</f>
        <v>0</v>
      </c>
      <c r="BI879" s="207">
        <f>IF(N879="nulová",J879,0)</f>
        <v>0</v>
      </c>
      <c r="BJ879" s="19" t="s">
        <v>80</v>
      </c>
      <c r="BK879" s="207">
        <f>ROUND(I879*H879,2)</f>
        <v>0</v>
      </c>
      <c r="BL879" s="19" t="s">
        <v>330</v>
      </c>
      <c r="BM879" s="206" t="s">
        <v>1895</v>
      </c>
    </row>
    <row r="880" spans="1:65" s="13" customFormat="1" ht="11.25">
      <c r="B880" s="208"/>
      <c r="C880" s="209"/>
      <c r="D880" s="210" t="s">
        <v>219</v>
      </c>
      <c r="E880" s="211" t="s">
        <v>21</v>
      </c>
      <c r="F880" s="212" t="s">
        <v>1896</v>
      </c>
      <c r="G880" s="209"/>
      <c r="H880" s="211" t="s">
        <v>21</v>
      </c>
      <c r="I880" s="213"/>
      <c r="J880" s="209"/>
      <c r="K880" s="209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219</v>
      </c>
      <c r="AU880" s="218" t="s">
        <v>82</v>
      </c>
      <c r="AV880" s="13" t="s">
        <v>80</v>
      </c>
      <c r="AW880" s="13" t="s">
        <v>34</v>
      </c>
      <c r="AX880" s="13" t="s">
        <v>73</v>
      </c>
      <c r="AY880" s="218" t="s">
        <v>211</v>
      </c>
    </row>
    <row r="881" spans="2:51" s="14" customFormat="1" ht="11.25">
      <c r="B881" s="219"/>
      <c r="C881" s="220"/>
      <c r="D881" s="210" t="s">
        <v>219</v>
      </c>
      <c r="E881" s="221" t="s">
        <v>21</v>
      </c>
      <c r="F881" s="222" t="s">
        <v>1897</v>
      </c>
      <c r="G881" s="220"/>
      <c r="H881" s="223">
        <v>225.6</v>
      </c>
      <c r="I881" s="224"/>
      <c r="J881" s="220"/>
      <c r="K881" s="220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219</v>
      </c>
      <c r="AU881" s="229" t="s">
        <v>82</v>
      </c>
      <c r="AV881" s="14" t="s">
        <v>82</v>
      </c>
      <c r="AW881" s="14" t="s">
        <v>34</v>
      </c>
      <c r="AX881" s="14" t="s">
        <v>73</v>
      </c>
      <c r="AY881" s="229" t="s">
        <v>211</v>
      </c>
    </row>
    <row r="882" spans="2:51" s="13" customFormat="1" ht="11.25">
      <c r="B882" s="208"/>
      <c r="C882" s="209"/>
      <c r="D882" s="210" t="s">
        <v>219</v>
      </c>
      <c r="E882" s="211" t="s">
        <v>21</v>
      </c>
      <c r="F882" s="212" t="s">
        <v>1898</v>
      </c>
      <c r="G882" s="209"/>
      <c r="H882" s="211" t="s">
        <v>21</v>
      </c>
      <c r="I882" s="213"/>
      <c r="J882" s="209"/>
      <c r="K882" s="209"/>
      <c r="L882" s="214"/>
      <c r="M882" s="215"/>
      <c r="N882" s="216"/>
      <c r="O882" s="216"/>
      <c r="P882" s="216"/>
      <c r="Q882" s="216"/>
      <c r="R882" s="216"/>
      <c r="S882" s="216"/>
      <c r="T882" s="217"/>
      <c r="AT882" s="218" t="s">
        <v>219</v>
      </c>
      <c r="AU882" s="218" t="s">
        <v>82</v>
      </c>
      <c r="AV882" s="13" t="s">
        <v>80</v>
      </c>
      <c r="AW882" s="13" t="s">
        <v>34</v>
      </c>
      <c r="AX882" s="13" t="s">
        <v>73</v>
      </c>
      <c r="AY882" s="218" t="s">
        <v>211</v>
      </c>
    </row>
    <row r="883" spans="2:51" s="14" customFormat="1" ht="11.25">
      <c r="B883" s="219"/>
      <c r="C883" s="220"/>
      <c r="D883" s="210" t="s">
        <v>219</v>
      </c>
      <c r="E883" s="221" t="s">
        <v>21</v>
      </c>
      <c r="F883" s="222" t="s">
        <v>1899</v>
      </c>
      <c r="G883" s="220"/>
      <c r="H883" s="223">
        <v>69.3</v>
      </c>
      <c r="I883" s="224"/>
      <c r="J883" s="220"/>
      <c r="K883" s="220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219</v>
      </c>
      <c r="AU883" s="229" t="s">
        <v>82</v>
      </c>
      <c r="AV883" s="14" t="s">
        <v>82</v>
      </c>
      <c r="AW883" s="14" t="s">
        <v>34</v>
      </c>
      <c r="AX883" s="14" t="s">
        <v>73</v>
      </c>
      <c r="AY883" s="229" t="s">
        <v>211</v>
      </c>
    </row>
    <row r="884" spans="2:51" s="13" customFormat="1" ht="11.25">
      <c r="B884" s="208"/>
      <c r="C884" s="209"/>
      <c r="D884" s="210" t="s">
        <v>219</v>
      </c>
      <c r="E884" s="211" t="s">
        <v>21</v>
      </c>
      <c r="F884" s="212" t="s">
        <v>1900</v>
      </c>
      <c r="G884" s="209"/>
      <c r="H884" s="211" t="s">
        <v>21</v>
      </c>
      <c r="I884" s="213"/>
      <c r="J884" s="209"/>
      <c r="K884" s="209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219</v>
      </c>
      <c r="AU884" s="218" t="s">
        <v>82</v>
      </c>
      <c r="AV884" s="13" t="s">
        <v>80</v>
      </c>
      <c r="AW884" s="13" t="s">
        <v>34</v>
      </c>
      <c r="AX884" s="13" t="s">
        <v>73</v>
      </c>
      <c r="AY884" s="218" t="s">
        <v>211</v>
      </c>
    </row>
    <row r="885" spans="2:51" s="14" customFormat="1" ht="11.25">
      <c r="B885" s="219"/>
      <c r="C885" s="220"/>
      <c r="D885" s="210" t="s">
        <v>219</v>
      </c>
      <c r="E885" s="221" t="s">
        <v>21</v>
      </c>
      <c r="F885" s="222" t="s">
        <v>1901</v>
      </c>
      <c r="G885" s="220"/>
      <c r="H885" s="223">
        <v>56.98</v>
      </c>
      <c r="I885" s="224"/>
      <c r="J885" s="220"/>
      <c r="K885" s="220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219</v>
      </c>
      <c r="AU885" s="229" t="s">
        <v>82</v>
      </c>
      <c r="AV885" s="14" t="s">
        <v>82</v>
      </c>
      <c r="AW885" s="14" t="s">
        <v>34</v>
      </c>
      <c r="AX885" s="14" t="s">
        <v>73</v>
      </c>
      <c r="AY885" s="229" t="s">
        <v>211</v>
      </c>
    </row>
    <row r="886" spans="2:51" s="13" customFormat="1" ht="11.25">
      <c r="B886" s="208"/>
      <c r="C886" s="209"/>
      <c r="D886" s="210" t="s">
        <v>219</v>
      </c>
      <c r="E886" s="211" t="s">
        <v>21</v>
      </c>
      <c r="F886" s="212" t="s">
        <v>1902</v>
      </c>
      <c r="G886" s="209"/>
      <c r="H886" s="211" t="s">
        <v>21</v>
      </c>
      <c r="I886" s="213"/>
      <c r="J886" s="209"/>
      <c r="K886" s="209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219</v>
      </c>
      <c r="AU886" s="218" t="s">
        <v>82</v>
      </c>
      <c r="AV886" s="13" t="s">
        <v>80</v>
      </c>
      <c r="AW886" s="13" t="s">
        <v>34</v>
      </c>
      <c r="AX886" s="13" t="s">
        <v>73</v>
      </c>
      <c r="AY886" s="218" t="s">
        <v>211</v>
      </c>
    </row>
    <row r="887" spans="2:51" s="14" customFormat="1" ht="11.25">
      <c r="B887" s="219"/>
      <c r="C887" s="220"/>
      <c r="D887" s="210" t="s">
        <v>219</v>
      </c>
      <c r="E887" s="221" t="s">
        <v>21</v>
      </c>
      <c r="F887" s="222" t="s">
        <v>1903</v>
      </c>
      <c r="G887" s="220"/>
      <c r="H887" s="223">
        <v>609</v>
      </c>
      <c r="I887" s="224"/>
      <c r="J887" s="220"/>
      <c r="K887" s="220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219</v>
      </c>
      <c r="AU887" s="229" t="s">
        <v>82</v>
      </c>
      <c r="AV887" s="14" t="s">
        <v>82</v>
      </c>
      <c r="AW887" s="14" t="s">
        <v>34</v>
      </c>
      <c r="AX887" s="14" t="s">
        <v>73</v>
      </c>
      <c r="AY887" s="229" t="s">
        <v>211</v>
      </c>
    </row>
    <row r="888" spans="2:51" s="13" customFormat="1" ht="11.25">
      <c r="B888" s="208"/>
      <c r="C888" s="209"/>
      <c r="D888" s="210" t="s">
        <v>219</v>
      </c>
      <c r="E888" s="211" t="s">
        <v>21</v>
      </c>
      <c r="F888" s="212" t="s">
        <v>1904</v>
      </c>
      <c r="G888" s="209"/>
      <c r="H888" s="211" t="s">
        <v>21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219</v>
      </c>
      <c r="AU888" s="218" t="s">
        <v>82</v>
      </c>
      <c r="AV888" s="13" t="s">
        <v>80</v>
      </c>
      <c r="AW888" s="13" t="s">
        <v>34</v>
      </c>
      <c r="AX888" s="13" t="s">
        <v>73</v>
      </c>
      <c r="AY888" s="218" t="s">
        <v>211</v>
      </c>
    </row>
    <row r="889" spans="2:51" s="14" customFormat="1" ht="11.25">
      <c r="B889" s="219"/>
      <c r="C889" s="220"/>
      <c r="D889" s="210" t="s">
        <v>219</v>
      </c>
      <c r="E889" s="221" t="s">
        <v>21</v>
      </c>
      <c r="F889" s="222" t="s">
        <v>1905</v>
      </c>
      <c r="G889" s="220"/>
      <c r="H889" s="223">
        <v>29.2</v>
      </c>
      <c r="I889" s="224"/>
      <c r="J889" s="220"/>
      <c r="K889" s="220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219</v>
      </c>
      <c r="AU889" s="229" t="s">
        <v>82</v>
      </c>
      <c r="AV889" s="14" t="s">
        <v>82</v>
      </c>
      <c r="AW889" s="14" t="s">
        <v>34</v>
      </c>
      <c r="AX889" s="14" t="s">
        <v>73</v>
      </c>
      <c r="AY889" s="229" t="s">
        <v>211</v>
      </c>
    </row>
    <row r="890" spans="2:51" s="13" customFormat="1" ht="11.25">
      <c r="B890" s="208"/>
      <c r="C890" s="209"/>
      <c r="D890" s="210" t="s">
        <v>219</v>
      </c>
      <c r="E890" s="211" t="s">
        <v>21</v>
      </c>
      <c r="F890" s="212" t="s">
        <v>1906</v>
      </c>
      <c r="G890" s="209"/>
      <c r="H890" s="211" t="s">
        <v>21</v>
      </c>
      <c r="I890" s="213"/>
      <c r="J890" s="209"/>
      <c r="K890" s="209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219</v>
      </c>
      <c r="AU890" s="218" t="s">
        <v>82</v>
      </c>
      <c r="AV890" s="13" t="s">
        <v>80</v>
      </c>
      <c r="AW890" s="13" t="s">
        <v>34</v>
      </c>
      <c r="AX890" s="13" t="s">
        <v>73</v>
      </c>
      <c r="AY890" s="218" t="s">
        <v>211</v>
      </c>
    </row>
    <row r="891" spans="2:51" s="14" customFormat="1" ht="11.25">
      <c r="B891" s="219"/>
      <c r="C891" s="220"/>
      <c r="D891" s="210" t="s">
        <v>219</v>
      </c>
      <c r="E891" s="221" t="s">
        <v>21</v>
      </c>
      <c r="F891" s="222" t="s">
        <v>1907</v>
      </c>
      <c r="G891" s="220"/>
      <c r="H891" s="223">
        <v>75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219</v>
      </c>
      <c r="AU891" s="229" t="s">
        <v>82</v>
      </c>
      <c r="AV891" s="14" t="s">
        <v>82</v>
      </c>
      <c r="AW891" s="14" t="s">
        <v>34</v>
      </c>
      <c r="AX891" s="14" t="s">
        <v>73</v>
      </c>
      <c r="AY891" s="229" t="s">
        <v>211</v>
      </c>
    </row>
    <row r="892" spans="2:51" s="13" customFormat="1" ht="11.25">
      <c r="B892" s="208"/>
      <c r="C892" s="209"/>
      <c r="D892" s="210" t="s">
        <v>219</v>
      </c>
      <c r="E892" s="211" t="s">
        <v>21</v>
      </c>
      <c r="F892" s="212" t="s">
        <v>1908</v>
      </c>
      <c r="G892" s="209"/>
      <c r="H892" s="211" t="s">
        <v>21</v>
      </c>
      <c r="I892" s="213"/>
      <c r="J892" s="209"/>
      <c r="K892" s="209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219</v>
      </c>
      <c r="AU892" s="218" t="s">
        <v>82</v>
      </c>
      <c r="AV892" s="13" t="s">
        <v>80</v>
      </c>
      <c r="AW892" s="13" t="s">
        <v>34</v>
      </c>
      <c r="AX892" s="13" t="s">
        <v>73</v>
      </c>
      <c r="AY892" s="218" t="s">
        <v>211</v>
      </c>
    </row>
    <row r="893" spans="2:51" s="14" customFormat="1" ht="11.25">
      <c r="B893" s="219"/>
      <c r="C893" s="220"/>
      <c r="D893" s="210" t="s">
        <v>219</v>
      </c>
      <c r="E893" s="221" t="s">
        <v>21</v>
      </c>
      <c r="F893" s="222" t="s">
        <v>1909</v>
      </c>
      <c r="G893" s="220"/>
      <c r="H893" s="223">
        <v>88</v>
      </c>
      <c r="I893" s="224"/>
      <c r="J893" s="220"/>
      <c r="K893" s="220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219</v>
      </c>
      <c r="AU893" s="229" t="s">
        <v>82</v>
      </c>
      <c r="AV893" s="14" t="s">
        <v>82</v>
      </c>
      <c r="AW893" s="14" t="s">
        <v>34</v>
      </c>
      <c r="AX893" s="14" t="s">
        <v>73</v>
      </c>
      <c r="AY893" s="229" t="s">
        <v>211</v>
      </c>
    </row>
    <row r="894" spans="2:51" s="13" customFormat="1" ht="11.25">
      <c r="B894" s="208"/>
      <c r="C894" s="209"/>
      <c r="D894" s="210" t="s">
        <v>219</v>
      </c>
      <c r="E894" s="211" t="s">
        <v>21</v>
      </c>
      <c r="F894" s="212" t="s">
        <v>1910</v>
      </c>
      <c r="G894" s="209"/>
      <c r="H894" s="211" t="s">
        <v>21</v>
      </c>
      <c r="I894" s="213"/>
      <c r="J894" s="209"/>
      <c r="K894" s="209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219</v>
      </c>
      <c r="AU894" s="218" t="s">
        <v>82</v>
      </c>
      <c r="AV894" s="13" t="s">
        <v>80</v>
      </c>
      <c r="AW894" s="13" t="s">
        <v>34</v>
      </c>
      <c r="AX894" s="13" t="s">
        <v>73</v>
      </c>
      <c r="AY894" s="218" t="s">
        <v>211</v>
      </c>
    </row>
    <row r="895" spans="2:51" s="14" customFormat="1" ht="11.25">
      <c r="B895" s="219"/>
      <c r="C895" s="220"/>
      <c r="D895" s="210" t="s">
        <v>219</v>
      </c>
      <c r="E895" s="221" t="s">
        <v>21</v>
      </c>
      <c r="F895" s="222" t="s">
        <v>1911</v>
      </c>
      <c r="G895" s="220"/>
      <c r="H895" s="223">
        <v>6</v>
      </c>
      <c r="I895" s="224"/>
      <c r="J895" s="220"/>
      <c r="K895" s="220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219</v>
      </c>
      <c r="AU895" s="229" t="s">
        <v>82</v>
      </c>
      <c r="AV895" s="14" t="s">
        <v>82</v>
      </c>
      <c r="AW895" s="14" t="s">
        <v>34</v>
      </c>
      <c r="AX895" s="14" t="s">
        <v>73</v>
      </c>
      <c r="AY895" s="229" t="s">
        <v>211</v>
      </c>
    </row>
    <row r="896" spans="2:51" s="13" customFormat="1" ht="11.25">
      <c r="B896" s="208"/>
      <c r="C896" s="209"/>
      <c r="D896" s="210" t="s">
        <v>219</v>
      </c>
      <c r="E896" s="211" t="s">
        <v>21</v>
      </c>
      <c r="F896" s="212" t="s">
        <v>1912</v>
      </c>
      <c r="G896" s="209"/>
      <c r="H896" s="211" t="s">
        <v>21</v>
      </c>
      <c r="I896" s="213"/>
      <c r="J896" s="209"/>
      <c r="K896" s="209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219</v>
      </c>
      <c r="AU896" s="218" t="s">
        <v>82</v>
      </c>
      <c r="AV896" s="13" t="s">
        <v>80</v>
      </c>
      <c r="AW896" s="13" t="s">
        <v>34</v>
      </c>
      <c r="AX896" s="13" t="s">
        <v>73</v>
      </c>
      <c r="AY896" s="218" t="s">
        <v>211</v>
      </c>
    </row>
    <row r="897" spans="1:65" s="14" customFormat="1" ht="11.25">
      <c r="B897" s="219"/>
      <c r="C897" s="220"/>
      <c r="D897" s="210" t="s">
        <v>219</v>
      </c>
      <c r="E897" s="221" t="s">
        <v>21</v>
      </c>
      <c r="F897" s="222" t="s">
        <v>1913</v>
      </c>
      <c r="G897" s="220"/>
      <c r="H897" s="223">
        <v>68.099999999999994</v>
      </c>
      <c r="I897" s="224"/>
      <c r="J897" s="220"/>
      <c r="K897" s="220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219</v>
      </c>
      <c r="AU897" s="229" t="s">
        <v>82</v>
      </c>
      <c r="AV897" s="14" t="s">
        <v>82</v>
      </c>
      <c r="AW897" s="14" t="s">
        <v>34</v>
      </c>
      <c r="AX897" s="14" t="s">
        <v>73</v>
      </c>
      <c r="AY897" s="229" t="s">
        <v>211</v>
      </c>
    </row>
    <row r="898" spans="1:65" s="13" customFormat="1" ht="11.25">
      <c r="B898" s="208"/>
      <c r="C898" s="209"/>
      <c r="D898" s="210" t="s">
        <v>219</v>
      </c>
      <c r="E898" s="211" t="s">
        <v>21</v>
      </c>
      <c r="F898" s="212" t="s">
        <v>1914</v>
      </c>
      <c r="G898" s="209"/>
      <c r="H898" s="211" t="s">
        <v>21</v>
      </c>
      <c r="I898" s="213"/>
      <c r="J898" s="209"/>
      <c r="K898" s="209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219</v>
      </c>
      <c r="AU898" s="218" t="s">
        <v>82</v>
      </c>
      <c r="AV898" s="13" t="s">
        <v>80</v>
      </c>
      <c r="AW898" s="13" t="s">
        <v>34</v>
      </c>
      <c r="AX898" s="13" t="s">
        <v>73</v>
      </c>
      <c r="AY898" s="218" t="s">
        <v>211</v>
      </c>
    </row>
    <row r="899" spans="1:65" s="14" customFormat="1" ht="11.25">
      <c r="B899" s="219"/>
      <c r="C899" s="220"/>
      <c r="D899" s="210" t="s">
        <v>219</v>
      </c>
      <c r="E899" s="221" t="s">
        <v>21</v>
      </c>
      <c r="F899" s="222" t="s">
        <v>1915</v>
      </c>
      <c r="G899" s="220"/>
      <c r="H899" s="223">
        <v>114.4</v>
      </c>
      <c r="I899" s="224"/>
      <c r="J899" s="220"/>
      <c r="K899" s="220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219</v>
      </c>
      <c r="AU899" s="229" t="s">
        <v>82</v>
      </c>
      <c r="AV899" s="14" t="s">
        <v>82</v>
      </c>
      <c r="AW899" s="14" t="s">
        <v>34</v>
      </c>
      <c r="AX899" s="14" t="s">
        <v>73</v>
      </c>
      <c r="AY899" s="229" t="s">
        <v>211</v>
      </c>
    </row>
    <row r="900" spans="1:65" s="13" customFormat="1" ht="11.25">
      <c r="B900" s="208"/>
      <c r="C900" s="209"/>
      <c r="D900" s="210" t="s">
        <v>219</v>
      </c>
      <c r="E900" s="211" t="s">
        <v>21</v>
      </c>
      <c r="F900" s="212" t="s">
        <v>1916</v>
      </c>
      <c r="G900" s="209"/>
      <c r="H900" s="211" t="s">
        <v>21</v>
      </c>
      <c r="I900" s="213"/>
      <c r="J900" s="209"/>
      <c r="K900" s="209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219</v>
      </c>
      <c r="AU900" s="218" t="s">
        <v>82</v>
      </c>
      <c r="AV900" s="13" t="s">
        <v>80</v>
      </c>
      <c r="AW900" s="13" t="s">
        <v>34</v>
      </c>
      <c r="AX900" s="13" t="s">
        <v>73</v>
      </c>
      <c r="AY900" s="218" t="s">
        <v>211</v>
      </c>
    </row>
    <row r="901" spans="1:65" s="14" customFormat="1" ht="11.25">
      <c r="B901" s="219"/>
      <c r="C901" s="220"/>
      <c r="D901" s="210" t="s">
        <v>219</v>
      </c>
      <c r="E901" s="221" t="s">
        <v>21</v>
      </c>
      <c r="F901" s="222" t="s">
        <v>1917</v>
      </c>
      <c r="G901" s="220"/>
      <c r="H901" s="223">
        <v>138.4</v>
      </c>
      <c r="I901" s="224"/>
      <c r="J901" s="220"/>
      <c r="K901" s="220"/>
      <c r="L901" s="225"/>
      <c r="M901" s="226"/>
      <c r="N901" s="227"/>
      <c r="O901" s="227"/>
      <c r="P901" s="227"/>
      <c r="Q901" s="227"/>
      <c r="R901" s="227"/>
      <c r="S901" s="227"/>
      <c r="T901" s="228"/>
      <c r="AT901" s="229" t="s">
        <v>219</v>
      </c>
      <c r="AU901" s="229" t="s">
        <v>82</v>
      </c>
      <c r="AV901" s="14" t="s">
        <v>82</v>
      </c>
      <c r="AW901" s="14" t="s">
        <v>34</v>
      </c>
      <c r="AX901" s="14" t="s">
        <v>73</v>
      </c>
      <c r="AY901" s="229" t="s">
        <v>211</v>
      </c>
    </row>
    <row r="902" spans="1:65" s="15" customFormat="1" ht="11.25">
      <c r="B902" s="230"/>
      <c r="C902" s="231"/>
      <c r="D902" s="210" t="s">
        <v>219</v>
      </c>
      <c r="E902" s="232" t="s">
        <v>21</v>
      </c>
      <c r="F902" s="233" t="s">
        <v>225</v>
      </c>
      <c r="G902" s="231"/>
      <c r="H902" s="234">
        <v>1479.98</v>
      </c>
      <c r="I902" s="235"/>
      <c r="J902" s="231"/>
      <c r="K902" s="231"/>
      <c r="L902" s="236"/>
      <c r="M902" s="237"/>
      <c r="N902" s="238"/>
      <c r="O902" s="238"/>
      <c r="P902" s="238"/>
      <c r="Q902" s="238"/>
      <c r="R902" s="238"/>
      <c r="S902" s="238"/>
      <c r="T902" s="239"/>
      <c r="AT902" s="240" t="s">
        <v>219</v>
      </c>
      <c r="AU902" s="240" t="s">
        <v>82</v>
      </c>
      <c r="AV902" s="15" t="s">
        <v>100</v>
      </c>
      <c r="AW902" s="15" t="s">
        <v>34</v>
      </c>
      <c r="AX902" s="15" t="s">
        <v>80</v>
      </c>
      <c r="AY902" s="240" t="s">
        <v>211</v>
      </c>
    </row>
    <row r="903" spans="1:65" s="2" customFormat="1" ht="16.5" customHeight="1">
      <c r="A903" s="36"/>
      <c r="B903" s="37"/>
      <c r="C903" s="252" t="s">
        <v>1047</v>
      </c>
      <c r="D903" s="252" t="s">
        <v>399</v>
      </c>
      <c r="E903" s="253" t="s">
        <v>1918</v>
      </c>
      <c r="F903" s="254" t="s">
        <v>1919</v>
      </c>
      <c r="G903" s="255" t="s">
        <v>248</v>
      </c>
      <c r="H903" s="256">
        <v>0.83299999999999996</v>
      </c>
      <c r="I903" s="257"/>
      <c r="J903" s="258">
        <f>ROUND(I903*H903,2)</f>
        <v>0</v>
      </c>
      <c r="K903" s="254" t="s">
        <v>21</v>
      </c>
      <c r="L903" s="259"/>
      <c r="M903" s="260" t="s">
        <v>21</v>
      </c>
      <c r="N903" s="261" t="s">
        <v>44</v>
      </c>
      <c r="O903" s="66"/>
      <c r="P903" s="204">
        <f>O903*H903</f>
        <v>0</v>
      </c>
      <c r="Q903" s="204">
        <v>0.75</v>
      </c>
      <c r="R903" s="204">
        <f>Q903*H903</f>
        <v>0.62474999999999992</v>
      </c>
      <c r="S903" s="204">
        <v>0</v>
      </c>
      <c r="T903" s="205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206" t="s">
        <v>435</v>
      </c>
      <c r="AT903" s="206" t="s">
        <v>399</v>
      </c>
      <c r="AU903" s="206" t="s">
        <v>82</v>
      </c>
      <c r="AY903" s="19" t="s">
        <v>211</v>
      </c>
      <c r="BE903" s="207">
        <f>IF(N903="základní",J903,0)</f>
        <v>0</v>
      </c>
      <c r="BF903" s="207">
        <f>IF(N903="snížená",J903,0)</f>
        <v>0</v>
      </c>
      <c r="BG903" s="207">
        <f>IF(N903="zákl. přenesená",J903,0)</f>
        <v>0</v>
      </c>
      <c r="BH903" s="207">
        <f>IF(N903="sníž. přenesená",J903,0)</f>
        <v>0</v>
      </c>
      <c r="BI903" s="207">
        <f>IF(N903="nulová",J903,0)</f>
        <v>0</v>
      </c>
      <c r="BJ903" s="19" t="s">
        <v>80</v>
      </c>
      <c r="BK903" s="207">
        <f>ROUND(I903*H903,2)</f>
        <v>0</v>
      </c>
      <c r="BL903" s="19" t="s">
        <v>330</v>
      </c>
      <c r="BM903" s="206" t="s">
        <v>1920</v>
      </c>
    </row>
    <row r="904" spans="1:65" s="13" customFormat="1" ht="11.25">
      <c r="B904" s="208"/>
      <c r="C904" s="209"/>
      <c r="D904" s="210" t="s">
        <v>219</v>
      </c>
      <c r="E904" s="211" t="s">
        <v>21</v>
      </c>
      <c r="F904" s="212" t="s">
        <v>1898</v>
      </c>
      <c r="G904" s="209"/>
      <c r="H904" s="211" t="s">
        <v>21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219</v>
      </c>
      <c r="AU904" s="218" t="s">
        <v>82</v>
      </c>
      <c r="AV904" s="13" t="s">
        <v>80</v>
      </c>
      <c r="AW904" s="13" t="s">
        <v>34</v>
      </c>
      <c r="AX904" s="13" t="s">
        <v>73</v>
      </c>
      <c r="AY904" s="218" t="s">
        <v>211</v>
      </c>
    </row>
    <row r="905" spans="1:65" s="14" customFormat="1" ht="11.25">
      <c r="B905" s="219"/>
      <c r="C905" s="220"/>
      <c r="D905" s="210" t="s">
        <v>219</v>
      </c>
      <c r="E905" s="221" t="s">
        <v>21</v>
      </c>
      <c r="F905" s="222" t="s">
        <v>1921</v>
      </c>
      <c r="G905" s="220"/>
      <c r="H905" s="223">
        <v>0.45700000000000002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219</v>
      </c>
      <c r="AU905" s="229" t="s">
        <v>82</v>
      </c>
      <c r="AV905" s="14" t="s">
        <v>82</v>
      </c>
      <c r="AW905" s="14" t="s">
        <v>34</v>
      </c>
      <c r="AX905" s="14" t="s">
        <v>73</v>
      </c>
      <c r="AY905" s="229" t="s">
        <v>211</v>
      </c>
    </row>
    <row r="906" spans="1:65" s="13" customFormat="1" ht="11.25">
      <c r="B906" s="208"/>
      <c r="C906" s="209"/>
      <c r="D906" s="210" t="s">
        <v>219</v>
      </c>
      <c r="E906" s="211" t="s">
        <v>21</v>
      </c>
      <c r="F906" s="212" t="s">
        <v>1900</v>
      </c>
      <c r="G906" s="209"/>
      <c r="H906" s="211" t="s">
        <v>21</v>
      </c>
      <c r="I906" s="213"/>
      <c r="J906" s="209"/>
      <c r="K906" s="209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219</v>
      </c>
      <c r="AU906" s="218" t="s">
        <v>82</v>
      </c>
      <c r="AV906" s="13" t="s">
        <v>80</v>
      </c>
      <c r="AW906" s="13" t="s">
        <v>34</v>
      </c>
      <c r="AX906" s="13" t="s">
        <v>73</v>
      </c>
      <c r="AY906" s="218" t="s">
        <v>211</v>
      </c>
    </row>
    <row r="907" spans="1:65" s="14" customFormat="1" ht="11.25">
      <c r="B907" s="219"/>
      <c r="C907" s="220"/>
      <c r="D907" s="210" t="s">
        <v>219</v>
      </c>
      <c r="E907" s="221" t="s">
        <v>21</v>
      </c>
      <c r="F907" s="222" t="s">
        <v>1922</v>
      </c>
      <c r="G907" s="220"/>
      <c r="H907" s="223">
        <v>0.376</v>
      </c>
      <c r="I907" s="224"/>
      <c r="J907" s="220"/>
      <c r="K907" s="220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219</v>
      </c>
      <c r="AU907" s="229" t="s">
        <v>82</v>
      </c>
      <c r="AV907" s="14" t="s">
        <v>82</v>
      </c>
      <c r="AW907" s="14" t="s">
        <v>34</v>
      </c>
      <c r="AX907" s="14" t="s">
        <v>73</v>
      </c>
      <c r="AY907" s="229" t="s">
        <v>211</v>
      </c>
    </row>
    <row r="908" spans="1:65" s="15" customFormat="1" ht="11.25">
      <c r="B908" s="230"/>
      <c r="C908" s="231"/>
      <c r="D908" s="210" t="s">
        <v>219</v>
      </c>
      <c r="E908" s="232" t="s">
        <v>1117</v>
      </c>
      <c r="F908" s="233" t="s">
        <v>225</v>
      </c>
      <c r="G908" s="231"/>
      <c r="H908" s="234">
        <v>0.83299999999999996</v>
      </c>
      <c r="I908" s="235"/>
      <c r="J908" s="231"/>
      <c r="K908" s="231"/>
      <c r="L908" s="236"/>
      <c r="M908" s="237"/>
      <c r="N908" s="238"/>
      <c r="O908" s="238"/>
      <c r="P908" s="238"/>
      <c r="Q908" s="238"/>
      <c r="R908" s="238"/>
      <c r="S908" s="238"/>
      <c r="T908" s="239"/>
      <c r="AT908" s="240" t="s">
        <v>219</v>
      </c>
      <c r="AU908" s="240" t="s">
        <v>82</v>
      </c>
      <c r="AV908" s="15" t="s">
        <v>100</v>
      </c>
      <c r="AW908" s="15" t="s">
        <v>34</v>
      </c>
      <c r="AX908" s="15" t="s">
        <v>80</v>
      </c>
      <c r="AY908" s="240" t="s">
        <v>211</v>
      </c>
    </row>
    <row r="909" spans="1:65" s="2" customFormat="1" ht="16.5" customHeight="1">
      <c r="A909" s="36"/>
      <c r="B909" s="37"/>
      <c r="C909" s="252" t="s">
        <v>1053</v>
      </c>
      <c r="D909" s="252" t="s">
        <v>399</v>
      </c>
      <c r="E909" s="253" t="s">
        <v>1923</v>
      </c>
      <c r="F909" s="254" t="s">
        <v>1924</v>
      </c>
      <c r="G909" s="255" t="s">
        <v>248</v>
      </c>
      <c r="H909" s="256">
        <v>14.01</v>
      </c>
      <c r="I909" s="257"/>
      <c r="J909" s="258">
        <f>ROUND(I909*H909,2)</f>
        <v>0</v>
      </c>
      <c r="K909" s="254" t="s">
        <v>21</v>
      </c>
      <c r="L909" s="259"/>
      <c r="M909" s="260" t="s">
        <v>21</v>
      </c>
      <c r="N909" s="261" t="s">
        <v>44</v>
      </c>
      <c r="O909" s="66"/>
      <c r="P909" s="204">
        <f>O909*H909</f>
        <v>0</v>
      </c>
      <c r="Q909" s="204">
        <v>0.55000000000000004</v>
      </c>
      <c r="R909" s="204">
        <f>Q909*H909</f>
        <v>7.7055000000000007</v>
      </c>
      <c r="S909" s="204">
        <v>0</v>
      </c>
      <c r="T909" s="205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206" t="s">
        <v>435</v>
      </c>
      <c r="AT909" s="206" t="s">
        <v>399</v>
      </c>
      <c r="AU909" s="206" t="s">
        <v>82</v>
      </c>
      <c r="AY909" s="19" t="s">
        <v>211</v>
      </c>
      <c r="BE909" s="207">
        <f>IF(N909="základní",J909,0)</f>
        <v>0</v>
      </c>
      <c r="BF909" s="207">
        <f>IF(N909="snížená",J909,0)</f>
        <v>0</v>
      </c>
      <c r="BG909" s="207">
        <f>IF(N909="zákl. přenesená",J909,0)</f>
        <v>0</v>
      </c>
      <c r="BH909" s="207">
        <f>IF(N909="sníž. přenesená",J909,0)</f>
        <v>0</v>
      </c>
      <c r="BI909" s="207">
        <f>IF(N909="nulová",J909,0)</f>
        <v>0</v>
      </c>
      <c r="BJ909" s="19" t="s">
        <v>80</v>
      </c>
      <c r="BK909" s="207">
        <f>ROUND(I909*H909,2)</f>
        <v>0</v>
      </c>
      <c r="BL909" s="19" t="s">
        <v>330</v>
      </c>
      <c r="BM909" s="206" t="s">
        <v>1925</v>
      </c>
    </row>
    <row r="910" spans="1:65" s="13" customFormat="1" ht="11.25">
      <c r="B910" s="208"/>
      <c r="C910" s="209"/>
      <c r="D910" s="210" t="s">
        <v>219</v>
      </c>
      <c r="E910" s="211" t="s">
        <v>21</v>
      </c>
      <c r="F910" s="212" t="s">
        <v>1896</v>
      </c>
      <c r="G910" s="209"/>
      <c r="H910" s="211" t="s">
        <v>21</v>
      </c>
      <c r="I910" s="213"/>
      <c r="J910" s="209"/>
      <c r="K910" s="209"/>
      <c r="L910" s="214"/>
      <c r="M910" s="215"/>
      <c r="N910" s="216"/>
      <c r="O910" s="216"/>
      <c r="P910" s="216"/>
      <c r="Q910" s="216"/>
      <c r="R910" s="216"/>
      <c r="S910" s="216"/>
      <c r="T910" s="217"/>
      <c r="AT910" s="218" t="s">
        <v>219</v>
      </c>
      <c r="AU910" s="218" t="s">
        <v>82</v>
      </c>
      <c r="AV910" s="13" t="s">
        <v>80</v>
      </c>
      <c r="AW910" s="13" t="s">
        <v>34</v>
      </c>
      <c r="AX910" s="13" t="s">
        <v>73</v>
      </c>
      <c r="AY910" s="218" t="s">
        <v>211</v>
      </c>
    </row>
    <row r="911" spans="1:65" s="14" customFormat="1" ht="11.25">
      <c r="B911" s="219"/>
      <c r="C911" s="220"/>
      <c r="D911" s="210" t="s">
        <v>219</v>
      </c>
      <c r="E911" s="221" t="s">
        <v>21</v>
      </c>
      <c r="F911" s="222" t="s">
        <v>1926</v>
      </c>
      <c r="G911" s="220"/>
      <c r="H911" s="223">
        <v>2.7789999999999999</v>
      </c>
      <c r="I911" s="224"/>
      <c r="J911" s="220"/>
      <c r="K911" s="220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219</v>
      </c>
      <c r="AU911" s="229" t="s">
        <v>82</v>
      </c>
      <c r="AV911" s="14" t="s">
        <v>82</v>
      </c>
      <c r="AW911" s="14" t="s">
        <v>34</v>
      </c>
      <c r="AX911" s="14" t="s">
        <v>73</v>
      </c>
      <c r="AY911" s="229" t="s">
        <v>211</v>
      </c>
    </row>
    <row r="912" spans="1:65" s="13" customFormat="1" ht="11.25">
      <c r="B912" s="208"/>
      <c r="C912" s="209"/>
      <c r="D912" s="210" t="s">
        <v>219</v>
      </c>
      <c r="E912" s="211" t="s">
        <v>21</v>
      </c>
      <c r="F912" s="212" t="s">
        <v>1902</v>
      </c>
      <c r="G912" s="209"/>
      <c r="H912" s="211" t="s">
        <v>21</v>
      </c>
      <c r="I912" s="213"/>
      <c r="J912" s="209"/>
      <c r="K912" s="209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219</v>
      </c>
      <c r="AU912" s="218" t="s">
        <v>82</v>
      </c>
      <c r="AV912" s="13" t="s">
        <v>80</v>
      </c>
      <c r="AW912" s="13" t="s">
        <v>34</v>
      </c>
      <c r="AX912" s="13" t="s">
        <v>73</v>
      </c>
      <c r="AY912" s="218" t="s">
        <v>211</v>
      </c>
    </row>
    <row r="913" spans="2:51" s="14" customFormat="1" ht="11.25">
      <c r="B913" s="219"/>
      <c r="C913" s="220"/>
      <c r="D913" s="210" t="s">
        <v>219</v>
      </c>
      <c r="E913" s="221" t="s">
        <v>21</v>
      </c>
      <c r="F913" s="222" t="s">
        <v>1927</v>
      </c>
      <c r="G913" s="220"/>
      <c r="H913" s="223">
        <v>6.6989999999999998</v>
      </c>
      <c r="I913" s="224"/>
      <c r="J913" s="220"/>
      <c r="K913" s="220"/>
      <c r="L913" s="225"/>
      <c r="M913" s="226"/>
      <c r="N913" s="227"/>
      <c r="O913" s="227"/>
      <c r="P913" s="227"/>
      <c r="Q913" s="227"/>
      <c r="R913" s="227"/>
      <c r="S913" s="227"/>
      <c r="T913" s="228"/>
      <c r="AT913" s="229" t="s">
        <v>219</v>
      </c>
      <c r="AU913" s="229" t="s">
        <v>82</v>
      </c>
      <c r="AV913" s="14" t="s">
        <v>82</v>
      </c>
      <c r="AW913" s="14" t="s">
        <v>34</v>
      </c>
      <c r="AX913" s="14" t="s">
        <v>73</v>
      </c>
      <c r="AY913" s="229" t="s">
        <v>211</v>
      </c>
    </row>
    <row r="914" spans="2:51" s="13" customFormat="1" ht="11.25">
      <c r="B914" s="208"/>
      <c r="C914" s="209"/>
      <c r="D914" s="210" t="s">
        <v>219</v>
      </c>
      <c r="E914" s="211" t="s">
        <v>21</v>
      </c>
      <c r="F914" s="212" t="s">
        <v>1904</v>
      </c>
      <c r="G914" s="209"/>
      <c r="H914" s="211" t="s">
        <v>21</v>
      </c>
      <c r="I914" s="213"/>
      <c r="J914" s="209"/>
      <c r="K914" s="209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219</v>
      </c>
      <c r="AU914" s="218" t="s">
        <v>82</v>
      </c>
      <c r="AV914" s="13" t="s">
        <v>80</v>
      </c>
      <c r="AW914" s="13" t="s">
        <v>34</v>
      </c>
      <c r="AX914" s="13" t="s">
        <v>73</v>
      </c>
      <c r="AY914" s="218" t="s">
        <v>211</v>
      </c>
    </row>
    <row r="915" spans="2:51" s="14" customFormat="1" ht="11.25">
      <c r="B915" s="219"/>
      <c r="C915" s="220"/>
      <c r="D915" s="210" t="s">
        <v>219</v>
      </c>
      <c r="E915" s="221" t="s">
        <v>21</v>
      </c>
      <c r="F915" s="222" t="s">
        <v>1928</v>
      </c>
      <c r="G915" s="220"/>
      <c r="H915" s="223">
        <v>0.32100000000000001</v>
      </c>
      <c r="I915" s="224"/>
      <c r="J915" s="220"/>
      <c r="K915" s="220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219</v>
      </c>
      <c r="AU915" s="229" t="s">
        <v>82</v>
      </c>
      <c r="AV915" s="14" t="s">
        <v>82</v>
      </c>
      <c r="AW915" s="14" t="s">
        <v>34</v>
      </c>
      <c r="AX915" s="14" t="s">
        <v>73</v>
      </c>
      <c r="AY915" s="229" t="s">
        <v>211</v>
      </c>
    </row>
    <row r="916" spans="2:51" s="13" customFormat="1" ht="11.25">
      <c r="B916" s="208"/>
      <c r="C916" s="209"/>
      <c r="D916" s="210" t="s">
        <v>219</v>
      </c>
      <c r="E916" s="211" t="s">
        <v>21</v>
      </c>
      <c r="F916" s="212" t="s">
        <v>1906</v>
      </c>
      <c r="G916" s="209"/>
      <c r="H916" s="211" t="s">
        <v>21</v>
      </c>
      <c r="I916" s="213"/>
      <c r="J916" s="209"/>
      <c r="K916" s="209"/>
      <c r="L916" s="214"/>
      <c r="M916" s="215"/>
      <c r="N916" s="216"/>
      <c r="O916" s="216"/>
      <c r="P916" s="216"/>
      <c r="Q916" s="216"/>
      <c r="R916" s="216"/>
      <c r="S916" s="216"/>
      <c r="T916" s="217"/>
      <c r="AT916" s="218" t="s">
        <v>219</v>
      </c>
      <c r="AU916" s="218" t="s">
        <v>82</v>
      </c>
      <c r="AV916" s="13" t="s">
        <v>80</v>
      </c>
      <c r="AW916" s="13" t="s">
        <v>34</v>
      </c>
      <c r="AX916" s="13" t="s">
        <v>73</v>
      </c>
      <c r="AY916" s="218" t="s">
        <v>211</v>
      </c>
    </row>
    <row r="917" spans="2:51" s="14" customFormat="1" ht="11.25">
      <c r="B917" s="219"/>
      <c r="C917" s="220"/>
      <c r="D917" s="210" t="s">
        <v>219</v>
      </c>
      <c r="E917" s="221" t="s">
        <v>21</v>
      </c>
      <c r="F917" s="222" t="s">
        <v>1929</v>
      </c>
      <c r="G917" s="220"/>
      <c r="H917" s="223">
        <v>0.82499999999999996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219</v>
      </c>
      <c r="AU917" s="229" t="s">
        <v>82</v>
      </c>
      <c r="AV917" s="14" t="s">
        <v>82</v>
      </c>
      <c r="AW917" s="14" t="s">
        <v>34</v>
      </c>
      <c r="AX917" s="14" t="s">
        <v>73</v>
      </c>
      <c r="AY917" s="229" t="s">
        <v>211</v>
      </c>
    </row>
    <row r="918" spans="2:51" s="13" customFormat="1" ht="11.25">
      <c r="B918" s="208"/>
      <c r="C918" s="209"/>
      <c r="D918" s="210" t="s">
        <v>219</v>
      </c>
      <c r="E918" s="211" t="s">
        <v>21</v>
      </c>
      <c r="F918" s="212" t="s">
        <v>1908</v>
      </c>
      <c r="G918" s="209"/>
      <c r="H918" s="211" t="s">
        <v>21</v>
      </c>
      <c r="I918" s="213"/>
      <c r="J918" s="209"/>
      <c r="K918" s="209"/>
      <c r="L918" s="214"/>
      <c r="M918" s="215"/>
      <c r="N918" s="216"/>
      <c r="O918" s="216"/>
      <c r="P918" s="216"/>
      <c r="Q918" s="216"/>
      <c r="R918" s="216"/>
      <c r="S918" s="216"/>
      <c r="T918" s="217"/>
      <c r="AT918" s="218" t="s">
        <v>219</v>
      </c>
      <c r="AU918" s="218" t="s">
        <v>82</v>
      </c>
      <c r="AV918" s="13" t="s">
        <v>80</v>
      </c>
      <c r="AW918" s="13" t="s">
        <v>34</v>
      </c>
      <c r="AX918" s="13" t="s">
        <v>73</v>
      </c>
      <c r="AY918" s="218" t="s">
        <v>211</v>
      </c>
    </row>
    <row r="919" spans="2:51" s="14" customFormat="1" ht="11.25">
      <c r="B919" s="219"/>
      <c r="C919" s="220"/>
      <c r="D919" s="210" t="s">
        <v>219</v>
      </c>
      <c r="E919" s="221" t="s">
        <v>21</v>
      </c>
      <c r="F919" s="222" t="s">
        <v>1930</v>
      </c>
      <c r="G919" s="220"/>
      <c r="H919" s="223">
        <v>0.96799999999999997</v>
      </c>
      <c r="I919" s="224"/>
      <c r="J919" s="220"/>
      <c r="K919" s="220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219</v>
      </c>
      <c r="AU919" s="229" t="s">
        <v>82</v>
      </c>
      <c r="AV919" s="14" t="s">
        <v>82</v>
      </c>
      <c r="AW919" s="14" t="s">
        <v>34</v>
      </c>
      <c r="AX919" s="14" t="s">
        <v>73</v>
      </c>
      <c r="AY919" s="229" t="s">
        <v>211</v>
      </c>
    </row>
    <row r="920" spans="2:51" s="13" customFormat="1" ht="11.25">
      <c r="B920" s="208"/>
      <c r="C920" s="209"/>
      <c r="D920" s="210" t="s">
        <v>219</v>
      </c>
      <c r="E920" s="211" t="s">
        <v>21</v>
      </c>
      <c r="F920" s="212" t="s">
        <v>1910</v>
      </c>
      <c r="G920" s="209"/>
      <c r="H920" s="211" t="s">
        <v>21</v>
      </c>
      <c r="I920" s="213"/>
      <c r="J920" s="209"/>
      <c r="K920" s="209"/>
      <c r="L920" s="214"/>
      <c r="M920" s="215"/>
      <c r="N920" s="216"/>
      <c r="O920" s="216"/>
      <c r="P920" s="216"/>
      <c r="Q920" s="216"/>
      <c r="R920" s="216"/>
      <c r="S920" s="216"/>
      <c r="T920" s="217"/>
      <c r="AT920" s="218" t="s">
        <v>219</v>
      </c>
      <c r="AU920" s="218" t="s">
        <v>82</v>
      </c>
      <c r="AV920" s="13" t="s">
        <v>80</v>
      </c>
      <c r="AW920" s="13" t="s">
        <v>34</v>
      </c>
      <c r="AX920" s="13" t="s">
        <v>73</v>
      </c>
      <c r="AY920" s="218" t="s">
        <v>211</v>
      </c>
    </row>
    <row r="921" spans="2:51" s="14" customFormat="1" ht="11.25">
      <c r="B921" s="219"/>
      <c r="C921" s="220"/>
      <c r="D921" s="210" t="s">
        <v>219</v>
      </c>
      <c r="E921" s="221" t="s">
        <v>21</v>
      </c>
      <c r="F921" s="222" t="s">
        <v>1931</v>
      </c>
      <c r="G921" s="220"/>
      <c r="H921" s="223">
        <v>6.6000000000000003E-2</v>
      </c>
      <c r="I921" s="224"/>
      <c r="J921" s="220"/>
      <c r="K921" s="220"/>
      <c r="L921" s="225"/>
      <c r="M921" s="226"/>
      <c r="N921" s="227"/>
      <c r="O921" s="227"/>
      <c r="P921" s="227"/>
      <c r="Q921" s="227"/>
      <c r="R921" s="227"/>
      <c r="S921" s="227"/>
      <c r="T921" s="228"/>
      <c r="AT921" s="229" t="s">
        <v>219</v>
      </c>
      <c r="AU921" s="229" t="s">
        <v>82</v>
      </c>
      <c r="AV921" s="14" t="s">
        <v>82</v>
      </c>
      <c r="AW921" s="14" t="s">
        <v>34</v>
      </c>
      <c r="AX921" s="14" t="s">
        <v>73</v>
      </c>
      <c r="AY921" s="229" t="s">
        <v>211</v>
      </c>
    </row>
    <row r="922" spans="2:51" s="13" customFormat="1" ht="11.25">
      <c r="B922" s="208"/>
      <c r="C922" s="209"/>
      <c r="D922" s="210" t="s">
        <v>219</v>
      </c>
      <c r="E922" s="211" t="s">
        <v>21</v>
      </c>
      <c r="F922" s="212" t="s">
        <v>1912</v>
      </c>
      <c r="G922" s="209"/>
      <c r="H922" s="211" t="s">
        <v>21</v>
      </c>
      <c r="I922" s="213"/>
      <c r="J922" s="209"/>
      <c r="K922" s="209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219</v>
      </c>
      <c r="AU922" s="218" t="s">
        <v>82</v>
      </c>
      <c r="AV922" s="13" t="s">
        <v>80</v>
      </c>
      <c r="AW922" s="13" t="s">
        <v>34</v>
      </c>
      <c r="AX922" s="13" t="s">
        <v>73</v>
      </c>
      <c r="AY922" s="218" t="s">
        <v>211</v>
      </c>
    </row>
    <row r="923" spans="2:51" s="14" customFormat="1" ht="11.25">
      <c r="B923" s="219"/>
      <c r="C923" s="220"/>
      <c r="D923" s="210" t="s">
        <v>219</v>
      </c>
      <c r="E923" s="221" t="s">
        <v>21</v>
      </c>
      <c r="F923" s="222" t="s">
        <v>1932</v>
      </c>
      <c r="G923" s="220"/>
      <c r="H923" s="223">
        <v>0.56200000000000006</v>
      </c>
      <c r="I923" s="224"/>
      <c r="J923" s="220"/>
      <c r="K923" s="220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219</v>
      </c>
      <c r="AU923" s="229" t="s">
        <v>82</v>
      </c>
      <c r="AV923" s="14" t="s">
        <v>82</v>
      </c>
      <c r="AW923" s="14" t="s">
        <v>34</v>
      </c>
      <c r="AX923" s="14" t="s">
        <v>73</v>
      </c>
      <c r="AY923" s="229" t="s">
        <v>211</v>
      </c>
    </row>
    <row r="924" spans="2:51" s="13" customFormat="1" ht="11.25">
      <c r="B924" s="208"/>
      <c r="C924" s="209"/>
      <c r="D924" s="210" t="s">
        <v>219</v>
      </c>
      <c r="E924" s="211" t="s">
        <v>21</v>
      </c>
      <c r="F924" s="212" t="s">
        <v>1914</v>
      </c>
      <c r="G924" s="209"/>
      <c r="H924" s="211" t="s">
        <v>21</v>
      </c>
      <c r="I924" s="213"/>
      <c r="J924" s="209"/>
      <c r="K924" s="209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219</v>
      </c>
      <c r="AU924" s="218" t="s">
        <v>82</v>
      </c>
      <c r="AV924" s="13" t="s">
        <v>80</v>
      </c>
      <c r="AW924" s="13" t="s">
        <v>34</v>
      </c>
      <c r="AX924" s="13" t="s">
        <v>73</v>
      </c>
      <c r="AY924" s="218" t="s">
        <v>211</v>
      </c>
    </row>
    <row r="925" spans="2:51" s="14" customFormat="1" ht="11.25">
      <c r="B925" s="219"/>
      <c r="C925" s="220"/>
      <c r="D925" s="210" t="s">
        <v>219</v>
      </c>
      <c r="E925" s="221" t="s">
        <v>21</v>
      </c>
      <c r="F925" s="222" t="s">
        <v>1933</v>
      </c>
      <c r="G925" s="220"/>
      <c r="H925" s="223">
        <v>1.409</v>
      </c>
      <c r="I925" s="224"/>
      <c r="J925" s="220"/>
      <c r="K925" s="220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219</v>
      </c>
      <c r="AU925" s="229" t="s">
        <v>82</v>
      </c>
      <c r="AV925" s="14" t="s">
        <v>82</v>
      </c>
      <c r="AW925" s="14" t="s">
        <v>34</v>
      </c>
      <c r="AX925" s="14" t="s">
        <v>73</v>
      </c>
      <c r="AY925" s="229" t="s">
        <v>211</v>
      </c>
    </row>
    <row r="926" spans="2:51" s="13" customFormat="1" ht="11.25">
      <c r="B926" s="208"/>
      <c r="C926" s="209"/>
      <c r="D926" s="210" t="s">
        <v>219</v>
      </c>
      <c r="E926" s="211" t="s">
        <v>21</v>
      </c>
      <c r="F926" s="212" t="s">
        <v>1916</v>
      </c>
      <c r="G926" s="209"/>
      <c r="H926" s="211" t="s">
        <v>21</v>
      </c>
      <c r="I926" s="213"/>
      <c r="J926" s="209"/>
      <c r="K926" s="209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219</v>
      </c>
      <c r="AU926" s="218" t="s">
        <v>82</v>
      </c>
      <c r="AV926" s="13" t="s">
        <v>80</v>
      </c>
      <c r="AW926" s="13" t="s">
        <v>34</v>
      </c>
      <c r="AX926" s="13" t="s">
        <v>73</v>
      </c>
      <c r="AY926" s="218" t="s">
        <v>211</v>
      </c>
    </row>
    <row r="927" spans="2:51" s="14" customFormat="1" ht="11.25">
      <c r="B927" s="219"/>
      <c r="C927" s="220"/>
      <c r="D927" s="210" t="s">
        <v>219</v>
      </c>
      <c r="E927" s="221" t="s">
        <v>21</v>
      </c>
      <c r="F927" s="222" t="s">
        <v>1934</v>
      </c>
      <c r="G927" s="220"/>
      <c r="H927" s="223">
        <v>0.38100000000000001</v>
      </c>
      <c r="I927" s="224"/>
      <c r="J927" s="220"/>
      <c r="K927" s="220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219</v>
      </c>
      <c r="AU927" s="229" t="s">
        <v>82</v>
      </c>
      <c r="AV927" s="14" t="s">
        <v>82</v>
      </c>
      <c r="AW927" s="14" t="s">
        <v>34</v>
      </c>
      <c r="AX927" s="14" t="s">
        <v>73</v>
      </c>
      <c r="AY927" s="229" t="s">
        <v>211</v>
      </c>
    </row>
    <row r="928" spans="2:51" s="16" customFormat="1" ht="11.25">
      <c r="B928" s="241"/>
      <c r="C928" s="242"/>
      <c r="D928" s="210" t="s">
        <v>219</v>
      </c>
      <c r="E928" s="243" t="s">
        <v>1115</v>
      </c>
      <c r="F928" s="244" t="s">
        <v>240</v>
      </c>
      <c r="G928" s="242"/>
      <c r="H928" s="245">
        <v>14.01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AT928" s="251" t="s">
        <v>219</v>
      </c>
      <c r="AU928" s="251" t="s">
        <v>82</v>
      </c>
      <c r="AV928" s="16" t="s">
        <v>88</v>
      </c>
      <c r="AW928" s="16" t="s">
        <v>34</v>
      </c>
      <c r="AX928" s="16" t="s">
        <v>73</v>
      </c>
      <c r="AY928" s="251" t="s">
        <v>211</v>
      </c>
    </row>
    <row r="929" spans="1:65" s="15" customFormat="1" ht="11.25">
      <c r="B929" s="230"/>
      <c r="C929" s="231"/>
      <c r="D929" s="210" t="s">
        <v>219</v>
      </c>
      <c r="E929" s="232" t="s">
        <v>21</v>
      </c>
      <c r="F929" s="233" t="s">
        <v>225</v>
      </c>
      <c r="G929" s="231"/>
      <c r="H929" s="234">
        <v>14.01</v>
      </c>
      <c r="I929" s="235"/>
      <c r="J929" s="231"/>
      <c r="K929" s="231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219</v>
      </c>
      <c r="AU929" s="240" t="s">
        <v>82</v>
      </c>
      <c r="AV929" s="15" t="s">
        <v>100</v>
      </c>
      <c r="AW929" s="15" t="s">
        <v>34</v>
      </c>
      <c r="AX929" s="15" t="s">
        <v>80</v>
      </c>
      <c r="AY929" s="240" t="s">
        <v>211</v>
      </c>
    </row>
    <row r="930" spans="1:65" s="2" customFormat="1" ht="21.75" customHeight="1">
      <c r="A930" s="36"/>
      <c r="B930" s="37"/>
      <c r="C930" s="195" t="s">
        <v>1061</v>
      </c>
      <c r="D930" s="195" t="s">
        <v>213</v>
      </c>
      <c r="E930" s="196" t="s">
        <v>1935</v>
      </c>
      <c r="F930" s="197" t="s">
        <v>1936</v>
      </c>
      <c r="G930" s="198" t="s">
        <v>216</v>
      </c>
      <c r="H930" s="199">
        <v>1485.925</v>
      </c>
      <c r="I930" s="200"/>
      <c r="J930" s="201">
        <f>ROUND(I930*H930,2)</f>
        <v>0</v>
      </c>
      <c r="K930" s="197" t="s">
        <v>21</v>
      </c>
      <c r="L930" s="41"/>
      <c r="M930" s="202" t="s">
        <v>21</v>
      </c>
      <c r="N930" s="203" t="s">
        <v>44</v>
      </c>
      <c r="O930" s="66"/>
      <c r="P930" s="204">
        <f>O930*H930</f>
        <v>0</v>
      </c>
      <c r="Q930" s="204">
        <v>0</v>
      </c>
      <c r="R930" s="204">
        <f>Q930*H930</f>
        <v>0</v>
      </c>
      <c r="S930" s="204">
        <v>0</v>
      </c>
      <c r="T930" s="20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206" t="s">
        <v>330</v>
      </c>
      <c r="AT930" s="206" t="s">
        <v>213</v>
      </c>
      <c r="AU930" s="206" t="s">
        <v>82</v>
      </c>
      <c r="AY930" s="19" t="s">
        <v>211</v>
      </c>
      <c r="BE930" s="207">
        <f>IF(N930="základní",J930,0)</f>
        <v>0</v>
      </c>
      <c r="BF930" s="207">
        <f>IF(N930="snížená",J930,0)</f>
        <v>0</v>
      </c>
      <c r="BG930" s="207">
        <f>IF(N930="zákl. přenesená",J930,0)</f>
        <v>0</v>
      </c>
      <c r="BH930" s="207">
        <f>IF(N930="sníž. přenesená",J930,0)</f>
        <v>0</v>
      </c>
      <c r="BI930" s="207">
        <f>IF(N930="nulová",J930,0)</f>
        <v>0</v>
      </c>
      <c r="BJ930" s="19" t="s">
        <v>80</v>
      </c>
      <c r="BK930" s="207">
        <f>ROUND(I930*H930,2)</f>
        <v>0</v>
      </c>
      <c r="BL930" s="19" t="s">
        <v>330</v>
      </c>
      <c r="BM930" s="206" t="s">
        <v>1937</v>
      </c>
    </row>
    <row r="931" spans="1:65" s="13" customFormat="1" ht="11.25">
      <c r="B931" s="208"/>
      <c r="C931" s="209"/>
      <c r="D931" s="210" t="s">
        <v>219</v>
      </c>
      <c r="E931" s="211" t="s">
        <v>21</v>
      </c>
      <c r="F931" s="212" t="s">
        <v>1818</v>
      </c>
      <c r="G931" s="209"/>
      <c r="H931" s="211" t="s">
        <v>21</v>
      </c>
      <c r="I931" s="213"/>
      <c r="J931" s="209"/>
      <c r="K931" s="209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219</v>
      </c>
      <c r="AU931" s="218" t="s">
        <v>82</v>
      </c>
      <c r="AV931" s="13" t="s">
        <v>80</v>
      </c>
      <c r="AW931" s="13" t="s">
        <v>34</v>
      </c>
      <c r="AX931" s="13" t="s">
        <v>73</v>
      </c>
      <c r="AY931" s="218" t="s">
        <v>211</v>
      </c>
    </row>
    <row r="932" spans="1:65" s="13" customFormat="1" ht="11.25">
      <c r="B932" s="208"/>
      <c r="C932" s="209"/>
      <c r="D932" s="210" t="s">
        <v>219</v>
      </c>
      <c r="E932" s="211" t="s">
        <v>21</v>
      </c>
      <c r="F932" s="212" t="s">
        <v>1938</v>
      </c>
      <c r="G932" s="209"/>
      <c r="H932" s="211" t="s">
        <v>21</v>
      </c>
      <c r="I932" s="213"/>
      <c r="J932" s="209"/>
      <c r="K932" s="209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219</v>
      </c>
      <c r="AU932" s="218" t="s">
        <v>82</v>
      </c>
      <c r="AV932" s="13" t="s">
        <v>80</v>
      </c>
      <c r="AW932" s="13" t="s">
        <v>34</v>
      </c>
      <c r="AX932" s="13" t="s">
        <v>73</v>
      </c>
      <c r="AY932" s="218" t="s">
        <v>211</v>
      </c>
    </row>
    <row r="933" spans="1:65" s="13" customFormat="1" ht="11.25">
      <c r="B933" s="208"/>
      <c r="C933" s="209"/>
      <c r="D933" s="210" t="s">
        <v>219</v>
      </c>
      <c r="E933" s="211" t="s">
        <v>21</v>
      </c>
      <c r="F933" s="212" t="s">
        <v>1713</v>
      </c>
      <c r="G933" s="209"/>
      <c r="H933" s="211" t="s">
        <v>21</v>
      </c>
      <c r="I933" s="213"/>
      <c r="J933" s="209"/>
      <c r="K933" s="209"/>
      <c r="L933" s="214"/>
      <c r="M933" s="215"/>
      <c r="N933" s="216"/>
      <c r="O933" s="216"/>
      <c r="P933" s="216"/>
      <c r="Q933" s="216"/>
      <c r="R933" s="216"/>
      <c r="S933" s="216"/>
      <c r="T933" s="217"/>
      <c r="AT933" s="218" t="s">
        <v>219</v>
      </c>
      <c r="AU933" s="218" t="s">
        <v>82</v>
      </c>
      <c r="AV933" s="13" t="s">
        <v>80</v>
      </c>
      <c r="AW933" s="13" t="s">
        <v>34</v>
      </c>
      <c r="AX933" s="13" t="s">
        <v>73</v>
      </c>
      <c r="AY933" s="218" t="s">
        <v>211</v>
      </c>
    </row>
    <row r="934" spans="1:65" s="14" customFormat="1" ht="11.25">
      <c r="B934" s="219"/>
      <c r="C934" s="220"/>
      <c r="D934" s="210" t="s">
        <v>219</v>
      </c>
      <c r="E934" s="221" t="s">
        <v>21</v>
      </c>
      <c r="F934" s="222" t="s">
        <v>1714</v>
      </c>
      <c r="G934" s="220"/>
      <c r="H934" s="223">
        <v>103.43</v>
      </c>
      <c r="I934" s="224"/>
      <c r="J934" s="220"/>
      <c r="K934" s="220"/>
      <c r="L934" s="225"/>
      <c r="M934" s="226"/>
      <c r="N934" s="227"/>
      <c r="O934" s="227"/>
      <c r="P934" s="227"/>
      <c r="Q934" s="227"/>
      <c r="R934" s="227"/>
      <c r="S934" s="227"/>
      <c r="T934" s="228"/>
      <c r="AT934" s="229" t="s">
        <v>219</v>
      </c>
      <c r="AU934" s="229" t="s">
        <v>82</v>
      </c>
      <c r="AV934" s="14" t="s">
        <v>82</v>
      </c>
      <c r="AW934" s="14" t="s">
        <v>34</v>
      </c>
      <c r="AX934" s="14" t="s">
        <v>73</v>
      </c>
      <c r="AY934" s="229" t="s">
        <v>211</v>
      </c>
    </row>
    <row r="935" spans="1:65" s="13" customFormat="1" ht="11.25">
      <c r="B935" s="208"/>
      <c r="C935" s="209"/>
      <c r="D935" s="210" t="s">
        <v>219</v>
      </c>
      <c r="E935" s="211" t="s">
        <v>21</v>
      </c>
      <c r="F935" s="212" t="s">
        <v>1715</v>
      </c>
      <c r="G935" s="209"/>
      <c r="H935" s="211" t="s">
        <v>21</v>
      </c>
      <c r="I935" s="213"/>
      <c r="J935" s="209"/>
      <c r="K935" s="209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219</v>
      </c>
      <c r="AU935" s="218" t="s">
        <v>82</v>
      </c>
      <c r="AV935" s="13" t="s">
        <v>80</v>
      </c>
      <c r="AW935" s="13" t="s">
        <v>34</v>
      </c>
      <c r="AX935" s="13" t="s">
        <v>73</v>
      </c>
      <c r="AY935" s="218" t="s">
        <v>211</v>
      </c>
    </row>
    <row r="936" spans="1:65" s="14" customFormat="1" ht="11.25">
      <c r="B936" s="219"/>
      <c r="C936" s="220"/>
      <c r="D936" s="210" t="s">
        <v>219</v>
      </c>
      <c r="E936" s="221" t="s">
        <v>21</v>
      </c>
      <c r="F936" s="222" t="s">
        <v>1939</v>
      </c>
      <c r="G936" s="220"/>
      <c r="H936" s="223">
        <v>13.522</v>
      </c>
      <c r="I936" s="224"/>
      <c r="J936" s="220"/>
      <c r="K936" s="220"/>
      <c r="L936" s="225"/>
      <c r="M936" s="226"/>
      <c r="N936" s="227"/>
      <c r="O936" s="227"/>
      <c r="P936" s="227"/>
      <c r="Q936" s="227"/>
      <c r="R936" s="227"/>
      <c r="S936" s="227"/>
      <c r="T936" s="228"/>
      <c r="AT936" s="229" t="s">
        <v>219</v>
      </c>
      <c r="AU936" s="229" t="s">
        <v>82</v>
      </c>
      <c r="AV936" s="14" t="s">
        <v>82</v>
      </c>
      <c r="AW936" s="14" t="s">
        <v>34</v>
      </c>
      <c r="AX936" s="14" t="s">
        <v>73</v>
      </c>
      <c r="AY936" s="229" t="s">
        <v>211</v>
      </c>
    </row>
    <row r="937" spans="1:65" s="13" customFormat="1" ht="11.25">
      <c r="B937" s="208"/>
      <c r="C937" s="209"/>
      <c r="D937" s="210" t="s">
        <v>219</v>
      </c>
      <c r="E937" s="211" t="s">
        <v>21</v>
      </c>
      <c r="F937" s="212" t="s">
        <v>1764</v>
      </c>
      <c r="G937" s="209"/>
      <c r="H937" s="211" t="s">
        <v>21</v>
      </c>
      <c r="I937" s="213"/>
      <c r="J937" s="209"/>
      <c r="K937" s="209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219</v>
      </c>
      <c r="AU937" s="218" t="s">
        <v>82</v>
      </c>
      <c r="AV937" s="13" t="s">
        <v>80</v>
      </c>
      <c r="AW937" s="13" t="s">
        <v>34</v>
      </c>
      <c r="AX937" s="13" t="s">
        <v>73</v>
      </c>
      <c r="AY937" s="218" t="s">
        <v>211</v>
      </c>
    </row>
    <row r="938" spans="1:65" s="14" customFormat="1" ht="11.25">
      <c r="B938" s="219"/>
      <c r="C938" s="220"/>
      <c r="D938" s="210" t="s">
        <v>219</v>
      </c>
      <c r="E938" s="221" t="s">
        <v>21</v>
      </c>
      <c r="F938" s="222" t="s">
        <v>1940</v>
      </c>
      <c r="G938" s="220"/>
      <c r="H938" s="223">
        <v>569.71199999999999</v>
      </c>
      <c r="I938" s="224"/>
      <c r="J938" s="220"/>
      <c r="K938" s="220"/>
      <c r="L938" s="225"/>
      <c r="M938" s="226"/>
      <c r="N938" s="227"/>
      <c r="O938" s="227"/>
      <c r="P938" s="227"/>
      <c r="Q938" s="227"/>
      <c r="R938" s="227"/>
      <c r="S938" s="227"/>
      <c r="T938" s="228"/>
      <c r="AT938" s="229" t="s">
        <v>219</v>
      </c>
      <c r="AU938" s="229" t="s">
        <v>82</v>
      </c>
      <c r="AV938" s="14" t="s">
        <v>82</v>
      </c>
      <c r="AW938" s="14" t="s">
        <v>34</v>
      </c>
      <c r="AX938" s="14" t="s">
        <v>73</v>
      </c>
      <c r="AY938" s="229" t="s">
        <v>211</v>
      </c>
    </row>
    <row r="939" spans="1:65" s="14" customFormat="1" ht="11.25">
      <c r="B939" s="219"/>
      <c r="C939" s="220"/>
      <c r="D939" s="210" t="s">
        <v>219</v>
      </c>
      <c r="E939" s="221" t="s">
        <v>21</v>
      </c>
      <c r="F939" s="222" t="s">
        <v>1941</v>
      </c>
      <c r="G939" s="220"/>
      <c r="H939" s="223">
        <v>4.6719999999999997</v>
      </c>
      <c r="I939" s="224"/>
      <c r="J939" s="220"/>
      <c r="K939" s="220"/>
      <c r="L939" s="225"/>
      <c r="M939" s="226"/>
      <c r="N939" s="227"/>
      <c r="O939" s="227"/>
      <c r="P939" s="227"/>
      <c r="Q939" s="227"/>
      <c r="R939" s="227"/>
      <c r="S939" s="227"/>
      <c r="T939" s="228"/>
      <c r="AT939" s="229" t="s">
        <v>219</v>
      </c>
      <c r="AU939" s="229" t="s">
        <v>82</v>
      </c>
      <c r="AV939" s="14" t="s">
        <v>82</v>
      </c>
      <c r="AW939" s="14" t="s">
        <v>34</v>
      </c>
      <c r="AX939" s="14" t="s">
        <v>73</v>
      </c>
      <c r="AY939" s="229" t="s">
        <v>211</v>
      </c>
    </row>
    <row r="940" spans="1:65" s="13" customFormat="1" ht="11.25">
      <c r="B940" s="208"/>
      <c r="C940" s="209"/>
      <c r="D940" s="210" t="s">
        <v>219</v>
      </c>
      <c r="E940" s="211" t="s">
        <v>21</v>
      </c>
      <c r="F940" s="212" t="s">
        <v>1222</v>
      </c>
      <c r="G940" s="209"/>
      <c r="H940" s="211" t="s">
        <v>21</v>
      </c>
      <c r="I940" s="213"/>
      <c r="J940" s="209"/>
      <c r="K940" s="209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219</v>
      </c>
      <c r="AU940" s="218" t="s">
        <v>82</v>
      </c>
      <c r="AV940" s="13" t="s">
        <v>80</v>
      </c>
      <c r="AW940" s="13" t="s">
        <v>34</v>
      </c>
      <c r="AX940" s="13" t="s">
        <v>73</v>
      </c>
      <c r="AY940" s="218" t="s">
        <v>211</v>
      </c>
    </row>
    <row r="941" spans="1:65" s="14" customFormat="1" ht="11.25">
      <c r="B941" s="219"/>
      <c r="C941" s="220"/>
      <c r="D941" s="210" t="s">
        <v>219</v>
      </c>
      <c r="E941" s="221" t="s">
        <v>21</v>
      </c>
      <c r="F941" s="222" t="s">
        <v>1942</v>
      </c>
      <c r="G941" s="220"/>
      <c r="H941" s="223">
        <v>40.664000000000001</v>
      </c>
      <c r="I941" s="224"/>
      <c r="J941" s="220"/>
      <c r="K941" s="220"/>
      <c r="L941" s="225"/>
      <c r="M941" s="226"/>
      <c r="N941" s="227"/>
      <c r="O941" s="227"/>
      <c r="P941" s="227"/>
      <c r="Q941" s="227"/>
      <c r="R941" s="227"/>
      <c r="S941" s="227"/>
      <c r="T941" s="228"/>
      <c r="AT941" s="229" t="s">
        <v>219</v>
      </c>
      <c r="AU941" s="229" t="s">
        <v>82</v>
      </c>
      <c r="AV941" s="14" t="s">
        <v>82</v>
      </c>
      <c r="AW941" s="14" t="s">
        <v>34</v>
      </c>
      <c r="AX941" s="14" t="s">
        <v>73</v>
      </c>
      <c r="AY941" s="229" t="s">
        <v>211</v>
      </c>
    </row>
    <row r="942" spans="1:65" s="16" customFormat="1" ht="11.25">
      <c r="B942" s="241"/>
      <c r="C942" s="242"/>
      <c r="D942" s="210" t="s">
        <v>219</v>
      </c>
      <c r="E942" s="243" t="s">
        <v>1152</v>
      </c>
      <c r="F942" s="244" t="s">
        <v>240</v>
      </c>
      <c r="G942" s="242"/>
      <c r="H942" s="245">
        <v>732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AT942" s="251" t="s">
        <v>219</v>
      </c>
      <c r="AU942" s="251" t="s">
        <v>82</v>
      </c>
      <c r="AV942" s="16" t="s">
        <v>88</v>
      </c>
      <c r="AW942" s="16" t="s">
        <v>34</v>
      </c>
      <c r="AX942" s="16" t="s">
        <v>73</v>
      </c>
      <c r="AY942" s="251" t="s">
        <v>211</v>
      </c>
    </row>
    <row r="943" spans="1:65" s="13" customFormat="1" ht="11.25">
      <c r="B943" s="208"/>
      <c r="C943" s="209"/>
      <c r="D943" s="210" t="s">
        <v>219</v>
      </c>
      <c r="E943" s="211" t="s">
        <v>21</v>
      </c>
      <c r="F943" s="212" t="s">
        <v>1943</v>
      </c>
      <c r="G943" s="209"/>
      <c r="H943" s="211" t="s">
        <v>21</v>
      </c>
      <c r="I943" s="213"/>
      <c r="J943" s="209"/>
      <c r="K943" s="209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219</v>
      </c>
      <c r="AU943" s="218" t="s">
        <v>82</v>
      </c>
      <c r="AV943" s="13" t="s">
        <v>80</v>
      </c>
      <c r="AW943" s="13" t="s">
        <v>34</v>
      </c>
      <c r="AX943" s="13" t="s">
        <v>73</v>
      </c>
      <c r="AY943" s="218" t="s">
        <v>211</v>
      </c>
    </row>
    <row r="944" spans="1:65" s="13" customFormat="1" ht="11.25">
      <c r="B944" s="208"/>
      <c r="C944" s="209"/>
      <c r="D944" s="210" t="s">
        <v>219</v>
      </c>
      <c r="E944" s="211" t="s">
        <v>21</v>
      </c>
      <c r="F944" s="212" t="s">
        <v>1938</v>
      </c>
      <c r="G944" s="209"/>
      <c r="H944" s="211" t="s">
        <v>21</v>
      </c>
      <c r="I944" s="213"/>
      <c r="J944" s="209"/>
      <c r="K944" s="209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219</v>
      </c>
      <c r="AU944" s="218" t="s">
        <v>82</v>
      </c>
      <c r="AV944" s="13" t="s">
        <v>80</v>
      </c>
      <c r="AW944" s="13" t="s">
        <v>34</v>
      </c>
      <c r="AX944" s="13" t="s">
        <v>73</v>
      </c>
      <c r="AY944" s="218" t="s">
        <v>211</v>
      </c>
    </row>
    <row r="945" spans="1:65" s="13" customFormat="1" ht="11.25">
      <c r="B945" s="208"/>
      <c r="C945" s="209"/>
      <c r="D945" s="210" t="s">
        <v>219</v>
      </c>
      <c r="E945" s="211" t="s">
        <v>21</v>
      </c>
      <c r="F945" s="212" t="s">
        <v>1944</v>
      </c>
      <c r="G945" s="209"/>
      <c r="H945" s="211" t="s">
        <v>21</v>
      </c>
      <c r="I945" s="213"/>
      <c r="J945" s="209"/>
      <c r="K945" s="209"/>
      <c r="L945" s="214"/>
      <c r="M945" s="215"/>
      <c r="N945" s="216"/>
      <c r="O945" s="216"/>
      <c r="P945" s="216"/>
      <c r="Q945" s="216"/>
      <c r="R945" s="216"/>
      <c r="S945" s="216"/>
      <c r="T945" s="217"/>
      <c r="AT945" s="218" t="s">
        <v>219</v>
      </c>
      <c r="AU945" s="218" t="s">
        <v>82</v>
      </c>
      <c r="AV945" s="13" t="s">
        <v>80</v>
      </c>
      <c r="AW945" s="13" t="s">
        <v>34</v>
      </c>
      <c r="AX945" s="13" t="s">
        <v>73</v>
      </c>
      <c r="AY945" s="218" t="s">
        <v>211</v>
      </c>
    </row>
    <row r="946" spans="1:65" s="14" customFormat="1" ht="11.25">
      <c r="B946" s="219"/>
      <c r="C946" s="220"/>
      <c r="D946" s="210" t="s">
        <v>219</v>
      </c>
      <c r="E946" s="221" t="s">
        <v>21</v>
      </c>
      <c r="F946" s="222" t="s">
        <v>1945</v>
      </c>
      <c r="G946" s="220"/>
      <c r="H946" s="223">
        <v>35.698</v>
      </c>
      <c r="I946" s="224"/>
      <c r="J946" s="220"/>
      <c r="K946" s="220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219</v>
      </c>
      <c r="AU946" s="229" t="s">
        <v>82</v>
      </c>
      <c r="AV946" s="14" t="s">
        <v>82</v>
      </c>
      <c r="AW946" s="14" t="s">
        <v>34</v>
      </c>
      <c r="AX946" s="14" t="s">
        <v>73</v>
      </c>
      <c r="AY946" s="229" t="s">
        <v>211</v>
      </c>
    </row>
    <row r="947" spans="1:65" s="14" customFormat="1" ht="11.25">
      <c r="B947" s="219"/>
      <c r="C947" s="220"/>
      <c r="D947" s="210" t="s">
        <v>219</v>
      </c>
      <c r="E947" s="221" t="s">
        <v>21</v>
      </c>
      <c r="F947" s="222" t="s">
        <v>1946</v>
      </c>
      <c r="G947" s="220"/>
      <c r="H947" s="223">
        <v>31.853999999999999</v>
      </c>
      <c r="I947" s="224"/>
      <c r="J947" s="220"/>
      <c r="K947" s="220"/>
      <c r="L947" s="225"/>
      <c r="M947" s="226"/>
      <c r="N947" s="227"/>
      <c r="O947" s="227"/>
      <c r="P947" s="227"/>
      <c r="Q947" s="227"/>
      <c r="R947" s="227"/>
      <c r="S947" s="227"/>
      <c r="T947" s="228"/>
      <c r="AT947" s="229" t="s">
        <v>219</v>
      </c>
      <c r="AU947" s="229" t="s">
        <v>82</v>
      </c>
      <c r="AV947" s="14" t="s">
        <v>82</v>
      </c>
      <c r="AW947" s="14" t="s">
        <v>34</v>
      </c>
      <c r="AX947" s="14" t="s">
        <v>73</v>
      </c>
      <c r="AY947" s="229" t="s">
        <v>211</v>
      </c>
    </row>
    <row r="948" spans="1:65" s="14" customFormat="1" ht="11.25">
      <c r="B948" s="219"/>
      <c r="C948" s="220"/>
      <c r="D948" s="210" t="s">
        <v>219</v>
      </c>
      <c r="E948" s="221" t="s">
        <v>21</v>
      </c>
      <c r="F948" s="222" t="s">
        <v>1947</v>
      </c>
      <c r="G948" s="220"/>
      <c r="H948" s="223">
        <v>2.956</v>
      </c>
      <c r="I948" s="224"/>
      <c r="J948" s="220"/>
      <c r="K948" s="220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219</v>
      </c>
      <c r="AU948" s="229" t="s">
        <v>82</v>
      </c>
      <c r="AV948" s="14" t="s">
        <v>82</v>
      </c>
      <c r="AW948" s="14" t="s">
        <v>34</v>
      </c>
      <c r="AX948" s="14" t="s">
        <v>73</v>
      </c>
      <c r="AY948" s="229" t="s">
        <v>211</v>
      </c>
    </row>
    <row r="949" spans="1:65" s="13" customFormat="1" ht="11.25">
      <c r="B949" s="208"/>
      <c r="C949" s="209"/>
      <c r="D949" s="210" t="s">
        <v>219</v>
      </c>
      <c r="E949" s="211" t="s">
        <v>21</v>
      </c>
      <c r="F949" s="212" t="s">
        <v>1764</v>
      </c>
      <c r="G949" s="209"/>
      <c r="H949" s="211" t="s">
        <v>21</v>
      </c>
      <c r="I949" s="213"/>
      <c r="J949" s="209"/>
      <c r="K949" s="209"/>
      <c r="L949" s="214"/>
      <c r="M949" s="215"/>
      <c r="N949" s="216"/>
      <c r="O949" s="216"/>
      <c r="P949" s="216"/>
      <c r="Q949" s="216"/>
      <c r="R949" s="216"/>
      <c r="S949" s="216"/>
      <c r="T949" s="217"/>
      <c r="AT949" s="218" t="s">
        <v>219</v>
      </c>
      <c r="AU949" s="218" t="s">
        <v>82</v>
      </c>
      <c r="AV949" s="13" t="s">
        <v>80</v>
      </c>
      <c r="AW949" s="13" t="s">
        <v>34</v>
      </c>
      <c r="AX949" s="13" t="s">
        <v>73</v>
      </c>
      <c r="AY949" s="218" t="s">
        <v>211</v>
      </c>
    </row>
    <row r="950" spans="1:65" s="14" customFormat="1" ht="11.25">
      <c r="B950" s="219"/>
      <c r="C950" s="220"/>
      <c r="D950" s="210" t="s">
        <v>219</v>
      </c>
      <c r="E950" s="221" t="s">
        <v>21</v>
      </c>
      <c r="F950" s="222" t="s">
        <v>1948</v>
      </c>
      <c r="G950" s="220"/>
      <c r="H950" s="223">
        <v>580.66800000000001</v>
      </c>
      <c r="I950" s="224"/>
      <c r="J950" s="220"/>
      <c r="K950" s="220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219</v>
      </c>
      <c r="AU950" s="229" t="s">
        <v>82</v>
      </c>
      <c r="AV950" s="14" t="s">
        <v>82</v>
      </c>
      <c r="AW950" s="14" t="s">
        <v>34</v>
      </c>
      <c r="AX950" s="14" t="s">
        <v>73</v>
      </c>
      <c r="AY950" s="229" t="s">
        <v>211</v>
      </c>
    </row>
    <row r="951" spans="1:65" s="14" customFormat="1" ht="11.25">
      <c r="B951" s="219"/>
      <c r="C951" s="220"/>
      <c r="D951" s="210" t="s">
        <v>219</v>
      </c>
      <c r="E951" s="221" t="s">
        <v>21</v>
      </c>
      <c r="F951" s="222" t="s">
        <v>1949</v>
      </c>
      <c r="G951" s="220"/>
      <c r="H951" s="223">
        <v>5.3150000000000004</v>
      </c>
      <c r="I951" s="224"/>
      <c r="J951" s="220"/>
      <c r="K951" s="220"/>
      <c r="L951" s="225"/>
      <c r="M951" s="226"/>
      <c r="N951" s="227"/>
      <c r="O951" s="227"/>
      <c r="P951" s="227"/>
      <c r="Q951" s="227"/>
      <c r="R951" s="227"/>
      <c r="S951" s="227"/>
      <c r="T951" s="228"/>
      <c r="AT951" s="229" t="s">
        <v>219</v>
      </c>
      <c r="AU951" s="229" t="s">
        <v>82</v>
      </c>
      <c r="AV951" s="14" t="s">
        <v>82</v>
      </c>
      <c r="AW951" s="14" t="s">
        <v>34</v>
      </c>
      <c r="AX951" s="14" t="s">
        <v>73</v>
      </c>
      <c r="AY951" s="229" t="s">
        <v>211</v>
      </c>
    </row>
    <row r="952" spans="1:65" s="13" customFormat="1" ht="11.25">
      <c r="B952" s="208"/>
      <c r="C952" s="209"/>
      <c r="D952" s="210" t="s">
        <v>219</v>
      </c>
      <c r="E952" s="211" t="s">
        <v>21</v>
      </c>
      <c r="F952" s="212" t="s">
        <v>1222</v>
      </c>
      <c r="G952" s="209"/>
      <c r="H952" s="211" t="s">
        <v>21</v>
      </c>
      <c r="I952" s="213"/>
      <c r="J952" s="209"/>
      <c r="K952" s="209"/>
      <c r="L952" s="214"/>
      <c r="M952" s="215"/>
      <c r="N952" s="216"/>
      <c r="O952" s="216"/>
      <c r="P952" s="216"/>
      <c r="Q952" s="216"/>
      <c r="R952" s="216"/>
      <c r="S952" s="216"/>
      <c r="T952" s="217"/>
      <c r="AT952" s="218" t="s">
        <v>219</v>
      </c>
      <c r="AU952" s="218" t="s">
        <v>82</v>
      </c>
      <c r="AV952" s="13" t="s">
        <v>80</v>
      </c>
      <c r="AW952" s="13" t="s">
        <v>34</v>
      </c>
      <c r="AX952" s="13" t="s">
        <v>73</v>
      </c>
      <c r="AY952" s="218" t="s">
        <v>211</v>
      </c>
    </row>
    <row r="953" spans="1:65" s="14" customFormat="1" ht="11.25">
      <c r="B953" s="219"/>
      <c r="C953" s="220"/>
      <c r="D953" s="210" t="s">
        <v>219</v>
      </c>
      <c r="E953" s="221" t="s">
        <v>21</v>
      </c>
      <c r="F953" s="222" t="s">
        <v>1950</v>
      </c>
      <c r="G953" s="220"/>
      <c r="H953" s="223">
        <v>63.509</v>
      </c>
      <c r="I953" s="224"/>
      <c r="J953" s="220"/>
      <c r="K953" s="220"/>
      <c r="L953" s="225"/>
      <c r="M953" s="226"/>
      <c r="N953" s="227"/>
      <c r="O953" s="227"/>
      <c r="P953" s="227"/>
      <c r="Q953" s="227"/>
      <c r="R953" s="227"/>
      <c r="S953" s="227"/>
      <c r="T953" s="228"/>
      <c r="AT953" s="229" t="s">
        <v>219</v>
      </c>
      <c r="AU953" s="229" t="s">
        <v>82</v>
      </c>
      <c r="AV953" s="14" t="s">
        <v>82</v>
      </c>
      <c r="AW953" s="14" t="s">
        <v>34</v>
      </c>
      <c r="AX953" s="14" t="s">
        <v>73</v>
      </c>
      <c r="AY953" s="229" t="s">
        <v>211</v>
      </c>
    </row>
    <row r="954" spans="1:65" s="16" customFormat="1" ht="11.25">
      <c r="B954" s="241"/>
      <c r="C954" s="242"/>
      <c r="D954" s="210" t="s">
        <v>219</v>
      </c>
      <c r="E954" s="243" t="s">
        <v>1154</v>
      </c>
      <c r="F954" s="244" t="s">
        <v>240</v>
      </c>
      <c r="G954" s="242"/>
      <c r="H954" s="245">
        <v>720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AT954" s="251" t="s">
        <v>219</v>
      </c>
      <c r="AU954" s="251" t="s">
        <v>82</v>
      </c>
      <c r="AV954" s="16" t="s">
        <v>88</v>
      </c>
      <c r="AW954" s="16" t="s">
        <v>34</v>
      </c>
      <c r="AX954" s="16" t="s">
        <v>73</v>
      </c>
      <c r="AY954" s="251" t="s">
        <v>211</v>
      </c>
    </row>
    <row r="955" spans="1:65" s="13" customFormat="1" ht="11.25">
      <c r="B955" s="208"/>
      <c r="C955" s="209"/>
      <c r="D955" s="210" t="s">
        <v>219</v>
      </c>
      <c r="E955" s="211" t="s">
        <v>21</v>
      </c>
      <c r="F955" s="212" t="s">
        <v>1951</v>
      </c>
      <c r="G955" s="209"/>
      <c r="H955" s="211" t="s">
        <v>21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219</v>
      </c>
      <c r="AU955" s="218" t="s">
        <v>82</v>
      </c>
      <c r="AV955" s="13" t="s">
        <v>80</v>
      </c>
      <c r="AW955" s="13" t="s">
        <v>34</v>
      </c>
      <c r="AX955" s="13" t="s">
        <v>73</v>
      </c>
      <c r="AY955" s="218" t="s">
        <v>211</v>
      </c>
    </row>
    <row r="956" spans="1:65" s="14" customFormat="1" ht="11.25">
      <c r="B956" s="219"/>
      <c r="C956" s="220"/>
      <c r="D956" s="210" t="s">
        <v>219</v>
      </c>
      <c r="E956" s="221" t="s">
        <v>21</v>
      </c>
      <c r="F956" s="222" t="s">
        <v>1952</v>
      </c>
      <c r="G956" s="220"/>
      <c r="H956" s="223">
        <v>33.924999999999997</v>
      </c>
      <c r="I956" s="224"/>
      <c r="J956" s="220"/>
      <c r="K956" s="220"/>
      <c r="L956" s="225"/>
      <c r="M956" s="226"/>
      <c r="N956" s="227"/>
      <c r="O956" s="227"/>
      <c r="P956" s="227"/>
      <c r="Q956" s="227"/>
      <c r="R956" s="227"/>
      <c r="S956" s="227"/>
      <c r="T956" s="228"/>
      <c r="AT956" s="229" t="s">
        <v>219</v>
      </c>
      <c r="AU956" s="229" t="s">
        <v>82</v>
      </c>
      <c r="AV956" s="14" t="s">
        <v>82</v>
      </c>
      <c r="AW956" s="14" t="s">
        <v>34</v>
      </c>
      <c r="AX956" s="14" t="s">
        <v>73</v>
      </c>
      <c r="AY956" s="229" t="s">
        <v>211</v>
      </c>
    </row>
    <row r="957" spans="1:65" s="16" customFormat="1" ht="11.25">
      <c r="B957" s="241"/>
      <c r="C957" s="242"/>
      <c r="D957" s="210" t="s">
        <v>219</v>
      </c>
      <c r="E957" s="243" t="s">
        <v>1156</v>
      </c>
      <c r="F957" s="244" t="s">
        <v>240</v>
      </c>
      <c r="G957" s="242"/>
      <c r="H957" s="245">
        <v>33.924999999999997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AT957" s="251" t="s">
        <v>219</v>
      </c>
      <c r="AU957" s="251" t="s">
        <v>82</v>
      </c>
      <c r="AV957" s="16" t="s">
        <v>88</v>
      </c>
      <c r="AW957" s="16" t="s">
        <v>34</v>
      </c>
      <c r="AX957" s="16" t="s">
        <v>73</v>
      </c>
      <c r="AY957" s="251" t="s">
        <v>211</v>
      </c>
    </row>
    <row r="958" spans="1:65" s="15" customFormat="1" ht="11.25">
      <c r="B958" s="230"/>
      <c r="C958" s="231"/>
      <c r="D958" s="210" t="s">
        <v>219</v>
      </c>
      <c r="E958" s="232" t="s">
        <v>21</v>
      </c>
      <c r="F958" s="233" t="s">
        <v>225</v>
      </c>
      <c r="G958" s="231"/>
      <c r="H958" s="234">
        <v>1485.925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219</v>
      </c>
      <c r="AU958" s="240" t="s">
        <v>82</v>
      </c>
      <c r="AV958" s="15" t="s">
        <v>100</v>
      </c>
      <c r="AW958" s="15" t="s">
        <v>34</v>
      </c>
      <c r="AX958" s="15" t="s">
        <v>80</v>
      </c>
      <c r="AY958" s="240" t="s">
        <v>211</v>
      </c>
    </row>
    <row r="959" spans="1:65" s="2" customFormat="1" ht="16.5" customHeight="1">
      <c r="A959" s="36"/>
      <c r="B959" s="37"/>
      <c r="C959" s="252" t="s">
        <v>1066</v>
      </c>
      <c r="D959" s="252" t="s">
        <v>399</v>
      </c>
      <c r="E959" s="253" t="s">
        <v>1953</v>
      </c>
      <c r="F959" s="254" t="s">
        <v>1954</v>
      </c>
      <c r="G959" s="255" t="s">
        <v>216</v>
      </c>
      <c r="H959" s="256">
        <v>1634.518</v>
      </c>
      <c r="I959" s="257"/>
      <c r="J959" s="258">
        <f>ROUND(I959*H959,2)</f>
        <v>0</v>
      </c>
      <c r="K959" s="254" t="s">
        <v>217</v>
      </c>
      <c r="L959" s="259"/>
      <c r="M959" s="260" t="s">
        <v>21</v>
      </c>
      <c r="N959" s="261" t="s">
        <v>44</v>
      </c>
      <c r="O959" s="66"/>
      <c r="P959" s="204">
        <f>O959*H959</f>
        <v>0</v>
      </c>
      <c r="Q959" s="204">
        <v>1.4500000000000001E-2</v>
      </c>
      <c r="R959" s="204">
        <f>Q959*H959</f>
        <v>23.700511000000002</v>
      </c>
      <c r="S959" s="204">
        <v>0</v>
      </c>
      <c r="T959" s="205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206" t="s">
        <v>435</v>
      </c>
      <c r="AT959" s="206" t="s">
        <v>399</v>
      </c>
      <c r="AU959" s="206" t="s">
        <v>82</v>
      </c>
      <c r="AY959" s="19" t="s">
        <v>211</v>
      </c>
      <c r="BE959" s="207">
        <f>IF(N959="základní",J959,0)</f>
        <v>0</v>
      </c>
      <c r="BF959" s="207">
        <f>IF(N959="snížená",J959,0)</f>
        <v>0</v>
      </c>
      <c r="BG959" s="207">
        <f>IF(N959="zákl. přenesená",J959,0)</f>
        <v>0</v>
      </c>
      <c r="BH959" s="207">
        <f>IF(N959="sníž. přenesená",J959,0)</f>
        <v>0</v>
      </c>
      <c r="BI959" s="207">
        <f>IF(N959="nulová",J959,0)</f>
        <v>0</v>
      </c>
      <c r="BJ959" s="19" t="s">
        <v>80</v>
      </c>
      <c r="BK959" s="207">
        <f>ROUND(I959*H959,2)</f>
        <v>0</v>
      </c>
      <c r="BL959" s="19" t="s">
        <v>330</v>
      </c>
      <c r="BM959" s="206" t="s">
        <v>1955</v>
      </c>
    </row>
    <row r="960" spans="1:65" s="14" customFormat="1" ht="11.25">
      <c r="B960" s="219"/>
      <c r="C960" s="220"/>
      <c r="D960" s="210" t="s">
        <v>219</v>
      </c>
      <c r="E960" s="221" t="s">
        <v>21</v>
      </c>
      <c r="F960" s="222" t="s">
        <v>1956</v>
      </c>
      <c r="G960" s="220"/>
      <c r="H960" s="223">
        <v>805.2</v>
      </c>
      <c r="I960" s="224"/>
      <c r="J960" s="220"/>
      <c r="K960" s="220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219</v>
      </c>
      <c r="AU960" s="229" t="s">
        <v>82</v>
      </c>
      <c r="AV960" s="14" t="s">
        <v>82</v>
      </c>
      <c r="AW960" s="14" t="s">
        <v>34</v>
      </c>
      <c r="AX960" s="14" t="s">
        <v>73</v>
      </c>
      <c r="AY960" s="229" t="s">
        <v>211</v>
      </c>
    </row>
    <row r="961" spans="1:65" s="14" customFormat="1" ht="11.25">
      <c r="B961" s="219"/>
      <c r="C961" s="220"/>
      <c r="D961" s="210" t="s">
        <v>219</v>
      </c>
      <c r="E961" s="221" t="s">
        <v>21</v>
      </c>
      <c r="F961" s="222" t="s">
        <v>1957</v>
      </c>
      <c r="G961" s="220"/>
      <c r="H961" s="223">
        <v>792</v>
      </c>
      <c r="I961" s="224"/>
      <c r="J961" s="220"/>
      <c r="K961" s="220"/>
      <c r="L961" s="225"/>
      <c r="M961" s="226"/>
      <c r="N961" s="227"/>
      <c r="O961" s="227"/>
      <c r="P961" s="227"/>
      <c r="Q961" s="227"/>
      <c r="R961" s="227"/>
      <c r="S961" s="227"/>
      <c r="T961" s="228"/>
      <c r="AT961" s="229" t="s">
        <v>219</v>
      </c>
      <c r="AU961" s="229" t="s">
        <v>82</v>
      </c>
      <c r="AV961" s="14" t="s">
        <v>82</v>
      </c>
      <c r="AW961" s="14" t="s">
        <v>34</v>
      </c>
      <c r="AX961" s="14" t="s">
        <v>73</v>
      </c>
      <c r="AY961" s="229" t="s">
        <v>211</v>
      </c>
    </row>
    <row r="962" spans="1:65" s="14" customFormat="1" ht="11.25">
      <c r="B962" s="219"/>
      <c r="C962" s="220"/>
      <c r="D962" s="210" t="s">
        <v>219</v>
      </c>
      <c r="E962" s="221" t="s">
        <v>21</v>
      </c>
      <c r="F962" s="222" t="s">
        <v>1958</v>
      </c>
      <c r="G962" s="220"/>
      <c r="H962" s="223">
        <v>37.317999999999998</v>
      </c>
      <c r="I962" s="224"/>
      <c r="J962" s="220"/>
      <c r="K962" s="220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219</v>
      </c>
      <c r="AU962" s="229" t="s">
        <v>82</v>
      </c>
      <c r="AV962" s="14" t="s">
        <v>82</v>
      </c>
      <c r="AW962" s="14" t="s">
        <v>34</v>
      </c>
      <c r="AX962" s="14" t="s">
        <v>73</v>
      </c>
      <c r="AY962" s="229" t="s">
        <v>211</v>
      </c>
    </row>
    <row r="963" spans="1:65" s="15" customFormat="1" ht="11.25">
      <c r="B963" s="230"/>
      <c r="C963" s="231"/>
      <c r="D963" s="210" t="s">
        <v>219</v>
      </c>
      <c r="E963" s="232" t="s">
        <v>1119</v>
      </c>
      <c r="F963" s="233" t="s">
        <v>225</v>
      </c>
      <c r="G963" s="231"/>
      <c r="H963" s="234">
        <v>1634.518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219</v>
      </c>
      <c r="AU963" s="240" t="s">
        <v>82</v>
      </c>
      <c r="AV963" s="15" t="s">
        <v>100</v>
      </c>
      <c r="AW963" s="15" t="s">
        <v>34</v>
      </c>
      <c r="AX963" s="15" t="s">
        <v>80</v>
      </c>
      <c r="AY963" s="240" t="s">
        <v>211</v>
      </c>
    </row>
    <row r="964" spans="1:65" s="2" customFormat="1" ht="21.75" customHeight="1">
      <c r="A964" s="36"/>
      <c r="B964" s="37"/>
      <c r="C964" s="195" t="s">
        <v>1071</v>
      </c>
      <c r="D964" s="195" t="s">
        <v>213</v>
      </c>
      <c r="E964" s="196" t="s">
        <v>1959</v>
      </c>
      <c r="F964" s="197" t="s">
        <v>1960</v>
      </c>
      <c r="G964" s="198" t="s">
        <v>216</v>
      </c>
      <c r="H964" s="199">
        <v>684.12199999999996</v>
      </c>
      <c r="I964" s="200"/>
      <c r="J964" s="201">
        <f>ROUND(I964*H964,2)</f>
        <v>0</v>
      </c>
      <c r="K964" s="197" t="s">
        <v>217</v>
      </c>
      <c r="L964" s="41"/>
      <c r="M964" s="202" t="s">
        <v>21</v>
      </c>
      <c r="N964" s="203" t="s">
        <v>44</v>
      </c>
      <c r="O964" s="66"/>
      <c r="P964" s="204">
        <f>O964*H964</f>
        <v>0</v>
      </c>
      <c r="Q964" s="204">
        <v>0</v>
      </c>
      <c r="R964" s="204">
        <f>Q964*H964</f>
        <v>0</v>
      </c>
      <c r="S964" s="204">
        <v>1.4999999999999999E-2</v>
      </c>
      <c r="T964" s="205">
        <f>S964*H964</f>
        <v>10.26183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206" t="s">
        <v>330</v>
      </c>
      <c r="AT964" s="206" t="s">
        <v>213</v>
      </c>
      <c r="AU964" s="206" t="s">
        <v>82</v>
      </c>
      <c r="AY964" s="19" t="s">
        <v>211</v>
      </c>
      <c r="BE964" s="207">
        <f>IF(N964="základní",J964,0)</f>
        <v>0</v>
      </c>
      <c r="BF964" s="207">
        <f>IF(N964="snížená",J964,0)</f>
        <v>0</v>
      </c>
      <c r="BG964" s="207">
        <f>IF(N964="zákl. přenesená",J964,0)</f>
        <v>0</v>
      </c>
      <c r="BH964" s="207">
        <f>IF(N964="sníž. přenesená",J964,0)</f>
        <v>0</v>
      </c>
      <c r="BI964" s="207">
        <f>IF(N964="nulová",J964,0)</f>
        <v>0</v>
      </c>
      <c r="BJ964" s="19" t="s">
        <v>80</v>
      </c>
      <c r="BK964" s="207">
        <f>ROUND(I964*H964,2)</f>
        <v>0</v>
      </c>
      <c r="BL964" s="19" t="s">
        <v>330</v>
      </c>
      <c r="BM964" s="206" t="s">
        <v>1961</v>
      </c>
    </row>
    <row r="965" spans="1:65" s="13" customFormat="1" ht="11.25">
      <c r="B965" s="208"/>
      <c r="C965" s="209"/>
      <c r="D965" s="210" t="s">
        <v>219</v>
      </c>
      <c r="E965" s="211" t="s">
        <v>21</v>
      </c>
      <c r="F965" s="212" t="s">
        <v>1962</v>
      </c>
      <c r="G965" s="209"/>
      <c r="H965" s="211" t="s">
        <v>21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219</v>
      </c>
      <c r="AU965" s="218" t="s">
        <v>82</v>
      </c>
      <c r="AV965" s="13" t="s">
        <v>80</v>
      </c>
      <c r="AW965" s="13" t="s">
        <v>34</v>
      </c>
      <c r="AX965" s="13" t="s">
        <v>73</v>
      </c>
      <c r="AY965" s="218" t="s">
        <v>211</v>
      </c>
    </row>
    <row r="966" spans="1:65" s="14" customFormat="1" ht="11.25">
      <c r="B966" s="219"/>
      <c r="C966" s="220"/>
      <c r="D966" s="210" t="s">
        <v>219</v>
      </c>
      <c r="E966" s="221" t="s">
        <v>21</v>
      </c>
      <c r="F966" s="222" t="s">
        <v>1963</v>
      </c>
      <c r="G966" s="220"/>
      <c r="H966" s="223">
        <v>642.09400000000005</v>
      </c>
      <c r="I966" s="224"/>
      <c r="J966" s="220"/>
      <c r="K966" s="220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219</v>
      </c>
      <c r="AU966" s="229" t="s">
        <v>82</v>
      </c>
      <c r="AV966" s="14" t="s">
        <v>82</v>
      </c>
      <c r="AW966" s="14" t="s">
        <v>34</v>
      </c>
      <c r="AX966" s="14" t="s">
        <v>73</v>
      </c>
      <c r="AY966" s="229" t="s">
        <v>211</v>
      </c>
    </row>
    <row r="967" spans="1:65" s="13" customFormat="1" ht="11.25">
      <c r="B967" s="208"/>
      <c r="C967" s="209"/>
      <c r="D967" s="210" t="s">
        <v>219</v>
      </c>
      <c r="E967" s="211" t="s">
        <v>21</v>
      </c>
      <c r="F967" s="212" t="s">
        <v>1964</v>
      </c>
      <c r="G967" s="209"/>
      <c r="H967" s="211" t="s">
        <v>21</v>
      </c>
      <c r="I967" s="213"/>
      <c r="J967" s="209"/>
      <c r="K967" s="209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219</v>
      </c>
      <c r="AU967" s="218" t="s">
        <v>82</v>
      </c>
      <c r="AV967" s="13" t="s">
        <v>80</v>
      </c>
      <c r="AW967" s="13" t="s">
        <v>34</v>
      </c>
      <c r="AX967" s="13" t="s">
        <v>73</v>
      </c>
      <c r="AY967" s="218" t="s">
        <v>211</v>
      </c>
    </row>
    <row r="968" spans="1:65" s="14" customFormat="1" ht="11.25">
      <c r="B968" s="219"/>
      <c r="C968" s="220"/>
      <c r="D968" s="210" t="s">
        <v>219</v>
      </c>
      <c r="E968" s="221" t="s">
        <v>21</v>
      </c>
      <c r="F968" s="222" t="s">
        <v>1965</v>
      </c>
      <c r="G968" s="220"/>
      <c r="H968" s="223">
        <v>42.027999999999999</v>
      </c>
      <c r="I968" s="224"/>
      <c r="J968" s="220"/>
      <c r="K968" s="220"/>
      <c r="L968" s="225"/>
      <c r="M968" s="226"/>
      <c r="N968" s="227"/>
      <c r="O968" s="227"/>
      <c r="P968" s="227"/>
      <c r="Q968" s="227"/>
      <c r="R968" s="227"/>
      <c r="S968" s="227"/>
      <c r="T968" s="228"/>
      <c r="AT968" s="229" t="s">
        <v>219</v>
      </c>
      <c r="AU968" s="229" t="s">
        <v>82</v>
      </c>
      <c r="AV968" s="14" t="s">
        <v>82</v>
      </c>
      <c r="AW968" s="14" t="s">
        <v>34</v>
      </c>
      <c r="AX968" s="14" t="s">
        <v>73</v>
      </c>
      <c r="AY968" s="229" t="s">
        <v>211</v>
      </c>
    </row>
    <row r="969" spans="1:65" s="15" customFormat="1" ht="11.25">
      <c r="B969" s="230"/>
      <c r="C969" s="231"/>
      <c r="D969" s="210" t="s">
        <v>219</v>
      </c>
      <c r="E969" s="232" t="s">
        <v>21</v>
      </c>
      <c r="F969" s="233" t="s">
        <v>225</v>
      </c>
      <c r="G969" s="231"/>
      <c r="H969" s="234">
        <v>684.12199999999996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219</v>
      </c>
      <c r="AU969" s="240" t="s">
        <v>82</v>
      </c>
      <c r="AV969" s="15" t="s">
        <v>100</v>
      </c>
      <c r="AW969" s="15" t="s">
        <v>34</v>
      </c>
      <c r="AX969" s="15" t="s">
        <v>80</v>
      </c>
      <c r="AY969" s="240" t="s">
        <v>211</v>
      </c>
    </row>
    <row r="970" spans="1:65" s="2" customFormat="1" ht="21.75" customHeight="1">
      <c r="A970" s="36"/>
      <c r="B970" s="37"/>
      <c r="C970" s="195" t="s">
        <v>1966</v>
      </c>
      <c r="D970" s="195" t="s">
        <v>213</v>
      </c>
      <c r="E970" s="196" t="s">
        <v>1967</v>
      </c>
      <c r="F970" s="197" t="s">
        <v>1968</v>
      </c>
      <c r="G970" s="198" t="s">
        <v>216</v>
      </c>
      <c r="H970" s="199">
        <v>1003.14</v>
      </c>
      <c r="I970" s="200"/>
      <c r="J970" s="201">
        <f>ROUND(I970*H970,2)</f>
        <v>0</v>
      </c>
      <c r="K970" s="197" t="s">
        <v>217</v>
      </c>
      <c r="L970" s="41"/>
      <c r="M970" s="202" t="s">
        <v>21</v>
      </c>
      <c r="N970" s="203" t="s">
        <v>44</v>
      </c>
      <c r="O970" s="66"/>
      <c r="P970" s="204">
        <f>O970*H970</f>
        <v>0</v>
      </c>
      <c r="Q970" s="204">
        <v>0</v>
      </c>
      <c r="R970" s="204">
        <f>Q970*H970</f>
        <v>0</v>
      </c>
      <c r="S970" s="204">
        <v>0</v>
      </c>
      <c r="T970" s="205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206" t="s">
        <v>330</v>
      </c>
      <c r="AT970" s="206" t="s">
        <v>213</v>
      </c>
      <c r="AU970" s="206" t="s">
        <v>82</v>
      </c>
      <c r="AY970" s="19" t="s">
        <v>211</v>
      </c>
      <c r="BE970" s="207">
        <f>IF(N970="základní",J970,0)</f>
        <v>0</v>
      </c>
      <c r="BF970" s="207">
        <f>IF(N970="snížená",J970,0)</f>
        <v>0</v>
      </c>
      <c r="BG970" s="207">
        <f>IF(N970="zákl. přenesená",J970,0)</f>
        <v>0</v>
      </c>
      <c r="BH970" s="207">
        <f>IF(N970="sníž. přenesená",J970,0)</f>
        <v>0</v>
      </c>
      <c r="BI970" s="207">
        <f>IF(N970="nulová",J970,0)</f>
        <v>0</v>
      </c>
      <c r="BJ970" s="19" t="s">
        <v>80</v>
      </c>
      <c r="BK970" s="207">
        <f>ROUND(I970*H970,2)</f>
        <v>0</v>
      </c>
      <c r="BL970" s="19" t="s">
        <v>330</v>
      </c>
      <c r="BM970" s="206" t="s">
        <v>1969</v>
      </c>
    </row>
    <row r="971" spans="1:65" s="13" customFormat="1" ht="11.25">
      <c r="B971" s="208"/>
      <c r="C971" s="209"/>
      <c r="D971" s="210" t="s">
        <v>219</v>
      </c>
      <c r="E971" s="211" t="s">
        <v>21</v>
      </c>
      <c r="F971" s="212" t="s">
        <v>1970</v>
      </c>
      <c r="G971" s="209"/>
      <c r="H971" s="211" t="s">
        <v>21</v>
      </c>
      <c r="I971" s="213"/>
      <c r="J971" s="209"/>
      <c r="K971" s="209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219</v>
      </c>
      <c r="AU971" s="218" t="s">
        <v>82</v>
      </c>
      <c r="AV971" s="13" t="s">
        <v>80</v>
      </c>
      <c r="AW971" s="13" t="s">
        <v>34</v>
      </c>
      <c r="AX971" s="13" t="s">
        <v>73</v>
      </c>
      <c r="AY971" s="218" t="s">
        <v>211</v>
      </c>
    </row>
    <row r="972" spans="1:65" s="13" customFormat="1" ht="11.25">
      <c r="B972" s="208"/>
      <c r="C972" s="209"/>
      <c r="D972" s="210" t="s">
        <v>219</v>
      </c>
      <c r="E972" s="211" t="s">
        <v>21</v>
      </c>
      <c r="F972" s="212" t="s">
        <v>1971</v>
      </c>
      <c r="G972" s="209"/>
      <c r="H972" s="211" t="s">
        <v>21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219</v>
      </c>
      <c r="AU972" s="218" t="s">
        <v>82</v>
      </c>
      <c r="AV972" s="13" t="s">
        <v>80</v>
      </c>
      <c r="AW972" s="13" t="s">
        <v>34</v>
      </c>
      <c r="AX972" s="13" t="s">
        <v>73</v>
      </c>
      <c r="AY972" s="218" t="s">
        <v>211</v>
      </c>
    </row>
    <row r="973" spans="1:65" s="14" customFormat="1" ht="11.25">
      <c r="B973" s="219"/>
      <c r="C973" s="220"/>
      <c r="D973" s="210" t="s">
        <v>219</v>
      </c>
      <c r="E973" s="221" t="s">
        <v>21</v>
      </c>
      <c r="F973" s="222" t="s">
        <v>1972</v>
      </c>
      <c r="G973" s="220"/>
      <c r="H973" s="223">
        <v>604.99</v>
      </c>
      <c r="I973" s="224"/>
      <c r="J973" s="220"/>
      <c r="K973" s="220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219</v>
      </c>
      <c r="AU973" s="229" t="s">
        <v>82</v>
      </c>
      <c r="AV973" s="14" t="s">
        <v>82</v>
      </c>
      <c r="AW973" s="14" t="s">
        <v>34</v>
      </c>
      <c r="AX973" s="14" t="s">
        <v>73</v>
      </c>
      <c r="AY973" s="229" t="s">
        <v>211</v>
      </c>
    </row>
    <row r="974" spans="1:65" s="14" customFormat="1" ht="11.25">
      <c r="B974" s="219"/>
      <c r="C974" s="220"/>
      <c r="D974" s="210" t="s">
        <v>219</v>
      </c>
      <c r="E974" s="221" t="s">
        <v>21</v>
      </c>
      <c r="F974" s="222" t="s">
        <v>1973</v>
      </c>
      <c r="G974" s="220"/>
      <c r="H974" s="223">
        <v>-103.42</v>
      </c>
      <c r="I974" s="224"/>
      <c r="J974" s="220"/>
      <c r="K974" s="220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219</v>
      </c>
      <c r="AU974" s="229" t="s">
        <v>82</v>
      </c>
      <c r="AV974" s="14" t="s">
        <v>82</v>
      </c>
      <c r="AW974" s="14" t="s">
        <v>34</v>
      </c>
      <c r="AX974" s="14" t="s">
        <v>73</v>
      </c>
      <c r="AY974" s="229" t="s">
        <v>211</v>
      </c>
    </row>
    <row r="975" spans="1:65" s="13" customFormat="1" ht="11.25">
      <c r="B975" s="208"/>
      <c r="C975" s="209"/>
      <c r="D975" s="210" t="s">
        <v>219</v>
      </c>
      <c r="E975" s="211" t="s">
        <v>21</v>
      </c>
      <c r="F975" s="212" t="s">
        <v>1974</v>
      </c>
      <c r="G975" s="209"/>
      <c r="H975" s="211" t="s">
        <v>21</v>
      </c>
      <c r="I975" s="213"/>
      <c r="J975" s="209"/>
      <c r="K975" s="209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219</v>
      </c>
      <c r="AU975" s="218" t="s">
        <v>82</v>
      </c>
      <c r="AV975" s="13" t="s">
        <v>80</v>
      </c>
      <c r="AW975" s="13" t="s">
        <v>34</v>
      </c>
      <c r="AX975" s="13" t="s">
        <v>73</v>
      </c>
      <c r="AY975" s="218" t="s">
        <v>211</v>
      </c>
    </row>
    <row r="976" spans="1:65" s="13" customFormat="1" ht="11.25">
      <c r="B976" s="208"/>
      <c r="C976" s="209"/>
      <c r="D976" s="210" t="s">
        <v>219</v>
      </c>
      <c r="E976" s="211" t="s">
        <v>21</v>
      </c>
      <c r="F976" s="212" t="s">
        <v>1971</v>
      </c>
      <c r="G976" s="209"/>
      <c r="H976" s="211" t="s">
        <v>21</v>
      </c>
      <c r="I976" s="213"/>
      <c r="J976" s="209"/>
      <c r="K976" s="209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219</v>
      </c>
      <c r="AU976" s="218" t="s">
        <v>82</v>
      </c>
      <c r="AV976" s="13" t="s">
        <v>80</v>
      </c>
      <c r="AW976" s="13" t="s">
        <v>34</v>
      </c>
      <c r="AX976" s="13" t="s">
        <v>73</v>
      </c>
      <c r="AY976" s="218" t="s">
        <v>211</v>
      </c>
    </row>
    <row r="977" spans="1:65" s="14" customFormat="1" ht="11.25">
      <c r="B977" s="219"/>
      <c r="C977" s="220"/>
      <c r="D977" s="210" t="s">
        <v>219</v>
      </c>
      <c r="E977" s="221" t="s">
        <v>21</v>
      </c>
      <c r="F977" s="222" t="s">
        <v>1972</v>
      </c>
      <c r="G977" s="220"/>
      <c r="H977" s="223">
        <v>604.99</v>
      </c>
      <c r="I977" s="224"/>
      <c r="J977" s="220"/>
      <c r="K977" s="220"/>
      <c r="L977" s="225"/>
      <c r="M977" s="226"/>
      <c r="N977" s="227"/>
      <c r="O977" s="227"/>
      <c r="P977" s="227"/>
      <c r="Q977" s="227"/>
      <c r="R977" s="227"/>
      <c r="S977" s="227"/>
      <c r="T977" s="228"/>
      <c r="AT977" s="229" t="s">
        <v>219</v>
      </c>
      <c r="AU977" s="229" t="s">
        <v>82</v>
      </c>
      <c r="AV977" s="14" t="s">
        <v>82</v>
      </c>
      <c r="AW977" s="14" t="s">
        <v>34</v>
      </c>
      <c r="AX977" s="14" t="s">
        <v>73</v>
      </c>
      <c r="AY977" s="229" t="s">
        <v>211</v>
      </c>
    </row>
    <row r="978" spans="1:65" s="14" customFormat="1" ht="11.25">
      <c r="B978" s="219"/>
      <c r="C978" s="220"/>
      <c r="D978" s="210" t="s">
        <v>219</v>
      </c>
      <c r="E978" s="221" t="s">
        <v>21</v>
      </c>
      <c r="F978" s="222" t="s">
        <v>1973</v>
      </c>
      <c r="G978" s="220"/>
      <c r="H978" s="223">
        <v>-103.42</v>
      </c>
      <c r="I978" s="224"/>
      <c r="J978" s="220"/>
      <c r="K978" s="220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219</v>
      </c>
      <c r="AU978" s="229" t="s">
        <v>82</v>
      </c>
      <c r="AV978" s="14" t="s">
        <v>82</v>
      </c>
      <c r="AW978" s="14" t="s">
        <v>34</v>
      </c>
      <c r="AX978" s="14" t="s">
        <v>73</v>
      </c>
      <c r="AY978" s="229" t="s">
        <v>211</v>
      </c>
    </row>
    <row r="979" spans="1:65" s="15" customFormat="1" ht="11.25">
      <c r="B979" s="230"/>
      <c r="C979" s="231"/>
      <c r="D979" s="210" t="s">
        <v>219</v>
      </c>
      <c r="E979" s="232" t="s">
        <v>21</v>
      </c>
      <c r="F979" s="233" t="s">
        <v>225</v>
      </c>
      <c r="G979" s="231"/>
      <c r="H979" s="234">
        <v>1003.14</v>
      </c>
      <c r="I979" s="235"/>
      <c r="J979" s="231"/>
      <c r="K979" s="231"/>
      <c r="L979" s="236"/>
      <c r="M979" s="237"/>
      <c r="N979" s="238"/>
      <c r="O979" s="238"/>
      <c r="P979" s="238"/>
      <c r="Q979" s="238"/>
      <c r="R979" s="238"/>
      <c r="S979" s="238"/>
      <c r="T979" s="239"/>
      <c r="AT979" s="240" t="s">
        <v>219</v>
      </c>
      <c r="AU979" s="240" t="s">
        <v>82</v>
      </c>
      <c r="AV979" s="15" t="s">
        <v>100</v>
      </c>
      <c r="AW979" s="15" t="s">
        <v>34</v>
      </c>
      <c r="AX979" s="15" t="s">
        <v>80</v>
      </c>
      <c r="AY979" s="240" t="s">
        <v>211</v>
      </c>
    </row>
    <row r="980" spans="1:65" s="2" customFormat="1" ht="16.5" customHeight="1">
      <c r="A980" s="36"/>
      <c r="B980" s="37"/>
      <c r="C980" s="252" t="s">
        <v>1975</v>
      </c>
      <c r="D980" s="252" t="s">
        <v>399</v>
      </c>
      <c r="E980" s="253" t="s">
        <v>1976</v>
      </c>
      <c r="F980" s="254" t="s">
        <v>1977</v>
      </c>
      <c r="G980" s="255" t="s">
        <v>248</v>
      </c>
      <c r="H980" s="256">
        <v>6.2859999999999996</v>
      </c>
      <c r="I980" s="257"/>
      <c r="J980" s="258">
        <f>ROUND(I980*H980,2)</f>
        <v>0</v>
      </c>
      <c r="K980" s="254" t="s">
        <v>217</v>
      </c>
      <c r="L980" s="259"/>
      <c r="M980" s="260" t="s">
        <v>21</v>
      </c>
      <c r="N980" s="261" t="s">
        <v>44</v>
      </c>
      <c r="O980" s="66"/>
      <c r="P980" s="204">
        <f>O980*H980</f>
        <v>0</v>
      </c>
      <c r="Q980" s="204">
        <v>0.55000000000000004</v>
      </c>
      <c r="R980" s="204">
        <f>Q980*H980</f>
        <v>3.4573</v>
      </c>
      <c r="S980" s="204">
        <v>0</v>
      </c>
      <c r="T980" s="205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206" t="s">
        <v>435</v>
      </c>
      <c r="AT980" s="206" t="s">
        <v>399</v>
      </c>
      <c r="AU980" s="206" t="s">
        <v>82</v>
      </c>
      <c r="AY980" s="19" t="s">
        <v>211</v>
      </c>
      <c r="BE980" s="207">
        <f>IF(N980="základní",J980,0)</f>
        <v>0</v>
      </c>
      <c r="BF980" s="207">
        <f>IF(N980="snížená",J980,0)</f>
        <v>0</v>
      </c>
      <c r="BG980" s="207">
        <f>IF(N980="zákl. přenesená",J980,0)</f>
        <v>0</v>
      </c>
      <c r="BH980" s="207">
        <f>IF(N980="sníž. přenesená",J980,0)</f>
        <v>0</v>
      </c>
      <c r="BI980" s="207">
        <f>IF(N980="nulová",J980,0)</f>
        <v>0</v>
      </c>
      <c r="BJ980" s="19" t="s">
        <v>80</v>
      </c>
      <c r="BK980" s="207">
        <f>ROUND(I980*H980,2)</f>
        <v>0</v>
      </c>
      <c r="BL980" s="19" t="s">
        <v>330</v>
      </c>
      <c r="BM980" s="206" t="s">
        <v>1978</v>
      </c>
    </row>
    <row r="981" spans="1:65" s="13" customFormat="1" ht="11.25">
      <c r="B981" s="208"/>
      <c r="C981" s="209"/>
      <c r="D981" s="210" t="s">
        <v>219</v>
      </c>
      <c r="E981" s="211" t="s">
        <v>21</v>
      </c>
      <c r="F981" s="212" t="s">
        <v>1979</v>
      </c>
      <c r="G981" s="209"/>
      <c r="H981" s="211" t="s">
        <v>21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219</v>
      </c>
      <c r="AU981" s="218" t="s">
        <v>82</v>
      </c>
      <c r="AV981" s="13" t="s">
        <v>80</v>
      </c>
      <c r="AW981" s="13" t="s">
        <v>34</v>
      </c>
      <c r="AX981" s="13" t="s">
        <v>73</v>
      </c>
      <c r="AY981" s="218" t="s">
        <v>211</v>
      </c>
    </row>
    <row r="982" spans="1:65" s="14" customFormat="1" ht="11.25">
      <c r="B982" s="219"/>
      <c r="C982" s="220"/>
      <c r="D982" s="210" t="s">
        <v>219</v>
      </c>
      <c r="E982" s="221" t="s">
        <v>21</v>
      </c>
      <c r="F982" s="222" t="s">
        <v>1980</v>
      </c>
      <c r="G982" s="220"/>
      <c r="H982" s="223">
        <v>0.60499999999999998</v>
      </c>
      <c r="I982" s="224"/>
      <c r="J982" s="220"/>
      <c r="K982" s="220"/>
      <c r="L982" s="225"/>
      <c r="M982" s="226"/>
      <c r="N982" s="227"/>
      <c r="O982" s="227"/>
      <c r="P982" s="227"/>
      <c r="Q982" s="227"/>
      <c r="R982" s="227"/>
      <c r="S982" s="227"/>
      <c r="T982" s="228"/>
      <c r="AT982" s="229" t="s">
        <v>219</v>
      </c>
      <c r="AU982" s="229" t="s">
        <v>82</v>
      </c>
      <c r="AV982" s="14" t="s">
        <v>82</v>
      </c>
      <c r="AW982" s="14" t="s">
        <v>34</v>
      </c>
      <c r="AX982" s="14" t="s">
        <v>73</v>
      </c>
      <c r="AY982" s="229" t="s">
        <v>211</v>
      </c>
    </row>
    <row r="983" spans="1:65" s="13" customFormat="1" ht="11.25">
      <c r="B983" s="208"/>
      <c r="C983" s="209"/>
      <c r="D983" s="210" t="s">
        <v>219</v>
      </c>
      <c r="E983" s="211" t="s">
        <v>21</v>
      </c>
      <c r="F983" s="212" t="s">
        <v>1981</v>
      </c>
      <c r="G983" s="209"/>
      <c r="H983" s="211" t="s">
        <v>21</v>
      </c>
      <c r="I983" s="213"/>
      <c r="J983" s="209"/>
      <c r="K983" s="209"/>
      <c r="L983" s="214"/>
      <c r="M983" s="215"/>
      <c r="N983" s="216"/>
      <c r="O983" s="216"/>
      <c r="P983" s="216"/>
      <c r="Q983" s="216"/>
      <c r="R983" s="216"/>
      <c r="S983" s="216"/>
      <c r="T983" s="217"/>
      <c r="AT983" s="218" t="s">
        <v>219</v>
      </c>
      <c r="AU983" s="218" t="s">
        <v>82</v>
      </c>
      <c r="AV983" s="13" t="s">
        <v>80</v>
      </c>
      <c r="AW983" s="13" t="s">
        <v>34</v>
      </c>
      <c r="AX983" s="13" t="s">
        <v>73</v>
      </c>
      <c r="AY983" s="218" t="s">
        <v>211</v>
      </c>
    </row>
    <row r="984" spans="1:65" s="14" customFormat="1" ht="11.25">
      <c r="B984" s="219"/>
      <c r="C984" s="220"/>
      <c r="D984" s="210" t="s">
        <v>219</v>
      </c>
      <c r="E984" s="221" t="s">
        <v>21</v>
      </c>
      <c r="F984" s="222" t="s">
        <v>1982</v>
      </c>
      <c r="G984" s="220"/>
      <c r="H984" s="223">
        <v>5.681</v>
      </c>
      <c r="I984" s="224"/>
      <c r="J984" s="220"/>
      <c r="K984" s="220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219</v>
      </c>
      <c r="AU984" s="229" t="s">
        <v>82</v>
      </c>
      <c r="AV984" s="14" t="s">
        <v>82</v>
      </c>
      <c r="AW984" s="14" t="s">
        <v>34</v>
      </c>
      <c r="AX984" s="14" t="s">
        <v>73</v>
      </c>
      <c r="AY984" s="229" t="s">
        <v>211</v>
      </c>
    </row>
    <row r="985" spans="1:65" s="16" customFormat="1" ht="11.25">
      <c r="B985" s="241"/>
      <c r="C985" s="242"/>
      <c r="D985" s="210" t="s">
        <v>219</v>
      </c>
      <c r="E985" s="243" t="s">
        <v>1138</v>
      </c>
      <c r="F985" s="244" t="s">
        <v>240</v>
      </c>
      <c r="G985" s="242"/>
      <c r="H985" s="245">
        <v>6.2859999999999996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AT985" s="251" t="s">
        <v>219</v>
      </c>
      <c r="AU985" s="251" t="s">
        <v>82</v>
      </c>
      <c r="AV985" s="16" t="s">
        <v>88</v>
      </c>
      <c r="AW985" s="16" t="s">
        <v>34</v>
      </c>
      <c r="AX985" s="16" t="s">
        <v>73</v>
      </c>
      <c r="AY985" s="251" t="s">
        <v>211</v>
      </c>
    </row>
    <row r="986" spans="1:65" s="15" customFormat="1" ht="11.25">
      <c r="B986" s="230"/>
      <c r="C986" s="231"/>
      <c r="D986" s="210" t="s">
        <v>219</v>
      </c>
      <c r="E986" s="232" t="s">
        <v>21</v>
      </c>
      <c r="F986" s="233" t="s">
        <v>225</v>
      </c>
      <c r="G986" s="231"/>
      <c r="H986" s="234">
        <v>6.2859999999999996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219</v>
      </c>
      <c r="AU986" s="240" t="s">
        <v>82</v>
      </c>
      <c r="AV986" s="15" t="s">
        <v>100</v>
      </c>
      <c r="AW986" s="15" t="s">
        <v>34</v>
      </c>
      <c r="AX986" s="15" t="s">
        <v>80</v>
      </c>
      <c r="AY986" s="240" t="s">
        <v>211</v>
      </c>
    </row>
    <row r="987" spans="1:65" s="2" customFormat="1" ht="16.5" customHeight="1">
      <c r="A987" s="36"/>
      <c r="B987" s="37"/>
      <c r="C987" s="195" t="s">
        <v>1983</v>
      </c>
      <c r="D987" s="195" t="s">
        <v>213</v>
      </c>
      <c r="E987" s="196" t="s">
        <v>1984</v>
      </c>
      <c r="F987" s="197" t="s">
        <v>1985</v>
      </c>
      <c r="G987" s="198" t="s">
        <v>216</v>
      </c>
      <c r="H987" s="199">
        <v>30.995999999999999</v>
      </c>
      <c r="I987" s="200"/>
      <c r="J987" s="201">
        <f>ROUND(I987*H987,2)</f>
        <v>0</v>
      </c>
      <c r="K987" s="197" t="s">
        <v>21</v>
      </c>
      <c r="L987" s="41"/>
      <c r="M987" s="202" t="s">
        <v>21</v>
      </c>
      <c r="N987" s="203" t="s">
        <v>44</v>
      </c>
      <c r="O987" s="66"/>
      <c r="P987" s="204">
        <f>O987*H987</f>
        <v>0</v>
      </c>
      <c r="Q987" s="204">
        <v>1.5789999999999998E-2</v>
      </c>
      <c r="R987" s="204">
        <f>Q987*H987</f>
        <v>0.48942683999999992</v>
      </c>
      <c r="S987" s="204">
        <v>0</v>
      </c>
      <c r="T987" s="205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206" t="s">
        <v>330</v>
      </c>
      <c r="AT987" s="206" t="s">
        <v>213</v>
      </c>
      <c r="AU987" s="206" t="s">
        <v>82</v>
      </c>
      <c r="AY987" s="19" t="s">
        <v>211</v>
      </c>
      <c r="BE987" s="207">
        <f>IF(N987="základní",J987,0)</f>
        <v>0</v>
      </c>
      <c r="BF987" s="207">
        <f>IF(N987="snížená",J987,0)</f>
        <v>0</v>
      </c>
      <c r="BG987" s="207">
        <f>IF(N987="zákl. přenesená",J987,0)</f>
        <v>0</v>
      </c>
      <c r="BH987" s="207">
        <f>IF(N987="sníž. přenesená",J987,0)</f>
        <v>0</v>
      </c>
      <c r="BI987" s="207">
        <f>IF(N987="nulová",J987,0)</f>
        <v>0</v>
      </c>
      <c r="BJ987" s="19" t="s">
        <v>80</v>
      </c>
      <c r="BK987" s="207">
        <f>ROUND(I987*H987,2)</f>
        <v>0</v>
      </c>
      <c r="BL987" s="19" t="s">
        <v>330</v>
      </c>
      <c r="BM987" s="206" t="s">
        <v>1986</v>
      </c>
    </row>
    <row r="988" spans="1:65" s="14" customFormat="1" ht="11.25">
      <c r="B988" s="219"/>
      <c r="C988" s="220"/>
      <c r="D988" s="210" t="s">
        <v>219</v>
      </c>
      <c r="E988" s="221" t="s">
        <v>21</v>
      </c>
      <c r="F988" s="222" t="s">
        <v>1987</v>
      </c>
      <c r="G988" s="220"/>
      <c r="H988" s="223">
        <v>30.995999999999999</v>
      </c>
      <c r="I988" s="224"/>
      <c r="J988" s="220"/>
      <c r="K988" s="220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219</v>
      </c>
      <c r="AU988" s="229" t="s">
        <v>82</v>
      </c>
      <c r="AV988" s="14" t="s">
        <v>82</v>
      </c>
      <c r="AW988" s="14" t="s">
        <v>34</v>
      </c>
      <c r="AX988" s="14" t="s">
        <v>73</v>
      </c>
      <c r="AY988" s="229" t="s">
        <v>211</v>
      </c>
    </row>
    <row r="989" spans="1:65" s="15" customFormat="1" ht="11.25">
      <c r="B989" s="230"/>
      <c r="C989" s="231"/>
      <c r="D989" s="210" t="s">
        <v>219</v>
      </c>
      <c r="E989" s="232" t="s">
        <v>1121</v>
      </c>
      <c r="F989" s="233" t="s">
        <v>225</v>
      </c>
      <c r="G989" s="231"/>
      <c r="H989" s="234">
        <v>30.995999999999999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219</v>
      </c>
      <c r="AU989" s="240" t="s">
        <v>82</v>
      </c>
      <c r="AV989" s="15" t="s">
        <v>100</v>
      </c>
      <c r="AW989" s="15" t="s">
        <v>34</v>
      </c>
      <c r="AX989" s="15" t="s">
        <v>80</v>
      </c>
      <c r="AY989" s="240" t="s">
        <v>211</v>
      </c>
    </row>
    <row r="990" spans="1:65" s="2" customFormat="1" ht="16.5" customHeight="1">
      <c r="A990" s="36"/>
      <c r="B990" s="37"/>
      <c r="C990" s="195" t="s">
        <v>1988</v>
      </c>
      <c r="D990" s="195" t="s">
        <v>213</v>
      </c>
      <c r="E990" s="196" t="s">
        <v>1989</v>
      </c>
      <c r="F990" s="197" t="s">
        <v>1990</v>
      </c>
      <c r="G990" s="198" t="s">
        <v>248</v>
      </c>
      <c r="H990" s="199">
        <v>62.767000000000003</v>
      </c>
      <c r="I990" s="200"/>
      <c r="J990" s="201">
        <f>ROUND(I990*H990,2)</f>
        <v>0</v>
      </c>
      <c r="K990" s="197" t="s">
        <v>217</v>
      </c>
      <c r="L990" s="41"/>
      <c r="M990" s="202" t="s">
        <v>21</v>
      </c>
      <c r="N990" s="203" t="s">
        <v>44</v>
      </c>
      <c r="O990" s="66"/>
      <c r="P990" s="204">
        <f>O990*H990</f>
        <v>0</v>
      </c>
      <c r="Q990" s="204">
        <v>2.3369999999999998E-2</v>
      </c>
      <c r="R990" s="204">
        <f>Q990*H990</f>
        <v>1.46686479</v>
      </c>
      <c r="S990" s="204">
        <v>0</v>
      </c>
      <c r="T990" s="205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206" t="s">
        <v>330</v>
      </c>
      <c r="AT990" s="206" t="s">
        <v>213</v>
      </c>
      <c r="AU990" s="206" t="s">
        <v>82</v>
      </c>
      <c r="AY990" s="19" t="s">
        <v>211</v>
      </c>
      <c r="BE990" s="207">
        <f>IF(N990="základní",J990,0)</f>
        <v>0</v>
      </c>
      <c r="BF990" s="207">
        <f>IF(N990="snížená",J990,0)</f>
        <v>0</v>
      </c>
      <c r="BG990" s="207">
        <f>IF(N990="zákl. přenesená",J990,0)</f>
        <v>0</v>
      </c>
      <c r="BH990" s="207">
        <f>IF(N990="sníž. přenesená",J990,0)</f>
        <v>0</v>
      </c>
      <c r="BI990" s="207">
        <f>IF(N990="nulová",J990,0)</f>
        <v>0</v>
      </c>
      <c r="BJ990" s="19" t="s">
        <v>80</v>
      </c>
      <c r="BK990" s="207">
        <f>ROUND(I990*H990,2)</f>
        <v>0</v>
      </c>
      <c r="BL990" s="19" t="s">
        <v>330</v>
      </c>
      <c r="BM990" s="206" t="s">
        <v>1991</v>
      </c>
    </row>
    <row r="991" spans="1:65" s="14" customFormat="1" ht="11.25">
      <c r="B991" s="219"/>
      <c r="C991" s="220"/>
      <c r="D991" s="210" t="s">
        <v>219</v>
      </c>
      <c r="E991" s="221" t="s">
        <v>21</v>
      </c>
      <c r="F991" s="222" t="s">
        <v>1115</v>
      </c>
      <c r="G991" s="220"/>
      <c r="H991" s="223">
        <v>14.01</v>
      </c>
      <c r="I991" s="224"/>
      <c r="J991" s="220"/>
      <c r="K991" s="220"/>
      <c r="L991" s="225"/>
      <c r="M991" s="226"/>
      <c r="N991" s="227"/>
      <c r="O991" s="227"/>
      <c r="P991" s="227"/>
      <c r="Q991" s="227"/>
      <c r="R991" s="227"/>
      <c r="S991" s="227"/>
      <c r="T991" s="228"/>
      <c r="AT991" s="229" t="s">
        <v>219</v>
      </c>
      <c r="AU991" s="229" t="s">
        <v>82</v>
      </c>
      <c r="AV991" s="14" t="s">
        <v>82</v>
      </c>
      <c r="AW991" s="14" t="s">
        <v>34</v>
      </c>
      <c r="AX991" s="14" t="s">
        <v>73</v>
      </c>
      <c r="AY991" s="229" t="s">
        <v>211</v>
      </c>
    </row>
    <row r="992" spans="1:65" s="14" customFormat="1" ht="11.25">
      <c r="B992" s="219"/>
      <c r="C992" s="220"/>
      <c r="D992" s="210" t="s">
        <v>219</v>
      </c>
      <c r="E992" s="221" t="s">
        <v>21</v>
      </c>
      <c r="F992" s="222" t="s">
        <v>1117</v>
      </c>
      <c r="G992" s="220"/>
      <c r="H992" s="223">
        <v>0.83299999999999996</v>
      </c>
      <c r="I992" s="224"/>
      <c r="J992" s="220"/>
      <c r="K992" s="220"/>
      <c r="L992" s="225"/>
      <c r="M992" s="226"/>
      <c r="N992" s="227"/>
      <c r="O992" s="227"/>
      <c r="P992" s="227"/>
      <c r="Q992" s="227"/>
      <c r="R992" s="227"/>
      <c r="S992" s="227"/>
      <c r="T992" s="228"/>
      <c r="AT992" s="229" t="s">
        <v>219</v>
      </c>
      <c r="AU992" s="229" t="s">
        <v>82</v>
      </c>
      <c r="AV992" s="14" t="s">
        <v>82</v>
      </c>
      <c r="AW992" s="14" t="s">
        <v>34</v>
      </c>
      <c r="AX992" s="14" t="s">
        <v>73</v>
      </c>
      <c r="AY992" s="229" t="s">
        <v>211</v>
      </c>
    </row>
    <row r="993" spans="1:65" s="14" customFormat="1" ht="11.25">
      <c r="B993" s="219"/>
      <c r="C993" s="220"/>
      <c r="D993" s="210" t="s">
        <v>219</v>
      </c>
      <c r="E993" s="221" t="s">
        <v>21</v>
      </c>
      <c r="F993" s="222" t="s">
        <v>1992</v>
      </c>
      <c r="G993" s="220"/>
      <c r="H993" s="223">
        <v>40.863</v>
      </c>
      <c r="I993" s="224"/>
      <c r="J993" s="220"/>
      <c r="K993" s="220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219</v>
      </c>
      <c r="AU993" s="229" t="s">
        <v>82</v>
      </c>
      <c r="AV993" s="14" t="s">
        <v>82</v>
      </c>
      <c r="AW993" s="14" t="s">
        <v>34</v>
      </c>
      <c r="AX993" s="14" t="s">
        <v>73</v>
      </c>
      <c r="AY993" s="229" t="s">
        <v>211</v>
      </c>
    </row>
    <row r="994" spans="1:65" s="14" customFormat="1" ht="11.25">
      <c r="B994" s="219"/>
      <c r="C994" s="220"/>
      <c r="D994" s="210" t="s">
        <v>219</v>
      </c>
      <c r="E994" s="221" t="s">
        <v>21</v>
      </c>
      <c r="F994" s="222" t="s">
        <v>1138</v>
      </c>
      <c r="G994" s="220"/>
      <c r="H994" s="223">
        <v>6.2859999999999996</v>
      </c>
      <c r="I994" s="224"/>
      <c r="J994" s="220"/>
      <c r="K994" s="220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219</v>
      </c>
      <c r="AU994" s="229" t="s">
        <v>82</v>
      </c>
      <c r="AV994" s="14" t="s">
        <v>82</v>
      </c>
      <c r="AW994" s="14" t="s">
        <v>34</v>
      </c>
      <c r="AX994" s="14" t="s">
        <v>73</v>
      </c>
      <c r="AY994" s="229" t="s">
        <v>211</v>
      </c>
    </row>
    <row r="995" spans="1:65" s="14" customFormat="1" ht="11.25">
      <c r="B995" s="219"/>
      <c r="C995" s="220"/>
      <c r="D995" s="210" t="s">
        <v>219</v>
      </c>
      <c r="E995" s="221" t="s">
        <v>21</v>
      </c>
      <c r="F995" s="222" t="s">
        <v>1993</v>
      </c>
      <c r="G995" s="220"/>
      <c r="H995" s="223">
        <v>0.77500000000000002</v>
      </c>
      <c r="I995" s="224"/>
      <c r="J995" s="220"/>
      <c r="K995" s="220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219</v>
      </c>
      <c r="AU995" s="229" t="s">
        <v>82</v>
      </c>
      <c r="AV995" s="14" t="s">
        <v>82</v>
      </c>
      <c r="AW995" s="14" t="s">
        <v>34</v>
      </c>
      <c r="AX995" s="14" t="s">
        <v>73</v>
      </c>
      <c r="AY995" s="229" t="s">
        <v>211</v>
      </c>
    </row>
    <row r="996" spans="1:65" s="15" customFormat="1" ht="11.25">
      <c r="B996" s="230"/>
      <c r="C996" s="231"/>
      <c r="D996" s="210" t="s">
        <v>219</v>
      </c>
      <c r="E996" s="232" t="s">
        <v>21</v>
      </c>
      <c r="F996" s="233" t="s">
        <v>225</v>
      </c>
      <c r="G996" s="231"/>
      <c r="H996" s="234">
        <v>62.767000000000003</v>
      </c>
      <c r="I996" s="235"/>
      <c r="J996" s="231"/>
      <c r="K996" s="231"/>
      <c r="L996" s="236"/>
      <c r="M996" s="237"/>
      <c r="N996" s="238"/>
      <c r="O996" s="238"/>
      <c r="P996" s="238"/>
      <c r="Q996" s="238"/>
      <c r="R996" s="238"/>
      <c r="S996" s="238"/>
      <c r="T996" s="239"/>
      <c r="AT996" s="240" t="s">
        <v>219</v>
      </c>
      <c r="AU996" s="240" t="s">
        <v>82</v>
      </c>
      <c r="AV996" s="15" t="s">
        <v>100</v>
      </c>
      <c r="AW996" s="15" t="s">
        <v>34</v>
      </c>
      <c r="AX996" s="15" t="s">
        <v>80</v>
      </c>
      <c r="AY996" s="240" t="s">
        <v>211</v>
      </c>
    </row>
    <row r="997" spans="1:65" s="2" customFormat="1" ht="16.5" customHeight="1">
      <c r="A997" s="36"/>
      <c r="B997" s="37"/>
      <c r="C997" s="195" t="s">
        <v>1994</v>
      </c>
      <c r="D997" s="195" t="s">
        <v>213</v>
      </c>
      <c r="E997" s="196" t="s">
        <v>1995</v>
      </c>
      <c r="F997" s="197" t="s">
        <v>1996</v>
      </c>
      <c r="G997" s="198" t="s">
        <v>216</v>
      </c>
      <c r="H997" s="199">
        <v>598.29999999999995</v>
      </c>
      <c r="I997" s="200"/>
      <c r="J997" s="201">
        <f>ROUND(I997*H997,2)</f>
        <v>0</v>
      </c>
      <c r="K997" s="197" t="s">
        <v>21</v>
      </c>
      <c r="L997" s="41"/>
      <c r="M997" s="202" t="s">
        <v>21</v>
      </c>
      <c r="N997" s="203" t="s">
        <v>44</v>
      </c>
      <c r="O997" s="66"/>
      <c r="P997" s="204">
        <f>O997*H997</f>
        <v>0</v>
      </c>
      <c r="Q997" s="204">
        <v>0</v>
      </c>
      <c r="R997" s="204">
        <f>Q997*H997</f>
        <v>0</v>
      </c>
      <c r="S997" s="204">
        <v>8.4000000000000005E-2</v>
      </c>
      <c r="T997" s="205">
        <f>S997*H997</f>
        <v>50.257199999999997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206" t="s">
        <v>330</v>
      </c>
      <c r="AT997" s="206" t="s">
        <v>213</v>
      </c>
      <c r="AU997" s="206" t="s">
        <v>82</v>
      </c>
      <c r="AY997" s="19" t="s">
        <v>211</v>
      </c>
      <c r="BE997" s="207">
        <f>IF(N997="základní",J997,0)</f>
        <v>0</v>
      </c>
      <c r="BF997" s="207">
        <f>IF(N997="snížená",J997,0)</f>
        <v>0</v>
      </c>
      <c r="BG997" s="207">
        <f>IF(N997="zákl. přenesená",J997,0)</f>
        <v>0</v>
      </c>
      <c r="BH997" s="207">
        <f>IF(N997="sníž. přenesená",J997,0)</f>
        <v>0</v>
      </c>
      <c r="BI997" s="207">
        <f>IF(N997="nulová",J997,0)</f>
        <v>0</v>
      </c>
      <c r="BJ997" s="19" t="s">
        <v>80</v>
      </c>
      <c r="BK997" s="207">
        <f>ROUND(I997*H997,2)</f>
        <v>0</v>
      </c>
      <c r="BL997" s="19" t="s">
        <v>330</v>
      </c>
      <c r="BM997" s="206" t="s">
        <v>1997</v>
      </c>
    </row>
    <row r="998" spans="1:65" s="13" customFormat="1" ht="11.25">
      <c r="B998" s="208"/>
      <c r="C998" s="209"/>
      <c r="D998" s="210" t="s">
        <v>219</v>
      </c>
      <c r="E998" s="211" t="s">
        <v>21</v>
      </c>
      <c r="F998" s="212" t="s">
        <v>1971</v>
      </c>
      <c r="G998" s="209"/>
      <c r="H998" s="211" t="s">
        <v>21</v>
      </c>
      <c r="I998" s="213"/>
      <c r="J998" s="209"/>
      <c r="K998" s="209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219</v>
      </c>
      <c r="AU998" s="218" t="s">
        <v>82</v>
      </c>
      <c r="AV998" s="13" t="s">
        <v>80</v>
      </c>
      <c r="AW998" s="13" t="s">
        <v>34</v>
      </c>
      <c r="AX998" s="13" t="s">
        <v>73</v>
      </c>
      <c r="AY998" s="218" t="s">
        <v>211</v>
      </c>
    </row>
    <row r="999" spans="1:65" s="14" customFormat="1" ht="11.25">
      <c r="B999" s="219"/>
      <c r="C999" s="220"/>
      <c r="D999" s="210" t="s">
        <v>219</v>
      </c>
      <c r="E999" s="221" t="s">
        <v>21</v>
      </c>
      <c r="F999" s="222" t="s">
        <v>1998</v>
      </c>
      <c r="G999" s="220"/>
      <c r="H999" s="223">
        <v>598.29999999999995</v>
      </c>
      <c r="I999" s="224"/>
      <c r="J999" s="220"/>
      <c r="K999" s="220"/>
      <c r="L999" s="225"/>
      <c r="M999" s="226"/>
      <c r="N999" s="227"/>
      <c r="O999" s="227"/>
      <c r="P999" s="227"/>
      <c r="Q999" s="227"/>
      <c r="R999" s="227"/>
      <c r="S999" s="227"/>
      <c r="T999" s="228"/>
      <c r="AT999" s="229" t="s">
        <v>219</v>
      </c>
      <c r="AU999" s="229" t="s">
        <v>82</v>
      </c>
      <c r="AV999" s="14" t="s">
        <v>82</v>
      </c>
      <c r="AW999" s="14" t="s">
        <v>34</v>
      </c>
      <c r="AX999" s="14" t="s">
        <v>73</v>
      </c>
      <c r="AY999" s="229" t="s">
        <v>211</v>
      </c>
    </row>
    <row r="1000" spans="1:65" s="15" customFormat="1" ht="11.25">
      <c r="B1000" s="230"/>
      <c r="C1000" s="231"/>
      <c r="D1000" s="210" t="s">
        <v>219</v>
      </c>
      <c r="E1000" s="232" t="s">
        <v>21</v>
      </c>
      <c r="F1000" s="233" t="s">
        <v>225</v>
      </c>
      <c r="G1000" s="231"/>
      <c r="H1000" s="234">
        <v>598.29999999999995</v>
      </c>
      <c r="I1000" s="235"/>
      <c r="J1000" s="231"/>
      <c r="K1000" s="231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219</v>
      </c>
      <c r="AU1000" s="240" t="s">
        <v>82</v>
      </c>
      <c r="AV1000" s="15" t="s">
        <v>100</v>
      </c>
      <c r="AW1000" s="15" t="s">
        <v>34</v>
      </c>
      <c r="AX1000" s="15" t="s">
        <v>80</v>
      </c>
      <c r="AY1000" s="240" t="s">
        <v>211</v>
      </c>
    </row>
    <row r="1001" spans="1:65" s="2" customFormat="1" ht="33" customHeight="1">
      <c r="A1001" s="36"/>
      <c r="B1001" s="37"/>
      <c r="C1001" s="195" t="s">
        <v>1999</v>
      </c>
      <c r="D1001" s="195" t="s">
        <v>213</v>
      </c>
      <c r="E1001" s="196" t="s">
        <v>2000</v>
      </c>
      <c r="F1001" s="197" t="s">
        <v>2001</v>
      </c>
      <c r="G1001" s="198" t="s">
        <v>216</v>
      </c>
      <c r="H1001" s="199">
        <v>28.5</v>
      </c>
      <c r="I1001" s="200"/>
      <c r="J1001" s="201">
        <f>ROUND(I1001*H1001,2)</f>
        <v>0</v>
      </c>
      <c r="K1001" s="197" t="s">
        <v>21</v>
      </c>
      <c r="L1001" s="41"/>
      <c r="M1001" s="202" t="s">
        <v>21</v>
      </c>
      <c r="N1001" s="203" t="s">
        <v>44</v>
      </c>
      <c r="O1001" s="66"/>
      <c r="P1001" s="204">
        <f>O1001*H1001</f>
        <v>0</v>
      </c>
      <c r="Q1001" s="204">
        <v>0</v>
      </c>
      <c r="R1001" s="204">
        <f>Q1001*H1001</f>
        <v>0</v>
      </c>
      <c r="S1001" s="204">
        <v>0</v>
      </c>
      <c r="T1001" s="205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206" t="s">
        <v>330</v>
      </c>
      <c r="AT1001" s="206" t="s">
        <v>213</v>
      </c>
      <c r="AU1001" s="206" t="s">
        <v>82</v>
      </c>
      <c r="AY1001" s="19" t="s">
        <v>211</v>
      </c>
      <c r="BE1001" s="207">
        <f>IF(N1001="základní",J1001,0)</f>
        <v>0</v>
      </c>
      <c r="BF1001" s="207">
        <f>IF(N1001="snížená",J1001,0)</f>
        <v>0</v>
      </c>
      <c r="BG1001" s="207">
        <f>IF(N1001="zákl. přenesená",J1001,0)</f>
        <v>0</v>
      </c>
      <c r="BH1001" s="207">
        <f>IF(N1001="sníž. přenesená",J1001,0)</f>
        <v>0</v>
      </c>
      <c r="BI1001" s="207">
        <f>IF(N1001="nulová",J1001,0)</f>
        <v>0</v>
      </c>
      <c r="BJ1001" s="19" t="s">
        <v>80</v>
      </c>
      <c r="BK1001" s="207">
        <f>ROUND(I1001*H1001,2)</f>
        <v>0</v>
      </c>
      <c r="BL1001" s="19" t="s">
        <v>330</v>
      </c>
      <c r="BM1001" s="206" t="s">
        <v>2002</v>
      </c>
    </row>
    <row r="1002" spans="1:65" s="13" customFormat="1" ht="11.25">
      <c r="B1002" s="208"/>
      <c r="C1002" s="209"/>
      <c r="D1002" s="210" t="s">
        <v>219</v>
      </c>
      <c r="E1002" s="211" t="s">
        <v>21</v>
      </c>
      <c r="F1002" s="212" t="s">
        <v>1971</v>
      </c>
      <c r="G1002" s="209"/>
      <c r="H1002" s="211" t="s">
        <v>21</v>
      </c>
      <c r="I1002" s="213"/>
      <c r="J1002" s="209"/>
      <c r="K1002" s="209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219</v>
      </c>
      <c r="AU1002" s="218" t="s">
        <v>82</v>
      </c>
      <c r="AV1002" s="13" t="s">
        <v>80</v>
      </c>
      <c r="AW1002" s="13" t="s">
        <v>34</v>
      </c>
      <c r="AX1002" s="13" t="s">
        <v>73</v>
      </c>
      <c r="AY1002" s="218" t="s">
        <v>211</v>
      </c>
    </row>
    <row r="1003" spans="1:65" s="14" customFormat="1" ht="11.25">
      <c r="B1003" s="219"/>
      <c r="C1003" s="220"/>
      <c r="D1003" s="210" t="s">
        <v>219</v>
      </c>
      <c r="E1003" s="221" t="s">
        <v>21</v>
      </c>
      <c r="F1003" s="222" t="s">
        <v>2003</v>
      </c>
      <c r="G1003" s="220"/>
      <c r="H1003" s="223">
        <v>28.5</v>
      </c>
      <c r="I1003" s="224"/>
      <c r="J1003" s="220"/>
      <c r="K1003" s="220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219</v>
      </c>
      <c r="AU1003" s="229" t="s">
        <v>82</v>
      </c>
      <c r="AV1003" s="14" t="s">
        <v>82</v>
      </c>
      <c r="AW1003" s="14" t="s">
        <v>34</v>
      </c>
      <c r="AX1003" s="14" t="s">
        <v>73</v>
      </c>
      <c r="AY1003" s="229" t="s">
        <v>211</v>
      </c>
    </row>
    <row r="1004" spans="1:65" s="15" customFormat="1" ht="11.25">
      <c r="B1004" s="230"/>
      <c r="C1004" s="231"/>
      <c r="D1004" s="210" t="s">
        <v>219</v>
      </c>
      <c r="E1004" s="232" t="s">
        <v>21</v>
      </c>
      <c r="F1004" s="233" t="s">
        <v>225</v>
      </c>
      <c r="G1004" s="231"/>
      <c r="H1004" s="234">
        <v>28.5</v>
      </c>
      <c r="I1004" s="235"/>
      <c r="J1004" s="231"/>
      <c r="K1004" s="231"/>
      <c r="L1004" s="236"/>
      <c r="M1004" s="237"/>
      <c r="N1004" s="238"/>
      <c r="O1004" s="238"/>
      <c r="P1004" s="238"/>
      <c r="Q1004" s="238"/>
      <c r="R1004" s="238"/>
      <c r="S1004" s="238"/>
      <c r="T1004" s="239"/>
      <c r="AT1004" s="240" t="s">
        <v>219</v>
      </c>
      <c r="AU1004" s="240" t="s">
        <v>82</v>
      </c>
      <c r="AV1004" s="15" t="s">
        <v>100</v>
      </c>
      <c r="AW1004" s="15" t="s">
        <v>34</v>
      </c>
      <c r="AX1004" s="15" t="s">
        <v>80</v>
      </c>
      <c r="AY1004" s="240" t="s">
        <v>211</v>
      </c>
    </row>
    <row r="1005" spans="1:65" s="2" customFormat="1" ht="21.75" customHeight="1">
      <c r="A1005" s="36"/>
      <c r="B1005" s="37"/>
      <c r="C1005" s="195" t="s">
        <v>2004</v>
      </c>
      <c r="D1005" s="195" t="s">
        <v>213</v>
      </c>
      <c r="E1005" s="196" t="s">
        <v>2005</v>
      </c>
      <c r="F1005" s="197" t="s">
        <v>2006</v>
      </c>
      <c r="G1005" s="198" t="s">
        <v>370</v>
      </c>
      <c r="H1005" s="199">
        <v>37.548000000000002</v>
      </c>
      <c r="I1005" s="200"/>
      <c r="J1005" s="201">
        <f>ROUND(I1005*H1005,2)</f>
        <v>0</v>
      </c>
      <c r="K1005" s="197" t="s">
        <v>217</v>
      </c>
      <c r="L1005" s="41"/>
      <c r="M1005" s="202" t="s">
        <v>21</v>
      </c>
      <c r="N1005" s="203" t="s">
        <v>44</v>
      </c>
      <c r="O1005" s="66"/>
      <c r="P1005" s="204">
        <f>O1005*H1005</f>
        <v>0</v>
      </c>
      <c r="Q1005" s="204">
        <v>0</v>
      </c>
      <c r="R1005" s="204">
        <f>Q1005*H1005</f>
        <v>0</v>
      </c>
      <c r="S1005" s="204">
        <v>0</v>
      </c>
      <c r="T1005" s="205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206" t="s">
        <v>330</v>
      </c>
      <c r="AT1005" s="206" t="s">
        <v>213</v>
      </c>
      <c r="AU1005" s="206" t="s">
        <v>82</v>
      </c>
      <c r="AY1005" s="19" t="s">
        <v>211</v>
      </c>
      <c r="BE1005" s="207">
        <f>IF(N1005="základní",J1005,0)</f>
        <v>0</v>
      </c>
      <c r="BF1005" s="207">
        <f>IF(N1005="snížená",J1005,0)</f>
        <v>0</v>
      </c>
      <c r="BG1005" s="207">
        <f>IF(N1005="zákl. přenesená",J1005,0)</f>
        <v>0</v>
      </c>
      <c r="BH1005" s="207">
        <f>IF(N1005="sníž. přenesená",J1005,0)</f>
        <v>0</v>
      </c>
      <c r="BI1005" s="207">
        <f>IF(N1005="nulová",J1005,0)</f>
        <v>0</v>
      </c>
      <c r="BJ1005" s="19" t="s">
        <v>80</v>
      </c>
      <c r="BK1005" s="207">
        <f>ROUND(I1005*H1005,2)</f>
        <v>0</v>
      </c>
      <c r="BL1005" s="19" t="s">
        <v>330</v>
      </c>
      <c r="BM1005" s="206" t="s">
        <v>2007</v>
      </c>
    </row>
    <row r="1006" spans="1:65" s="2" customFormat="1" ht="16.5" customHeight="1">
      <c r="A1006" s="36"/>
      <c r="B1006" s="37"/>
      <c r="C1006" s="195" t="s">
        <v>2008</v>
      </c>
      <c r="D1006" s="195" t="s">
        <v>213</v>
      </c>
      <c r="E1006" s="196" t="s">
        <v>2009</v>
      </c>
      <c r="F1006" s="197" t="s">
        <v>805</v>
      </c>
      <c r="G1006" s="198" t="s">
        <v>370</v>
      </c>
      <c r="H1006" s="199">
        <v>37.548000000000002</v>
      </c>
      <c r="I1006" s="200"/>
      <c r="J1006" s="201">
        <f>ROUND(I1006*H1006,2)</f>
        <v>0</v>
      </c>
      <c r="K1006" s="197" t="s">
        <v>21</v>
      </c>
      <c r="L1006" s="41"/>
      <c r="M1006" s="202" t="s">
        <v>21</v>
      </c>
      <c r="N1006" s="203" t="s">
        <v>44</v>
      </c>
      <c r="O1006" s="66"/>
      <c r="P1006" s="204">
        <f>O1006*H1006</f>
        <v>0</v>
      </c>
      <c r="Q1006" s="204">
        <v>0</v>
      </c>
      <c r="R1006" s="204">
        <f>Q1006*H1006</f>
        <v>0</v>
      </c>
      <c r="S1006" s="204">
        <v>0</v>
      </c>
      <c r="T1006" s="205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206" t="s">
        <v>330</v>
      </c>
      <c r="AT1006" s="206" t="s">
        <v>213</v>
      </c>
      <c r="AU1006" s="206" t="s">
        <v>82</v>
      </c>
      <c r="AY1006" s="19" t="s">
        <v>211</v>
      </c>
      <c r="BE1006" s="207">
        <f>IF(N1006="základní",J1006,0)</f>
        <v>0</v>
      </c>
      <c r="BF1006" s="207">
        <f>IF(N1006="snížená",J1006,0)</f>
        <v>0</v>
      </c>
      <c r="BG1006" s="207">
        <f>IF(N1006="zákl. přenesená",J1006,0)</f>
        <v>0</v>
      </c>
      <c r="BH1006" s="207">
        <f>IF(N1006="sníž. přenesená",J1006,0)</f>
        <v>0</v>
      </c>
      <c r="BI1006" s="207">
        <f>IF(N1006="nulová",J1006,0)</f>
        <v>0</v>
      </c>
      <c r="BJ1006" s="19" t="s">
        <v>80</v>
      </c>
      <c r="BK1006" s="207">
        <f>ROUND(I1006*H1006,2)</f>
        <v>0</v>
      </c>
      <c r="BL1006" s="19" t="s">
        <v>330</v>
      </c>
      <c r="BM1006" s="206" t="s">
        <v>2010</v>
      </c>
    </row>
    <row r="1007" spans="1:65" s="12" customFormat="1" ht="22.9" customHeight="1">
      <c r="B1007" s="179"/>
      <c r="C1007" s="180"/>
      <c r="D1007" s="181" t="s">
        <v>72</v>
      </c>
      <c r="E1007" s="193" t="s">
        <v>2011</v>
      </c>
      <c r="F1007" s="193" t="s">
        <v>2012</v>
      </c>
      <c r="G1007" s="180"/>
      <c r="H1007" s="180"/>
      <c r="I1007" s="183"/>
      <c r="J1007" s="194">
        <f>BK1007</f>
        <v>0</v>
      </c>
      <c r="K1007" s="180"/>
      <c r="L1007" s="185"/>
      <c r="M1007" s="186"/>
      <c r="N1007" s="187"/>
      <c r="O1007" s="187"/>
      <c r="P1007" s="188">
        <f>SUM(P1008:P1149)</f>
        <v>0</v>
      </c>
      <c r="Q1007" s="187"/>
      <c r="R1007" s="188">
        <f>SUM(R1008:R1149)</f>
        <v>36.497915249999991</v>
      </c>
      <c r="S1007" s="187"/>
      <c r="T1007" s="189">
        <f>SUM(T1008:T1149)</f>
        <v>0</v>
      </c>
      <c r="AR1007" s="190" t="s">
        <v>82</v>
      </c>
      <c r="AT1007" s="191" t="s">
        <v>72</v>
      </c>
      <c r="AU1007" s="191" t="s">
        <v>80</v>
      </c>
      <c r="AY1007" s="190" t="s">
        <v>211</v>
      </c>
      <c r="BK1007" s="192">
        <f>SUM(BK1008:BK1149)</f>
        <v>0</v>
      </c>
    </row>
    <row r="1008" spans="1:65" s="2" customFormat="1" ht="21.75" customHeight="1">
      <c r="A1008" s="36"/>
      <c r="B1008" s="37"/>
      <c r="C1008" s="195" t="s">
        <v>2013</v>
      </c>
      <c r="D1008" s="195" t="s">
        <v>213</v>
      </c>
      <c r="E1008" s="196" t="s">
        <v>2014</v>
      </c>
      <c r="F1008" s="197" t="s">
        <v>2015</v>
      </c>
      <c r="G1008" s="198" t="s">
        <v>216</v>
      </c>
      <c r="H1008" s="199">
        <v>16.399999999999999</v>
      </c>
      <c r="I1008" s="200"/>
      <c r="J1008" s="201">
        <f>ROUND(I1008*H1008,2)</f>
        <v>0</v>
      </c>
      <c r="K1008" s="197" t="s">
        <v>21</v>
      </c>
      <c r="L1008" s="41"/>
      <c r="M1008" s="202" t="s">
        <v>21</v>
      </c>
      <c r="N1008" s="203" t="s">
        <v>44</v>
      </c>
      <c r="O1008" s="66"/>
      <c r="P1008" s="204">
        <f>O1008*H1008</f>
        <v>0</v>
      </c>
      <c r="Q1008" s="204">
        <v>4.5699999999999998E-2</v>
      </c>
      <c r="R1008" s="204">
        <f>Q1008*H1008</f>
        <v>0.74947999999999992</v>
      </c>
      <c r="S1008" s="204">
        <v>0</v>
      </c>
      <c r="T1008" s="205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206" t="s">
        <v>330</v>
      </c>
      <c r="AT1008" s="206" t="s">
        <v>213</v>
      </c>
      <c r="AU1008" s="206" t="s">
        <v>82</v>
      </c>
      <c r="AY1008" s="19" t="s">
        <v>211</v>
      </c>
      <c r="BE1008" s="207">
        <f>IF(N1008="základní",J1008,0)</f>
        <v>0</v>
      </c>
      <c r="BF1008" s="207">
        <f>IF(N1008="snížená",J1008,0)</f>
        <v>0</v>
      </c>
      <c r="BG1008" s="207">
        <f>IF(N1008="zákl. přenesená",J1008,0)</f>
        <v>0</v>
      </c>
      <c r="BH1008" s="207">
        <f>IF(N1008="sníž. přenesená",J1008,0)</f>
        <v>0</v>
      </c>
      <c r="BI1008" s="207">
        <f>IF(N1008="nulová",J1008,0)</f>
        <v>0</v>
      </c>
      <c r="BJ1008" s="19" t="s">
        <v>80</v>
      </c>
      <c r="BK1008" s="207">
        <f>ROUND(I1008*H1008,2)</f>
        <v>0</v>
      </c>
      <c r="BL1008" s="19" t="s">
        <v>330</v>
      </c>
      <c r="BM1008" s="206" t="s">
        <v>2016</v>
      </c>
    </row>
    <row r="1009" spans="1:65" s="13" customFormat="1" ht="11.25">
      <c r="B1009" s="208"/>
      <c r="C1009" s="209"/>
      <c r="D1009" s="210" t="s">
        <v>219</v>
      </c>
      <c r="E1009" s="211" t="s">
        <v>21</v>
      </c>
      <c r="F1009" s="212" t="s">
        <v>2017</v>
      </c>
      <c r="G1009" s="209"/>
      <c r="H1009" s="211" t="s">
        <v>21</v>
      </c>
      <c r="I1009" s="213"/>
      <c r="J1009" s="209"/>
      <c r="K1009" s="209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219</v>
      </c>
      <c r="AU1009" s="218" t="s">
        <v>82</v>
      </c>
      <c r="AV1009" s="13" t="s">
        <v>80</v>
      </c>
      <c r="AW1009" s="13" t="s">
        <v>34</v>
      </c>
      <c r="AX1009" s="13" t="s">
        <v>73</v>
      </c>
      <c r="AY1009" s="218" t="s">
        <v>211</v>
      </c>
    </row>
    <row r="1010" spans="1:65" s="13" customFormat="1" ht="11.25">
      <c r="B1010" s="208"/>
      <c r="C1010" s="209"/>
      <c r="D1010" s="210" t="s">
        <v>219</v>
      </c>
      <c r="E1010" s="211" t="s">
        <v>21</v>
      </c>
      <c r="F1010" s="212" t="s">
        <v>2018</v>
      </c>
      <c r="G1010" s="209"/>
      <c r="H1010" s="211" t="s">
        <v>21</v>
      </c>
      <c r="I1010" s="213"/>
      <c r="J1010" s="209"/>
      <c r="K1010" s="209"/>
      <c r="L1010" s="214"/>
      <c r="M1010" s="215"/>
      <c r="N1010" s="216"/>
      <c r="O1010" s="216"/>
      <c r="P1010" s="216"/>
      <c r="Q1010" s="216"/>
      <c r="R1010" s="216"/>
      <c r="S1010" s="216"/>
      <c r="T1010" s="217"/>
      <c r="AT1010" s="218" t="s">
        <v>219</v>
      </c>
      <c r="AU1010" s="218" t="s">
        <v>82</v>
      </c>
      <c r="AV1010" s="13" t="s">
        <v>80</v>
      </c>
      <c r="AW1010" s="13" t="s">
        <v>34</v>
      </c>
      <c r="AX1010" s="13" t="s">
        <v>73</v>
      </c>
      <c r="AY1010" s="218" t="s">
        <v>211</v>
      </c>
    </row>
    <row r="1011" spans="1:65" s="14" customFormat="1" ht="11.25">
      <c r="B1011" s="219"/>
      <c r="C1011" s="220"/>
      <c r="D1011" s="210" t="s">
        <v>219</v>
      </c>
      <c r="E1011" s="221" t="s">
        <v>21</v>
      </c>
      <c r="F1011" s="222" t="s">
        <v>1176</v>
      </c>
      <c r="G1011" s="220"/>
      <c r="H1011" s="223">
        <v>16.399999999999999</v>
      </c>
      <c r="I1011" s="224"/>
      <c r="J1011" s="220"/>
      <c r="K1011" s="220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219</v>
      </c>
      <c r="AU1011" s="229" t="s">
        <v>82</v>
      </c>
      <c r="AV1011" s="14" t="s">
        <v>82</v>
      </c>
      <c r="AW1011" s="14" t="s">
        <v>34</v>
      </c>
      <c r="AX1011" s="14" t="s">
        <v>73</v>
      </c>
      <c r="AY1011" s="229" t="s">
        <v>211</v>
      </c>
    </row>
    <row r="1012" spans="1:65" s="15" customFormat="1" ht="11.25">
      <c r="B1012" s="230"/>
      <c r="C1012" s="231"/>
      <c r="D1012" s="210" t="s">
        <v>219</v>
      </c>
      <c r="E1012" s="232" t="s">
        <v>1175</v>
      </c>
      <c r="F1012" s="233" t="s">
        <v>225</v>
      </c>
      <c r="G1012" s="231"/>
      <c r="H1012" s="234">
        <v>16.399999999999999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219</v>
      </c>
      <c r="AU1012" s="240" t="s">
        <v>82</v>
      </c>
      <c r="AV1012" s="15" t="s">
        <v>100</v>
      </c>
      <c r="AW1012" s="15" t="s">
        <v>34</v>
      </c>
      <c r="AX1012" s="15" t="s">
        <v>80</v>
      </c>
      <c r="AY1012" s="240" t="s">
        <v>211</v>
      </c>
    </row>
    <row r="1013" spans="1:65" s="2" customFormat="1" ht="21.75" customHeight="1">
      <c r="A1013" s="36"/>
      <c r="B1013" s="37"/>
      <c r="C1013" s="195" t="s">
        <v>2019</v>
      </c>
      <c r="D1013" s="195" t="s">
        <v>213</v>
      </c>
      <c r="E1013" s="196" t="s">
        <v>2020</v>
      </c>
      <c r="F1013" s="197" t="s">
        <v>2021</v>
      </c>
      <c r="G1013" s="198" t="s">
        <v>216</v>
      </c>
      <c r="H1013" s="199">
        <v>54.78</v>
      </c>
      <c r="I1013" s="200"/>
      <c r="J1013" s="201">
        <f>ROUND(I1013*H1013,2)</f>
        <v>0</v>
      </c>
      <c r="K1013" s="197" t="s">
        <v>21</v>
      </c>
      <c r="L1013" s="41"/>
      <c r="M1013" s="202" t="s">
        <v>21</v>
      </c>
      <c r="N1013" s="203" t="s">
        <v>44</v>
      </c>
      <c r="O1013" s="66"/>
      <c r="P1013" s="204">
        <f>O1013*H1013</f>
        <v>0</v>
      </c>
      <c r="Q1013" s="204">
        <v>5.2760000000000001E-2</v>
      </c>
      <c r="R1013" s="204">
        <f>Q1013*H1013</f>
        <v>2.8901928000000003</v>
      </c>
      <c r="S1013" s="204">
        <v>0</v>
      </c>
      <c r="T1013" s="205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206" t="s">
        <v>330</v>
      </c>
      <c r="AT1013" s="206" t="s">
        <v>213</v>
      </c>
      <c r="AU1013" s="206" t="s">
        <v>82</v>
      </c>
      <c r="AY1013" s="19" t="s">
        <v>211</v>
      </c>
      <c r="BE1013" s="207">
        <f>IF(N1013="základní",J1013,0)</f>
        <v>0</v>
      </c>
      <c r="BF1013" s="207">
        <f>IF(N1013="snížená",J1013,0)</f>
        <v>0</v>
      </c>
      <c r="BG1013" s="207">
        <f>IF(N1013="zákl. přenesená",J1013,0)</f>
        <v>0</v>
      </c>
      <c r="BH1013" s="207">
        <f>IF(N1013="sníž. přenesená",J1013,0)</f>
        <v>0</v>
      </c>
      <c r="BI1013" s="207">
        <f>IF(N1013="nulová",J1013,0)</f>
        <v>0</v>
      </c>
      <c r="BJ1013" s="19" t="s">
        <v>80</v>
      </c>
      <c r="BK1013" s="207">
        <f>ROUND(I1013*H1013,2)</f>
        <v>0</v>
      </c>
      <c r="BL1013" s="19" t="s">
        <v>330</v>
      </c>
      <c r="BM1013" s="206" t="s">
        <v>2022</v>
      </c>
    </row>
    <row r="1014" spans="1:65" s="13" customFormat="1" ht="11.25">
      <c r="B1014" s="208"/>
      <c r="C1014" s="209"/>
      <c r="D1014" s="210" t="s">
        <v>219</v>
      </c>
      <c r="E1014" s="211" t="s">
        <v>21</v>
      </c>
      <c r="F1014" s="212" t="s">
        <v>2023</v>
      </c>
      <c r="G1014" s="209"/>
      <c r="H1014" s="211" t="s">
        <v>21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219</v>
      </c>
      <c r="AU1014" s="218" t="s">
        <v>82</v>
      </c>
      <c r="AV1014" s="13" t="s">
        <v>80</v>
      </c>
      <c r="AW1014" s="13" t="s">
        <v>34</v>
      </c>
      <c r="AX1014" s="13" t="s">
        <v>73</v>
      </c>
      <c r="AY1014" s="218" t="s">
        <v>211</v>
      </c>
    </row>
    <row r="1015" spans="1:65" s="13" customFormat="1" ht="11.25">
      <c r="B1015" s="208"/>
      <c r="C1015" s="209"/>
      <c r="D1015" s="210" t="s">
        <v>219</v>
      </c>
      <c r="E1015" s="211" t="s">
        <v>21</v>
      </c>
      <c r="F1015" s="212" t="s">
        <v>2018</v>
      </c>
      <c r="G1015" s="209"/>
      <c r="H1015" s="211" t="s">
        <v>21</v>
      </c>
      <c r="I1015" s="213"/>
      <c r="J1015" s="209"/>
      <c r="K1015" s="209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219</v>
      </c>
      <c r="AU1015" s="218" t="s">
        <v>82</v>
      </c>
      <c r="AV1015" s="13" t="s">
        <v>80</v>
      </c>
      <c r="AW1015" s="13" t="s">
        <v>34</v>
      </c>
      <c r="AX1015" s="13" t="s">
        <v>73</v>
      </c>
      <c r="AY1015" s="218" t="s">
        <v>211</v>
      </c>
    </row>
    <row r="1016" spans="1:65" s="14" customFormat="1" ht="11.25">
      <c r="B1016" s="219"/>
      <c r="C1016" s="220"/>
      <c r="D1016" s="210" t="s">
        <v>219</v>
      </c>
      <c r="E1016" s="221" t="s">
        <v>21</v>
      </c>
      <c r="F1016" s="222" t="s">
        <v>1176</v>
      </c>
      <c r="G1016" s="220"/>
      <c r="H1016" s="223">
        <v>16.399999999999999</v>
      </c>
      <c r="I1016" s="224"/>
      <c r="J1016" s="220"/>
      <c r="K1016" s="220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219</v>
      </c>
      <c r="AU1016" s="229" t="s">
        <v>82</v>
      </c>
      <c r="AV1016" s="14" t="s">
        <v>82</v>
      </c>
      <c r="AW1016" s="14" t="s">
        <v>34</v>
      </c>
      <c r="AX1016" s="14" t="s">
        <v>73</v>
      </c>
      <c r="AY1016" s="229" t="s">
        <v>211</v>
      </c>
    </row>
    <row r="1017" spans="1:65" s="14" customFormat="1" ht="11.25">
      <c r="B1017" s="219"/>
      <c r="C1017" s="220"/>
      <c r="D1017" s="210" t="s">
        <v>219</v>
      </c>
      <c r="E1017" s="221" t="s">
        <v>21</v>
      </c>
      <c r="F1017" s="222" t="s">
        <v>2024</v>
      </c>
      <c r="G1017" s="220"/>
      <c r="H1017" s="223">
        <v>38.380000000000003</v>
      </c>
      <c r="I1017" s="224"/>
      <c r="J1017" s="220"/>
      <c r="K1017" s="220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219</v>
      </c>
      <c r="AU1017" s="229" t="s">
        <v>82</v>
      </c>
      <c r="AV1017" s="14" t="s">
        <v>82</v>
      </c>
      <c r="AW1017" s="14" t="s">
        <v>34</v>
      </c>
      <c r="AX1017" s="14" t="s">
        <v>73</v>
      </c>
      <c r="AY1017" s="229" t="s">
        <v>211</v>
      </c>
    </row>
    <row r="1018" spans="1:65" s="15" customFormat="1" ht="11.25">
      <c r="B1018" s="230"/>
      <c r="C1018" s="231"/>
      <c r="D1018" s="210" t="s">
        <v>219</v>
      </c>
      <c r="E1018" s="232" t="s">
        <v>1187</v>
      </c>
      <c r="F1018" s="233" t="s">
        <v>225</v>
      </c>
      <c r="G1018" s="231"/>
      <c r="H1018" s="234">
        <v>54.78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219</v>
      </c>
      <c r="AU1018" s="240" t="s">
        <v>82</v>
      </c>
      <c r="AV1018" s="15" t="s">
        <v>100</v>
      </c>
      <c r="AW1018" s="15" t="s">
        <v>34</v>
      </c>
      <c r="AX1018" s="15" t="s">
        <v>80</v>
      </c>
      <c r="AY1018" s="240" t="s">
        <v>211</v>
      </c>
    </row>
    <row r="1019" spans="1:65" s="2" customFormat="1" ht="21.75" customHeight="1">
      <c r="A1019" s="36"/>
      <c r="B1019" s="37"/>
      <c r="C1019" s="195" t="s">
        <v>2025</v>
      </c>
      <c r="D1019" s="195" t="s">
        <v>213</v>
      </c>
      <c r="E1019" s="196" t="s">
        <v>2026</v>
      </c>
      <c r="F1019" s="197" t="s">
        <v>2027</v>
      </c>
      <c r="G1019" s="198" t="s">
        <v>216</v>
      </c>
      <c r="H1019" s="199">
        <v>26.178000000000001</v>
      </c>
      <c r="I1019" s="200"/>
      <c r="J1019" s="201">
        <f>ROUND(I1019*H1019,2)</f>
        <v>0</v>
      </c>
      <c r="K1019" s="197" t="s">
        <v>21</v>
      </c>
      <c r="L1019" s="41"/>
      <c r="M1019" s="202" t="s">
        <v>21</v>
      </c>
      <c r="N1019" s="203" t="s">
        <v>44</v>
      </c>
      <c r="O1019" s="66"/>
      <c r="P1019" s="204">
        <f>O1019*H1019</f>
        <v>0</v>
      </c>
      <c r="Q1019" s="204">
        <v>5.0259999999999999E-2</v>
      </c>
      <c r="R1019" s="204">
        <f>Q1019*H1019</f>
        <v>1.3157062800000001</v>
      </c>
      <c r="S1019" s="204">
        <v>0</v>
      </c>
      <c r="T1019" s="205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206" t="s">
        <v>330</v>
      </c>
      <c r="AT1019" s="206" t="s">
        <v>213</v>
      </c>
      <c r="AU1019" s="206" t="s">
        <v>82</v>
      </c>
      <c r="AY1019" s="19" t="s">
        <v>211</v>
      </c>
      <c r="BE1019" s="207">
        <f>IF(N1019="základní",J1019,0)</f>
        <v>0</v>
      </c>
      <c r="BF1019" s="207">
        <f>IF(N1019="snížená",J1019,0)</f>
        <v>0</v>
      </c>
      <c r="BG1019" s="207">
        <f>IF(N1019="zákl. přenesená",J1019,0)</f>
        <v>0</v>
      </c>
      <c r="BH1019" s="207">
        <f>IF(N1019="sníž. přenesená",J1019,0)</f>
        <v>0</v>
      </c>
      <c r="BI1019" s="207">
        <f>IF(N1019="nulová",J1019,0)</f>
        <v>0</v>
      </c>
      <c r="BJ1019" s="19" t="s">
        <v>80</v>
      </c>
      <c r="BK1019" s="207">
        <f>ROUND(I1019*H1019,2)</f>
        <v>0</v>
      </c>
      <c r="BL1019" s="19" t="s">
        <v>330</v>
      </c>
      <c r="BM1019" s="206" t="s">
        <v>2028</v>
      </c>
    </row>
    <row r="1020" spans="1:65" s="13" customFormat="1" ht="11.25">
      <c r="B1020" s="208"/>
      <c r="C1020" s="209"/>
      <c r="D1020" s="210" t="s">
        <v>219</v>
      </c>
      <c r="E1020" s="211" t="s">
        <v>21</v>
      </c>
      <c r="F1020" s="212" t="s">
        <v>2029</v>
      </c>
      <c r="G1020" s="209"/>
      <c r="H1020" s="211" t="s">
        <v>21</v>
      </c>
      <c r="I1020" s="213"/>
      <c r="J1020" s="209"/>
      <c r="K1020" s="209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219</v>
      </c>
      <c r="AU1020" s="218" t="s">
        <v>82</v>
      </c>
      <c r="AV1020" s="13" t="s">
        <v>80</v>
      </c>
      <c r="AW1020" s="13" t="s">
        <v>34</v>
      </c>
      <c r="AX1020" s="13" t="s">
        <v>73</v>
      </c>
      <c r="AY1020" s="218" t="s">
        <v>211</v>
      </c>
    </row>
    <row r="1021" spans="1:65" s="13" customFormat="1" ht="11.25">
      <c r="B1021" s="208"/>
      <c r="C1021" s="209"/>
      <c r="D1021" s="210" t="s">
        <v>219</v>
      </c>
      <c r="E1021" s="211" t="s">
        <v>21</v>
      </c>
      <c r="F1021" s="212" t="s">
        <v>2030</v>
      </c>
      <c r="G1021" s="209"/>
      <c r="H1021" s="211" t="s">
        <v>21</v>
      </c>
      <c r="I1021" s="213"/>
      <c r="J1021" s="209"/>
      <c r="K1021" s="209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219</v>
      </c>
      <c r="AU1021" s="218" t="s">
        <v>82</v>
      </c>
      <c r="AV1021" s="13" t="s">
        <v>80</v>
      </c>
      <c r="AW1021" s="13" t="s">
        <v>34</v>
      </c>
      <c r="AX1021" s="13" t="s">
        <v>73</v>
      </c>
      <c r="AY1021" s="218" t="s">
        <v>211</v>
      </c>
    </row>
    <row r="1022" spans="1:65" s="14" customFormat="1" ht="11.25">
      <c r="B1022" s="219"/>
      <c r="C1022" s="220"/>
      <c r="D1022" s="210" t="s">
        <v>219</v>
      </c>
      <c r="E1022" s="221" t="s">
        <v>21</v>
      </c>
      <c r="F1022" s="222" t="s">
        <v>2031</v>
      </c>
      <c r="G1022" s="220"/>
      <c r="H1022" s="223">
        <v>12.28</v>
      </c>
      <c r="I1022" s="224"/>
      <c r="J1022" s="220"/>
      <c r="K1022" s="220"/>
      <c r="L1022" s="225"/>
      <c r="M1022" s="226"/>
      <c r="N1022" s="227"/>
      <c r="O1022" s="227"/>
      <c r="P1022" s="227"/>
      <c r="Q1022" s="227"/>
      <c r="R1022" s="227"/>
      <c r="S1022" s="227"/>
      <c r="T1022" s="228"/>
      <c r="AT1022" s="229" t="s">
        <v>219</v>
      </c>
      <c r="AU1022" s="229" t="s">
        <v>82</v>
      </c>
      <c r="AV1022" s="14" t="s">
        <v>82</v>
      </c>
      <c r="AW1022" s="14" t="s">
        <v>34</v>
      </c>
      <c r="AX1022" s="14" t="s">
        <v>73</v>
      </c>
      <c r="AY1022" s="229" t="s">
        <v>211</v>
      </c>
    </row>
    <row r="1023" spans="1:65" s="13" customFormat="1" ht="11.25">
      <c r="B1023" s="208"/>
      <c r="C1023" s="209"/>
      <c r="D1023" s="210" t="s">
        <v>219</v>
      </c>
      <c r="E1023" s="211" t="s">
        <v>21</v>
      </c>
      <c r="F1023" s="212" t="s">
        <v>2032</v>
      </c>
      <c r="G1023" s="209"/>
      <c r="H1023" s="211" t="s">
        <v>21</v>
      </c>
      <c r="I1023" s="213"/>
      <c r="J1023" s="209"/>
      <c r="K1023" s="209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219</v>
      </c>
      <c r="AU1023" s="218" t="s">
        <v>82</v>
      </c>
      <c r="AV1023" s="13" t="s">
        <v>80</v>
      </c>
      <c r="AW1023" s="13" t="s">
        <v>34</v>
      </c>
      <c r="AX1023" s="13" t="s">
        <v>73</v>
      </c>
      <c r="AY1023" s="218" t="s">
        <v>211</v>
      </c>
    </row>
    <row r="1024" spans="1:65" s="14" customFormat="1" ht="11.25">
      <c r="B1024" s="219"/>
      <c r="C1024" s="220"/>
      <c r="D1024" s="210" t="s">
        <v>219</v>
      </c>
      <c r="E1024" s="221" t="s">
        <v>21</v>
      </c>
      <c r="F1024" s="222" t="s">
        <v>2033</v>
      </c>
      <c r="G1024" s="220"/>
      <c r="H1024" s="223">
        <v>6.4</v>
      </c>
      <c r="I1024" s="224"/>
      <c r="J1024" s="220"/>
      <c r="K1024" s="220"/>
      <c r="L1024" s="225"/>
      <c r="M1024" s="226"/>
      <c r="N1024" s="227"/>
      <c r="O1024" s="227"/>
      <c r="P1024" s="227"/>
      <c r="Q1024" s="227"/>
      <c r="R1024" s="227"/>
      <c r="S1024" s="227"/>
      <c r="T1024" s="228"/>
      <c r="AT1024" s="229" t="s">
        <v>219</v>
      </c>
      <c r="AU1024" s="229" t="s">
        <v>82</v>
      </c>
      <c r="AV1024" s="14" t="s">
        <v>82</v>
      </c>
      <c r="AW1024" s="14" t="s">
        <v>34</v>
      </c>
      <c r="AX1024" s="14" t="s">
        <v>73</v>
      </c>
      <c r="AY1024" s="229" t="s">
        <v>211</v>
      </c>
    </row>
    <row r="1025" spans="1:65" s="14" customFormat="1" ht="11.25">
      <c r="B1025" s="219"/>
      <c r="C1025" s="220"/>
      <c r="D1025" s="210" t="s">
        <v>219</v>
      </c>
      <c r="E1025" s="221" t="s">
        <v>21</v>
      </c>
      <c r="F1025" s="222" t="s">
        <v>2034</v>
      </c>
      <c r="G1025" s="220"/>
      <c r="H1025" s="223">
        <v>7.4980000000000002</v>
      </c>
      <c r="I1025" s="224"/>
      <c r="J1025" s="220"/>
      <c r="K1025" s="220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219</v>
      </c>
      <c r="AU1025" s="229" t="s">
        <v>82</v>
      </c>
      <c r="AV1025" s="14" t="s">
        <v>82</v>
      </c>
      <c r="AW1025" s="14" t="s">
        <v>34</v>
      </c>
      <c r="AX1025" s="14" t="s">
        <v>73</v>
      </c>
      <c r="AY1025" s="229" t="s">
        <v>211</v>
      </c>
    </row>
    <row r="1026" spans="1:65" s="15" customFormat="1" ht="11.25">
      <c r="B1026" s="230"/>
      <c r="C1026" s="231"/>
      <c r="D1026" s="210" t="s">
        <v>219</v>
      </c>
      <c r="E1026" s="232" t="s">
        <v>1189</v>
      </c>
      <c r="F1026" s="233" t="s">
        <v>225</v>
      </c>
      <c r="G1026" s="231"/>
      <c r="H1026" s="234">
        <v>26.178000000000001</v>
      </c>
      <c r="I1026" s="235"/>
      <c r="J1026" s="231"/>
      <c r="K1026" s="231"/>
      <c r="L1026" s="236"/>
      <c r="M1026" s="237"/>
      <c r="N1026" s="238"/>
      <c r="O1026" s="238"/>
      <c r="P1026" s="238"/>
      <c r="Q1026" s="238"/>
      <c r="R1026" s="238"/>
      <c r="S1026" s="238"/>
      <c r="T1026" s="239"/>
      <c r="AT1026" s="240" t="s">
        <v>219</v>
      </c>
      <c r="AU1026" s="240" t="s">
        <v>82</v>
      </c>
      <c r="AV1026" s="15" t="s">
        <v>100</v>
      </c>
      <c r="AW1026" s="15" t="s">
        <v>34</v>
      </c>
      <c r="AX1026" s="15" t="s">
        <v>80</v>
      </c>
      <c r="AY1026" s="240" t="s">
        <v>211</v>
      </c>
    </row>
    <row r="1027" spans="1:65" s="2" customFormat="1" ht="21.75" customHeight="1">
      <c r="A1027" s="36"/>
      <c r="B1027" s="37"/>
      <c r="C1027" s="195" t="s">
        <v>2035</v>
      </c>
      <c r="D1027" s="195" t="s">
        <v>213</v>
      </c>
      <c r="E1027" s="196" t="s">
        <v>2036</v>
      </c>
      <c r="F1027" s="197" t="s">
        <v>2037</v>
      </c>
      <c r="G1027" s="198" t="s">
        <v>216</v>
      </c>
      <c r="H1027" s="199">
        <v>75.2</v>
      </c>
      <c r="I1027" s="200"/>
      <c r="J1027" s="201">
        <f>ROUND(I1027*H1027,2)</f>
        <v>0</v>
      </c>
      <c r="K1027" s="197" t="s">
        <v>21</v>
      </c>
      <c r="L1027" s="41"/>
      <c r="M1027" s="202" t="s">
        <v>21</v>
      </c>
      <c r="N1027" s="203" t="s">
        <v>44</v>
      </c>
      <c r="O1027" s="66"/>
      <c r="P1027" s="204">
        <f>O1027*H1027</f>
        <v>0</v>
      </c>
      <c r="Q1027" s="204">
        <v>5.3530000000000001E-2</v>
      </c>
      <c r="R1027" s="204">
        <f>Q1027*H1027</f>
        <v>4.0254560000000001</v>
      </c>
      <c r="S1027" s="204">
        <v>0</v>
      </c>
      <c r="T1027" s="205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206" t="s">
        <v>330</v>
      </c>
      <c r="AT1027" s="206" t="s">
        <v>213</v>
      </c>
      <c r="AU1027" s="206" t="s">
        <v>82</v>
      </c>
      <c r="AY1027" s="19" t="s">
        <v>211</v>
      </c>
      <c r="BE1027" s="207">
        <f>IF(N1027="základní",J1027,0)</f>
        <v>0</v>
      </c>
      <c r="BF1027" s="207">
        <f>IF(N1027="snížená",J1027,0)</f>
        <v>0</v>
      </c>
      <c r="BG1027" s="207">
        <f>IF(N1027="zákl. přenesená",J1027,0)</f>
        <v>0</v>
      </c>
      <c r="BH1027" s="207">
        <f>IF(N1027="sníž. přenesená",J1027,0)</f>
        <v>0</v>
      </c>
      <c r="BI1027" s="207">
        <f>IF(N1027="nulová",J1027,0)</f>
        <v>0</v>
      </c>
      <c r="BJ1027" s="19" t="s">
        <v>80</v>
      </c>
      <c r="BK1027" s="207">
        <f>ROUND(I1027*H1027,2)</f>
        <v>0</v>
      </c>
      <c r="BL1027" s="19" t="s">
        <v>330</v>
      </c>
      <c r="BM1027" s="206" t="s">
        <v>2038</v>
      </c>
    </row>
    <row r="1028" spans="1:65" s="13" customFormat="1" ht="11.25">
      <c r="B1028" s="208"/>
      <c r="C1028" s="209"/>
      <c r="D1028" s="210" t="s">
        <v>219</v>
      </c>
      <c r="E1028" s="211" t="s">
        <v>21</v>
      </c>
      <c r="F1028" s="212" t="s">
        <v>2039</v>
      </c>
      <c r="G1028" s="209"/>
      <c r="H1028" s="211" t="s">
        <v>21</v>
      </c>
      <c r="I1028" s="213"/>
      <c r="J1028" s="209"/>
      <c r="K1028" s="209"/>
      <c r="L1028" s="214"/>
      <c r="M1028" s="215"/>
      <c r="N1028" s="216"/>
      <c r="O1028" s="216"/>
      <c r="P1028" s="216"/>
      <c r="Q1028" s="216"/>
      <c r="R1028" s="216"/>
      <c r="S1028" s="216"/>
      <c r="T1028" s="217"/>
      <c r="AT1028" s="218" t="s">
        <v>219</v>
      </c>
      <c r="AU1028" s="218" t="s">
        <v>82</v>
      </c>
      <c r="AV1028" s="13" t="s">
        <v>80</v>
      </c>
      <c r="AW1028" s="13" t="s">
        <v>34</v>
      </c>
      <c r="AX1028" s="13" t="s">
        <v>73</v>
      </c>
      <c r="AY1028" s="218" t="s">
        <v>211</v>
      </c>
    </row>
    <row r="1029" spans="1:65" s="14" customFormat="1" ht="11.25">
      <c r="B1029" s="219"/>
      <c r="C1029" s="220"/>
      <c r="D1029" s="210" t="s">
        <v>219</v>
      </c>
      <c r="E1029" s="221" t="s">
        <v>21</v>
      </c>
      <c r="F1029" s="222" t="s">
        <v>2040</v>
      </c>
      <c r="G1029" s="220"/>
      <c r="H1029" s="223">
        <v>36.966000000000001</v>
      </c>
      <c r="I1029" s="224"/>
      <c r="J1029" s="220"/>
      <c r="K1029" s="220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219</v>
      </c>
      <c r="AU1029" s="229" t="s">
        <v>82</v>
      </c>
      <c r="AV1029" s="14" t="s">
        <v>82</v>
      </c>
      <c r="AW1029" s="14" t="s">
        <v>34</v>
      </c>
      <c r="AX1029" s="14" t="s">
        <v>73</v>
      </c>
      <c r="AY1029" s="229" t="s">
        <v>211</v>
      </c>
    </row>
    <row r="1030" spans="1:65" s="13" customFormat="1" ht="11.25">
      <c r="B1030" s="208"/>
      <c r="C1030" s="209"/>
      <c r="D1030" s="210" t="s">
        <v>219</v>
      </c>
      <c r="E1030" s="211" t="s">
        <v>21</v>
      </c>
      <c r="F1030" s="212" t="s">
        <v>2041</v>
      </c>
      <c r="G1030" s="209"/>
      <c r="H1030" s="211" t="s">
        <v>21</v>
      </c>
      <c r="I1030" s="213"/>
      <c r="J1030" s="209"/>
      <c r="K1030" s="209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219</v>
      </c>
      <c r="AU1030" s="218" t="s">
        <v>82</v>
      </c>
      <c r="AV1030" s="13" t="s">
        <v>80</v>
      </c>
      <c r="AW1030" s="13" t="s">
        <v>34</v>
      </c>
      <c r="AX1030" s="13" t="s">
        <v>73</v>
      </c>
      <c r="AY1030" s="218" t="s">
        <v>211</v>
      </c>
    </row>
    <row r="1031" spans="1:65" s="14" customFormat="1" ht="11.25">
      <c r="B1031" s="219"/>
      <c r="C1031" s="220"/>
      <c r="D1031" s="210" t="s">
        <v>219</v>
      </c>
      <c r="E1031" s="221" t="s">
        <v>21</v>
      </c>
      <c r="F1031" s="222" t="s">
        <v>2042</v>
      </c>
      <c r="G1031" s="220"/>
      <c r="H1031" s="223">
        <v>16.861999999999998</v>
      </c>
      <c r="I1031" s="224"/>
      <c r="J1031" s="220"/>
      <c r="K1031" s="220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219</v>
      </c>
      <c r="AU1031" s="229" t="s">
        <v>82</v>
      </c>
      <c r="AV1031" s="14" t="s">
        <v>82</v>
      </c>
      <c r="AW1031" s="14" t="s">
        <v>34</v>
      </c>
      <c r="AX1031" s="14" t="s">
        <v>73</v>
      </c>
      <c r="AY1031" s="229" t="s">
        <v>211</v>
      </c>
    </row>
    <row r="1032" spans="1:65" s="13" customFormat="1" ht="11.25">
      <c r="B1032" s="208"/>
      <c r="C1032" s="209"/>
      <c r="D1032" s="210" t="s">
        <v>219</v>
      </c>
      <c r="E1032" s="211" t="s">
        <v>21</v>
      </c>
      <c r="F1032" s="212" t="s">
        <v>2043</v>
      </c>
      <c r="G1032" s="209"/>
      <c r="H1032" s="211" t="s">
        <v>21</v>
      </c>
      <c r="I1032" s="213"/>
      <c r="J1032" s="209"/>
      <c r="K1032" s="209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219</v>
      </c>
      <c r="AU1032" s="218" t="s">
        <v>82</v>
      </c>
      <c r="AV1032" s="13" t="s">
        <v>80</v>
      </c>
      <c r="AW1032" s="13" t="s">
        <v>34</v>
      </c>
      <c r="AX1032" s="13" t="s">
        <v>73</v>
      </c>
      <c r="AY1032" s="218" t="s">
        <v>211</v>
      </c>
    </row>
    <row r="1033" spans="1:65" s="14" customFormat="1" ht="11.25">
      <c r="B1033" s="219"/>
      <c r="C1033" s="220"/>
      <c r="D1033" s="210" t="s">
        <v>219</v>
      </c>
      <c r="E1033" s="221" t="s">
        <v>21</v>
      </c>
      <c r="F1033" s="222" t="s">
        <v>2044</v>
      </c>
      <c r="G1033" s="220"/>
      <c r="H1033" s="223">
        <v>33.427999999999997</v>
      </c>
      <c r="I1033" s="224"/>
      <c r="J1033" s="220"/>
      <c r="K1033" s="220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219</v>
      </c>
      <c r="AU1033" s="229" t="s">
        <v>82</v>
      </c>
      <c r="AV1033" s="14" t="s">
        <v>82</v>
      </c>
      <c r="AW1033" s="14" t="s">
        <v>34</v>
      </c>
      <c r="AX1033" s="14" t="s">
        <v>73</v>
      </c>
      <c r="AY1033" s="229" t="s">
        <v>211</v>
      </c>
    </row>
    <row r="1034" spans="1:65" s="14" customFormat="1" ht="11.25">
      <c r="B1034" s="219"/>
      <c r="C1034" s="220"/>
      <c r="D1034" s="210" t="s">
        <v>219</v>
      </c>
      <c r="E1034" s="221" t="s">
        <v>21</v>
      </c>
      <c r="F1034" s="222" t="s">
        <v>2045</v>
      </c>
      <c r="G1034" s="220"/>
      <c r="H1034" s="223">
        <v>-12.055999999999999</v>
      </c>
      <c r="I1034" s="224"/>
      <c r="J1034" s="220"/>
      <c r="K1034" s="220"/>
      <c r="L1034" s="225"/>
      <c r="M1034" s="226"/>
      <c r="N1034" s="227"/>
      <c r="O1034" s="227"/>
      <c r="P1034" s="227"/>
      <c r="Q1034" s="227"/>
      <c r="R1034" s="227"/>
      <c r="S1034" s="227"/>
      <c r="T1034" s="228"/>
      <c r="AT1034" s="229" t="s">
        <v>219</v>
      </c>
      <c r="AU1034" s="229" t="s">
        <v>82</v>
      </c>
      <c r="AV1034" s="14" t="s">
        <v>82</v>
      </c>
      <c r="AW1034" s="14" t="s">
        <v>34</v>
      </c>
      <c r="AX1034" s="14" t="s">
        <v>73</v>
      </c>
      <c r="AY1034" s="229" t="s">
        <v>211</v>
      </c>
    </row>
    <row r="1035" spans="1:65" s="15" customFormat="1" ht="11.25">
      <c r="B1035" s="230"/>
      <c r="C1035" s="231"/>
      <c r="D1035" s="210" t="s">
        <v>219</v>
      </c>
      <c r="E1035" s="232" t="s">
        <v>1181</v>
      </c>
      <c r="F1035" s="233" t="s">
        <v>225</v>
      </c>
      <c r="G1035" s="231"/>
      <c r="H1035" s="234">
        <v>75.2</v>
      </c>
      <c r="I1035" s="235"/>
      <c r="J1035" s="231"/>
      <c r="K1035" s="231"/>
      <c r="L1035" s="236"/>
      <c r="M1035" s="237"/>
      <c r="N1035" s="238"/>
      <c r="O1035" s="238"/>
      <c r="P1035" s="238"/>
      <c r="Q1035" s="238"/>
      <c r="R1035" s="238"/>
      <c r="S1035" s="238"/>
      <c r="T1035" s="239"/>
      <c r="AT1035" s="240" t="s">
        <v>219</v>
      </c>
      <c r="AU1035" s="240" t="s">
        <v>82</v>
      </c>
      <c r="AV1035" s="15" t="s">
        <v>100</v>
      </c>
      <c r="AW1035" s="15" t="s">
        <v>34</v>
      </c>
      <c r="AX1035" s="15" t="s">
        <v>80</v>
      </c>
      <c r="AY1035" s="240" t="s">
        <v>211</v>
      </c>
    </row>
    <row r="1036" spans="1:65" s="2" customFormat="1" ht="33" customHeight="1">
      <c r="A1036" s="36"/>
      <c r="B1036" s="37"/>
      <c r="C1036" s="195" t="s">
        <v>2046</v>
      </c>
      <c r="D1036" s="195" t="s">
        <v>213</v>
      </c>
      <c r="E1036" s="196" t="s">
        <v>2047</v>
      </c>
      <c r="F1036" s="197" t="s">
        <v>2048</v>
      </c>
      <c r="G1036" s="198" t="s">
        <v>216</v>
      </c>
      <c r="H1036" s="199">
        <v>92.682000000000002</v>
      </c>
      <c r="I1036" s="200"/>
      <c r="J1036" s="201">
        <f>ROUND(I1036*H1036,2)</f>
        <v>0</v>
      </c>
      <c r="K1036" s="197" t="s">
        <v>21</v>
      </c>
      <c r="L1036" s="41"/>
      <c r="M1036" s="202" t="s">
        <v>21</v>
      </c>
      <c r="N1036" s="203" t="s">
        <v>44</v>
      </c>
      <c r="O1036" s="66"/>
      <c r="P1036" s="204">
        <f>O1036*H1036</f>
        <v>0</v>
      </c>
      <c r="Q1036" s="204">
        <v>5.3530000000000001E-2</v>
      </c>
      <c r="R1036" s="204">
        <f>Q1036*H1036</f>
        <v>4.9612674600000002</v>
      </c>
      <c r="S1036" s="204">
        <v>0</v>
      </c>
      <c r="T1036" s="205">
        <f>S1036*H1036</f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206" t="s">
        <v>330</v>
      </c>
      <c r="AT1036" s="206" t="s">
        <v>213</v>
      </c>
      <c r="AU1036" s="206" t="s">
        <v>82</v>
      </c>
      <c r="AY1036" s="19" t="s">
        <v>211</v>
      </c>
      <c r="BE1036" s="207">
        <f>IF(N1036="základní",J1036,0)</f>
        <v>0</v>
      </c>
      <c r="BF1036" s="207">
        <f>IF(N1036="snížená",J1036,0)</f>
        <v>0</v>
      </c>
      <c r="BG1036" s="207">
        <f>IF(N1036="zákl. přenesená",J1036,0)</f>
        <v>0</v>
      </c>
      <c r="BH1036" s="207">
        <f>IF(N1036="sníž. přenesená",J1036,0)</f>
        <v>0</v>
      </c>
      <c r="BI1036" s="207">
        <f>IF(N1036="nulová",J1036,0)</f>
        <v>0</v>
      </c>
      <c r="BJ1036" s="19" t="s">
        <v>80</v>
      </c>
      <c r="BK1036" s="207">
        <f>ROUND(I1036*H1036,2)</f>
        <v>0</v>
      </c>
      <c r="BL1036" s="19" t="s">
        <v>330</v>
      </c>
      <c r="BM1036" s="206" t="s">
        <v>2049</v>
      </c>
    </row>
    <row r="1037" spans="1:65" s="13" customFormat="1" ht="11.25">
      <c r="B1037" s="208"/>
      <c r="C1037" s="209"/>
      <c r="D1037" s="210" t="s">
        <v>219</v>
      </c>
      <c r="E1037" s="211" t="s">
        <v>21</v>
      </c>
      <c r="F1037" s="212" t="s">
        <v>2050</v>
      </c>
      <c r="G1037" s="209"/>
      <c r="H1037" s="211" t="s">
        <v>21</v>
      </c>
      <c r="I1037" s="213"/>
      <c r="J1037" s="209"/>
      <c r="K1037" s="209"/>
      <c r="L1037" s="214"/>
      <c r="M1037" s="215"/>
      <c r="N1037" s="216"/>
      <c r="O1037" s="216"/>
      <c r="P1037" s="216"/>
      <c r="Q1037" s="216"/>
      <c r="R1037" s="216"/>
      <c r="S1037" s="216"/>
      <c r="T1037" s="217"/>
      <c r="AT1037" s="218" t="s">
        <v>219</v>
      </c>
      <c r="AU1037" s="218" t="s">
        <v>82</v>
      </c>
      <c r="AV1037" s="13" t="s">
        <v>80</v>
      </c>
      <c r="AW1037" s="13" t="s">
        <v>34</v>
      </c>
      <c r="AX1037" s="13" t="s">
        <v>73</v>
      </c>
      <c r="AY1037" s="218" t="s">
        <v>211</v>
      </c>
    </row>
    <row r="1038" spans="1:65" s="14" customFormat="1" ht="11.25">
      <c r="B1038" s="219"/>
      <c r="C1038" s="220"/>
      <c r="D1038" s="210" t="s">
        <v>219</v>
      </c>
      <c r="E1038" s="221" t="s">
        <v>21</v>
      </c>
      <c r="F1038" s="222" t="s">
        <v>2051</v>
      </c>
      <c r="G1038" s="220"/>
      <c r="H1038" s="223">
        <v>23.454999999999998</v>
      </c>
      <c r="I1038" s="224"/>
      <c r="J1038" s="220"/>
      <c r="K1038" s="220"/>
      <c r="L1038" s="225"/>
      <c r="M1038" s="226"/>
      <c r="N1038" s="227"/>
      <c r="O1038" s="227"/>
      <c r="P1038" s="227"/>
      <c r="Q1038" s="227"/>
      <c r="R1038" s="227"/>
      <c r="S1038" s="227"/>
      <c r="T1038" s="228"/>
      <c r="AT1038" s="229" t="s">
        <v>219</v>
      </c>
      <c r="AU1038" s="229" t="s">
        <v>82</v>
      </c>
      <c r="AV1038" s="14" t="s">
        <v>82</v>
      </c>
      <c r="AW1038" s="14" t="s">
        <v>34</v>
      </c>
      <c r="AX1038" s="14" t="s">
        <v>73</v>
      </c>
      <c r="AY1038" s="229" t="s">
        <v>211</v>
      </c>
    </row>
    <row r="1039" spans="1:65" s="14" customFormat="1" ht="11.25">
      <c r="B1039" s="219"/>
      <c r="C1039" s="220"/>
      <c r="D1039" s="210" t="s">
        <v>219</v>
      </c>
      <c r="E1039" s="221" t="s">
        <v>21</v>
      </c>
      <c r="F1039" s="222" t="s">
        <v>2052</v>
      </c>
      <c r="G1039" s="220"/>
      <c r="H1039" s="223">
        <v>16.2</v>
      </c>
      <c r="I1039" s="224"/>
      <c r="J1039" s="220"/>
      <c r="K1039" s="220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219</v>
      </c>
      <c r="AU1039" s="229" t="s">
        <v>82</v>
      </c>
      <c r="AV1039" s="14" t="s">
        <v>82</v>
      </c>
      <c r="AW1039" s="14" t="s">
        <v>34</v>
      </c>
      <c r="AX1039" s="14" t="s">
        <v>73</v>
      </c>
      <c r="AY1039" s="229" t="s">
        <v>211</v>
      </c>
    </row>
    <row r="1040" spans="1:65" s="13" customFormat="1" ht="11.25">
      <c r="B1040" s="208"/>
      <c r="C1040" s="209"/>
      <c r="D1040" s="210" t="s">
        <v>219</v>
      </c>
      <c r="E1040" s="211" t="s">
        <v>21</v>
      </c>
      <c r="F1040" s="212" t="s">
        <v>2053</v>
      </c>
      <c r="G1040" s="209"/>
      <c r="H1040" s="211" t="s">
        <v>21</v>
      </c>
      <c r="I1040" s="213"/>
      <c r="J1040" s="209"/>
      <c r="K1040" s="209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219</v>
      </c>
      <c r="AU1040" s="218" t="s">
        <v>82</v>
      </c>
      <c r="AV1040" s="13" t="s">
        <v>80</v>
      </c>
      <c r="AW1040" s="13" t="s">
        <v>34</v>
      </c>
      <c r="AX1040" s="13" t="s">
        <v>73</v>
      </c>
      <c r="AY1040" s="218" t="s">
        <v>211</v>
      </c>
    </row>
    <row r="1041" spans="1:65" s="14" customFormat="1" ht="11.25">
      <c r="B1041" s="219"/>
      <c r="C1041" s="220"/>
      <c r="D1041" s="210" t="s">
        <v>219</v>
      </c>
      <c r="E1041" s="221" t="s">
        <v>21</v>
      </c>
      <c r="F1041" s="222" t="s">
        <v>2054</v>
      </c>
      <c r="G1041" s="220"/>
      <c r="H1041" s="223">
        <v>2.6669999999999998</v>
      </c>
      <c r="I1041" s="224"/>
      <c r="J1041" s="220"/>
      <c r="K1041" s="220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219</v>
      </c>
      <c r="AU1041" s="229" t="s">
        <v>82</v>
      </c>
      <c r="AV1041" s="14" t="s">
        <v>82</v>
      </c>
      <c r="AW1041" s="14" t="s">
        <v>34</v>
      </c>
      <c r="AX1041" s="14" t="s">
        <v>73</v>
      </c>
      <c r="AY1041" s="229" t="s">
        <v>211</v>
      </c>
    </row>
    <row r="1042" spans="1:65" s="13" customFormat="1" ht="11.25">
      <c r="B1042" s="208"/>
      <c r="C1042" s="209"/>
      <c r="D1042" s="210" t="s">
        <v>219</v>
      </c>
      <c r="E1042" s="211" t="s">
        <v>21</v>
      </c>
      <c r="F1042" s="212" t="s">
        <v>2055</v>
      </c>
      <c r="G1042" s="209"/>
      <c r="H1042" s="211" t="s">
        <v>21</v>
      </c>
      <c r="I1042" s="213"/>
      <c r="J1042" s="209"/>
      <c r="K1042" s="209"/>
      <c r="L1042" s="214"/>
      <c r="M1042" s="215"/>
      <c r="N1042" s="216"/>
      <c r="O1042" s="216"/>
      <c r="P1042" s="216"/>
      <c r="Q1042" s="216"/>
      <c r="R1042" s="216"/>
      <c r="S1042" s="216"/>
      <c r="T1042" s="217"/>
      <c r="AT1042" s="218" t="s">
        <v>219</v>
      </c>
      <c r="AU1042" s="218" t="s">
        <v>82</v>
      </c>
      <c r="AV1042" s="13" t="s">
        <v>80</v>
      </c>
      <c r="AW1042" s="13" t="s">
        <v>34</v>
      </c>
      <c r="AX1042" s="13" t="s">
        <v>73</v>
      </c>
      <c r="AY1042" s="218" t="s">
        <v>211</v>
      </c>
    </row>
    <row r="1043" spans="1:65" s="14" customFormat="1" ht="11.25">
      <c r="B1043" s="219"/>
      <c r="C1043" s="220"/>
      <c r="D1043" s="210" t="s">
        <v>219</v>
      </c>
      <c r="E1043" s="221" t="s">
        <v>21</v>
      </c>
      <c r="F1043" s="222" t="s">
        <v>2052</v>
      </c>
      <c r="G1043" s="220"/>
      <c r="H1043" s="223">
        <v>16.2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219</v>
      </c>
      <c r="AU1043" s="229" t="s">
        <v>82</v>
      </c>
      <c r="AV1043" s="14" t="s">
        <v>82</v>
      </c>
      <c r="AW1043" s="14" t="s">
        <v>34</v>
      </c>
      <c r="AX1043" s="14" t="s">
        <v>73</v>
      </c>
      <c r="AY1043" s="229" t="s">
        <v>211</v>
      </c>
    </row>
    <row r="1044" spans="1:65" s="14" customFormat="1" ht="11.25">
      <c r="B1044" s="219"/>
      <c r="C1044" s="220"/>
      <c r="D1044" s="210" t="s">
        <v>219</v>
      </c>
      <c r="E1044" s="221" t="s">
        <v>21</v>
      </c>
      <c r="F1044" s="222" t="s">
        <v>2056</v>
      </c>
      <c r="G1044" s="220"/>
      <c r="H1044" s="223">
        <v>34.159999999999997</v>
      </c>
      <c r="I1044" s="224"/>
      <c r="J1044" s="220"/>
      <c r="K1044" s="220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219</v>
      </c>
      <c r="AU1044" s="229" t="s">
        <v>82</v>
      </c>
      <c r="AV1044" s="14" t="s">
        <v>82</v>
      </c>
      <c r="AW1044" s="14" t="s">
        <v>34</v>
      </c>
      <c r="AX1044" s="14" t="s">
        <v>73</v>
      </c>
      <c r="AY1044" s="229" t="s">
        <v>211</v>
      </c>
    </row>
    <row r="1045" spans="1:65" s="15" customFormat="1" ht="11.25">
      <c r="B1045" s="230"/>
      <c r="C1045" s="231"/>
      <c r="D1045" s="210" t="s">
        <v>219</v>
      </c>
      <c r="E1045" s="232" t="s">
        <v>1179</v>
      </c>
      <c r="F1045" s="233" t="s">
        <v>225</v>
      </c>
      <c r="G1045" s="231"/>
      <c r="H1045" s="234">
        <v>92.682000000000002</v>
      </c>
      <c r="I1045" s="235"/>
      <c r="J1045" s="231"/>
      <c r="K1045" s="231"/>
      <c r="L1045" s="236"/>
      <c r="M1045" s="237"/>
      <c r="N1045" s="238"/>
      <c r="O1045" s="238"/>
      <c r="P1045" s="238"/>
      <c r="Q1045" s="238"/>
      <c r="R1045" s="238"/>
      <c r="S1045" s="238"/>
      <c r="T1045" s="239"/>
      <c r="AT1045" s="240" t="s">
        <v>219</v>
      </c>
      <c r="AU1045" s="240" t="s">
        <v>82</v>
      </c>
      <c r="AV1045" s="15" t="s">
        <v>100</v>
      </c>
      <c r="AW1045" s="15" t="s">
        <v>34</v>
      </c>
      <c r="AX1045" s="15" t="s">
        <v>80</v>
      </c>
      <c r="AY1045" s="240" t="s">
        <v>211</v>
      </c>
    </row>
    <row r="1046" spans="1:65" s="2" customFormat="1" ht="21.75" customHeight="1">
      <c r="A1046" s="36"/>
      <c r="B1046" s="37"/>
      <c r="C1046" s="195" t="s">
        <v>2057</v>
      </c>
      <c r="D1046" s="195" t="s">
        <v>213</v>
      </c>
      <c r="E1046" s="196" t="s">
        <v>2058</v>
      </c>
      <c r="F1046" s="197" t="s">
        <v>2059</v>
      </c>
      <c r="G1046" s="198" t="s">
        <v>216</v>
      </c>
      <c r="H1046" s="199">
        <v>3.07</v>
      </c>
      <c r="I1046" s="200"/>
      <c r="J1046" s="201">
        <f>ROUND(I1046*H1046,2)</f>
        <v>0</v>
      </c>
      <c r="K1046" s="197" t="s">
        <v>21</v>
      </c>
      <c r="L1046" s="41"/>
      <c r="M1046" s="202" t="s">
        <v>21</v>
      </c>
      <c r="N1046" s="203" t="s">
        <v>44</v>
      </c>
      <c r="O1046" s="66"/>
      <c r="P1046" s="204">
        <f>O1046*H1046</f>
        <v>0</v>
      </c>
      <c r="Q1046" s="204">
        <v>5.9839999999999997E-2</v>
      </c>
      <c r="R1046" s="204">
        <f>Q1046*H1046</f>
        <v>0.18370879999999998</v>
      </c>
      <c r="S1046" s="204">
        <v>0</v>
      </c>
      <c r="T1046" s="205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206" t="s">
        <v>330</v>
      </c>
      <c r="AT1046" s="206" t="s">
        <v>213</v>
      </c>
      <c r="AU1046" s="206" t="s">
        <v>82</v>
      </c>
      <c r="AY1046" s="19" t="s">
        <v>211</v>
      </c>
      <c r="BE1046" s="207">
        <f>IF(N1046="základní",J1046,0)</f>
        <v>0</v>
      </c>
      <c r="BF1046" s="207">
        <f>IF(N1046="snížená",J1046,0)</f>
        <v>0</v>
      </c>
      <c r="BG1046" s="207">
        <f>IF(N1046="zákl. přenesená",J1046,0)</f>
        <v>0</v>
      </c>
      <c r="BH1046" s="207">
        <f>IF(N1046="sníž. přenesená",J1046,0)</f>
        <v>0</v>
      </c>
      <c r="BI1046" s="207">
        <f>IF(N1046="nulová",J1046,0)</f>
        <v>0</v>
      </c>
      <c r="BJ1046" s="19" t="s">
        <v>80</v>
      </c>
      <c r="BK1046" s="207">
        <f>ROUND(I1046*H1046,2)</f>
        <v>0</v>
      </c>
      <c r="BL1046" s="19" t="s">
        <v>330</v>
      </c>
      <c r="BM1046" s="206" t="s">
        <v>2060</v>
      </c>
    </row>
    <row r="1047" spans="1:65" s="13" customFormat="1" ht="11.25">
      <c r="B1047" s="208"/>
      <c r="C1047" s="209"/>
      <c r="D1047" s="210" t="s">
        <v>219</v>
      </c>
      <c r="E1047" s="211" t="s">
        <v>21</v>
      </c>
      <c r="F1047" s="212" t="s">
        <v>2061</v>
      </c>
      <c r="G1047" s="209"/>
      <c r="H1047" s="211" t="s">
        <v>21</v>
      </c>
      <c r="I1047" s="213"/>
      <c r="J1047" s="209"/>
      <c r="K1047" s="209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219</v>
      </c>
      <c r="AU1047" s="218" t="s">
        <v>82</v>
      </c>
      <c r="AV1047" s="13" t="s">
        <v>80</v>
      </c>
      <c r="AW1047" s="13" t="s">
        <v>34</v>
      </c>
      <c r="AX1047" s="13" t="s">
        <v>73</v>
      </c>
      <c r="AY1047" s="218" t="s">
        <v>211</v>
      </c>
    </row>
    <row r="1048" spans="1:65" s="13" customFormat="1" ht="11.25">
      <c r="B1048" s="208"/>
      <c r="C1048" s="209"/>
      <c r="D1048" s="210" t="s">
        <v>219</v>
      </c>
      <c r="E1048" s="211" t="s">
        <v>21</v>
      </c>
      <c r="F1048" s="212" t="s">
        <v>2030</v>
      </c>
      <c r="G1048" s="209"/>
      <c r="H1048" s="211" t="s">
        <v>21</v>
      </c>
      <c r="I1048" s="213"/>
      <c r="J1048" s="209"/>
      <c r="K1048" s="209"/>
      <c r="L1048" s="214"/>
      <c r="M1048" s="215"/>
      <c r="N1048" s="216"/>
      <c r="O1048" s="216"/>
      <c r="P1048" s="216"/>
      <c r="Q1048" s="216"/>
      <c r="R1048" s="216"/>
      <c r="S1048" s="216"/>
      <c r="T1048" s="217"/>
      <c r="AT1048" s="218" t="s">
        <v>219</v>
      </c>
      <c r="AU1048" s="218" t="s">
        <v>82</v>
      </c>
      <c r="AV1048" s="13" t="s">
        <v>80</v>
      </c>
      <c r="AW1048" s="13" t="s">
        <v>34</v>
      </c>
      <c r="AX1048" s="13" t="s">
        <v>73</v>
      </c>
      <c r="AY1048" s="218" t="s">
        <v>211</v>
      </c>
    </row>
    <row r="1049" spans="1:65" s="14" customFormat="1" ht="11.25">
      <c r="B1049" s="219"/>
      <c r="C1049" s="220"/>
      <c r="D1049" s="210" t="s">
        <v>219</v>
      </c>
      <c r="E1049" s="221" t="s">
        <v>21</v>
      </c>
      <c r="F1049" s="222" t="s">
        <v>1192</v>
      </c>
      <c r="G1049" s="220"/>
      <c r="H1049" s="223">
        <v>3.07</v>
      </c>
      <c r="I1049" s="224"/>
      <c r="J1049" s="220"/>
      <c r="K1049" s="220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219</v>
      </c>
      <c r="AU1049" s="229" t="s">
        <v>82</v>
      </c>
      <c r="AV1049" s="14" t="s">
        <v>82</v>
      </c>
      <c r="AW1049" s="14" t="s">
        <v>34</v>
      </c>
      <c r="AX1049" s="14" t="s">
        <v>73</v>
      </c>
      <c r="AY1049" s="229" t="s">
        <v>211</v>
      </c>
    </row>
    <row r="1050" spans="1:65" s="15" customFormat="1" ht="11.25">
      <c r="B1050" s="230"/>
      <c r="C1050" s="231"/>
      <c r="D1050" s="210" t="s">
        <v>219</v>
      </c>
      <c r="E1050" s="232" t="s">
        <v>1191</v>
      </c>
      <c r="F1050" s="233" t="s">
        <v>225</v>
      </c>
      <c r="G1050" s="231"/>
      <c r="H1050" s="234">
        <v>3.07</v>
      </c>
      <c r="I1050" s="235"/>
      <c r="J1050" s="231"/>
      <c r="K1050" s="231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219</v>
      </c>
      <c r="AU1050" s="240" t="s">
        <v>82</v>
      </c>
      <c r="AV1050" s="15" t="s">
        <v>100</v>
      </c>
      <c r="AW1050" s="15" t="s">
        <v>34</v>
      </c>
      <c r="AX1050" s="15" t="s">
        <v>80</v>
      </c>
      <c r="AY1050" s="240" t="s">
        <v>211</v>
      </c>
    </row>
    <row r="1051" spans="1:65" s="2" customFormat="1" ht="21.75" customHeight="1">
      <c r="A1051" s="36"/>
      <c r="B1051" s="37"/>
      <c r="C1051" s="195" t="s">
        <v>2062</v>
      </c>
      <c r="D1051" s="195" t="s">
        <v>213</v>
      </c>
      <c r="E1051" s="196" t="s">
        <v>2063</v>
      </c>
      <c r="F1051" s="197" t="s">
        <v>2064</v>
      </c>
      <c r="G1051" s="198" t="s">
        <v>216</v>
      </c>
      <c r="H1051" s="199">
        <v>51.064</v>
      </c>
      <c r="I1051" s="200"/>
      <c r="J1051" s="201">
        <f>ROUND(I1051*H1051,2)</f>
        <v>0</v>
      </c>
      <c r="K1051" s="197" t="s">
        <v>21</v>
      </c>
      <c r="L1051" s="41"/>
      <c r="M1051" s="202" t="s">
        <v>21</v>
      </c>
      <c r="N1051" s="203" t="s">
        <v>44</v>
      </c>
      <c r="O1051" s="66"/>
      <c r="P1051" s="204">
        <f>O1051*H1051</f>
        <v>0</v>
      </c>
      <c r="Q1051" s="204">
        <v>4.6960000000000002E-2</v>
      </c>
      <c r="R1051" s="204">
        <f>Q1051*H1051</f>
        <v>2.3979654400000001</v>
      </c>
      <c r="S1051" s="204">
        <v>0</v>
      </c>
      <c r="T1051" s="205">
        <f>S1051*H1051</f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206" t="s">
        <v>330</v>
      </c>
      <c r="AT1051" s="206" t="s">
        <v>213</v>
      </c>
      <c r="AU1051" s="206" t="s">
        <v>82</v>
      </c>
      <c r="AY1051" s="19" t="s">
        <v>211</v>
      </c>
      <c r="BE1051" s="207">
        <f>IF(N1051="základní",J1051,0)</f>
        <v>0</v>
      </c>
      <c r="BF1051" s="207">
        <f>IF(N1051="snížená",J1051,0)</f>
        <v>0</v>
      </c>
      <c r="BG1051" s="207">
        <f>IF(N1051="zákl. přenesená",J1051,0)</f>
        <v>0</v>
      </c>
      <c r="BH1051" s="207">
        <f>IF(N1051="sníž. přenesená",J1051,0)</f>
        <v>0</v>
      </c>
      <c r="BI1051" s="207">
        <f>IF(N1051="nulová",J1051,0)</f>
        <v>0</v>
      </c>
      <c r="BJ1051" s="19" t="s">
        <v>80</v>
      </c>
      <c r="BK1051" s="207">
        <f>ROUND(I1051*H1051,2)</f>
        <v>0</v>
      </c>
      <c r="BL1051" s="19" t="s">
        <v>330</v>
      </c>
      <c r="BM1051" s="206" t="s">
        <v>2065</v>
      </c>
    </row>
    <row r="1052" spans="1:65" s="13" customFormat="1" ht="11.25">
      <c r="B1052" s="208"/>
      <c r="C1052" s="209"/>
      <c r="D1052" s="210" t="s">
        <v>219</v>
      </c>
      <c r="E1052" s="211" t="s">
        <v>21</v>
      </c>
      <c r="F1052" s="212" t="s">
        <v>2050</v>
      </c>
      <c r="G1052" s="209"/>
      <c r="H1052" s="211" t="s">
        <v>21</v>
      </c>
      <c r="I1052" s="213"/>
      <c r="J1052" s="209"/>
      <c r="K1052" s="209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219</v>
      </c>
      <c r="AU1052" s="218" t="s">
        <v>82</v>
      </c>
      <c r="AV1052" s="13" t="s">
        <v>80</v>
      </c>
      <c r="AW1052" s="13" t="s">
        <v>34</v>
      </c>
      <c r="AX1052" s="13" t="s">
        <v>73</v>
      </c>
      <c r="AY1052" s="218" t="s">
        <v>211</v>
      </c>
    </row>
    <row r="1053" spans="1:65" s="14" customFormat="1" ht="11.25">
      <c r="B1053" s="219"/>
      <c r="C1053" s="220"/>
      <c r="D1053" s="210" t="s">
        <v>219</v>
      </c>
      <c r="E1053" s="221" t="s">
        <v>21</v>
      </c>
      <c r="F1053" s="222" t="s">
        <v>2066</v>
      </c>
      <c r="G1053" s="220"/>
      <c r="H1053" s="223">
        <v>17.521000000000001</v>
      </c>
      <c r="I1053" s="224"/>
      <c r="J1053" s="220"/>
      <c r="K1053" s="220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219</v>
      </c>
      <c r="AU1053" s="229" t="s">
        <v>82</v>
      </c>
      <c r="AV1053" s="14" t="s">
        <v>82</v>
      </c>
      <c r="AW1053" s="14" t="s">
        <v>34</v>
      </c>
      <c r="AX1053" s="14" t="s">
        <v>73</v>
      </c>
      <c r="AY1053" s="229" t="s">
        <v>211</v>
      </c>
    </row>
    <row r="1054" spans="1:65" s="13" customFormat="1" ht="11.25">
      <c r="B1054" s="208"/>
      <c r="C1054" s="209"/>
      <c r="D1054" s="210" t="s">
        <v>219</v>
      </c>
      <c r="E1054" s="211" t="s">
        <v>21</v>
      </c>
      <c r="F1054" s="212" t="s">
        <v>2067</v>
      </c>
      <c r="G1054" s="209"/>
      <c r="H1054" s="211" t="s">
        <v>21</v>
      </c>
      <c r="I1054" s="213"/>
      <c r="J1054" s="209"/>
      <c r="K1054" s="209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219</v>
      </c>
      <c r="AU1054" s="218" t="s">
        <v>82</v>
      </c>
      <c r="AV1054" s="13" t="s">
        <v>80</v>
      </c>
      <c r="AW1054" s="13" t="s">
        <v>34</v>
      </c>
      <c r="AX1054" s="13" t="s">
        <v>73</v>
      </c>
      <c r="AY1054" s="218" t="s">
        <v>211</v>
      </c>
    </row>
    <row r="1055" spans="1:65" s="14" customFormat="1" ht="11.25">
      <c r="B1055" s="219"/>
      <c r="C1055" s="220"/>
      <c r="D1055" s="210" t="s">
        <v>219</v>
      </c>
      <c r="E1055" s="221" t="s">
        <v>21</v>
      </c>
      <c r="F1055" s="222" t="s">
        <v>2068</v>
      </c>
      <c r="G1055" s="220"/>
      <c r="H1055" s="223">
        <v>25.292999999999999</v>
      </c>
      <c r="I1055" s="224"/>
      <c r="J1055" s="220"/>
      <c r="K1055" s="220"/>
      <c r="L1055" s="225"/>
      <c r="M1055" s="226"/>
      <c r="N1055" s="227"/>
      <c r="O1055" s="227"/>
      <c r="P1055" s="227"/>
      <c r="Q1055" s="227"/>
      <c r="R1055" s="227"/>
      <c r="S1055" s="227"/>
      <c r="T1055" s="228"/>
      <c r="AT1055" s="229" t="s">
        <v>219</v>
      </c>
      <c r="AU1055" s="229" t="s">
        <v>82</v>
      </c>
      <c r="AV1055" s="14" t="s">
        <v>82</v>
      </c>
      <c r="AW1055" s="14" t="s">
        <v>34</v>
      </c>
      <c r="AX1055" s="14" t="s">
        <v>73</v>
      </c>
      <c r="AY1055" s="229" t="s">
        <v>211</v>
      </c>
    </row>
    <row r="1056" spans="1:65" s="14" customFormat="1" ht="11.25">
      <c r="B1056" s="219"/>
      <c r="C1056" s="220"/>
      <c r="D1056" s="210" t="s">
        <v>219</v>
      </c>
      <c r="E1056" s="221" t="s">
        <v>21</v>
      </c>
      <c r="F1056" s="222" t="s">
        <v>2069</v>
      </c>
      <c r="G1056" s="220"/>
      <c r="H1056" s="223">
        <v>8.25</v>
      </c>
      <c r="I1056" s="224"/>
      <c r="J1056" s="220"/>
      <c r="K1056" s="220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219</v>
      </c>
      <c r="AU1056" s="229" t="s">
        <v>82</v>
      </c>
      <c r="AV1056" s="14" t="s">
        <v>82</v>
      </c>
      <c r="AW1056" s="14" t="s">
        <v>34</v>
      </c>
      <c r="AX1056" s="14" t="s">
        <v>73</v>
      </c>
      <c r="AY1056" s="229" t="s">
        <v>211</v>
      </c>
    </row>
    <row r="1057" spans="1:65" s="15" customFormat="1" ht="11.25">
      <c r="B1057" s="230"/>
      <c r="C1057" s="231"/>
      <c r="D1057" s="210" t="s">
        <v>219</v>
      </c>
      <c r="E1057" s="232" t="s">
        <v>1185</v>
      </c>
      <c r="F1057" s="233" t="s">
        <v>225</v>
      </c>
      <c r="G1057" s="231"/>
      <c r="H1057" s="234">
        <v>51.064</v>
      </c>
      <c r="I1057" s="235"/>
      <c r="J1057" s="231"/>
      <c r="K1057" s="231"/>
      <c r="L1057" s="236"/>
      <c r="M1057" s="237"/>
      <c r="N1057" s="238"/>
      <c r="O1057" s="238"/>
      <c r="P1057" s="238"/>
      <c r="Q1057" s="238"/>
      <c r="R1057" s="238"/>
      <c r="S1057" s="238"/>
      <c r="T1057" s="239"/>
      <c r="AT1057" s="240" t="s">
        <v>219</v>
      </c>
      <c r="AU1057" s="240" t="s">
        <v>82</v>
      </c>
      <c r="AV1057" s="15" t="s">
        <v>100</v>
      </c>
      <c r="AW1057" s="15" t="s">
        <v>34</v>
      </c>
      <c r="AX1057" s="15" t="s">
        <v>80</v>
      </c>
      <c r="AY1057" s="240" t="s">
        <v>211</v>
      </c>
    </row>
    <row r="1058" spans="1:65" s="2" customFormat="1" ht="21.75" customHeight="1">
      <c r="A1058" s="36"/>
      <c r="B1058" s="37"/>
      <c r="C1058" s="195" t="s">
        <v>2070</v>
      </c>
      <c r="D1058" s="195" t="s">
        <v>213</v>
      </c>
      <c r="E1058" s="196" t="s">
        <v>2071</v>
      </c>
      <c r="F1058" s="197" t="s">
        <v>2072</v>
      </c>
      <c r="G1058" s="198" t="s">
        <v>216</v>
      </c>
      <c r="H1058" s="199">
        <v>41.011000000000003</v>
      </c>
      <c r="I1058" s="200"/>
      <c r="J1058" s="201">
        <f>ROUND(I1058*H1058,2)</f>
        <v>0</v>
      </c>
      <c r="K1058" s="197" t="s">
        <v>21</v>
      </c>
      <c r="L1058" s="41"/>
      <c r="M1058" s="202" t="s">
        <v>21</v>
      </c>
      <c r="N1058" s="203" t="s">
        <v>44</v>
      </c>
      <c r="O1058" s="66"/>
      <c r="P1058" s="204">
        <f>O1058*H1058</f>
        <v>0</v>
      </c>
      <c r="Q1058" s="204">
        <v>4.7699999999999999E-2</v>
      </c>
      <c r="R1058" s="204">
        <f>Q1058*H1058</f>
        <v>1.9562247000000001</v>
      </c>
      <c r="S1058" s="204">
        <v>0</v>
      </c>
      <c r="T1058" s="205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206" t="s">
        <v>330</v>
      </c>
      <c r="AT1058" s="206" t="s">
        <v>213</v>
      </c>
      <c r="AU1058" s="206" t="s">
        <v>82</v>
      </c>
      <c r="AY1058" s="19" t="s">
        <v>211</v>
      </c>
      <c r="BE1058" s="207">
        <f>IF(N1058="základní",J1058,0)</f>
        <v>0</v>
      </c>
      <c r="BF1058" s="207">
        <f>IF(N1058="snížená",J1058,0)</f>
        <v>0</v>
      </c>
      <c r="BG1058" s="207">
        <f>IF(N1058="zákl. přenesená",J1058,0)</f>
        <v>0</v>
      </c>
      <c r="BH1058" s="207">
        <f>IF(N1058="sníž. přenesená",J1058,0)</f>
        <v>0</v>
      </c>
      <c r="BI1058" s="207">
        <f>IF(N1058="nulová",J1058,0)</f>
        <v>0</v>
      </c>
      <c r="BJ1058" s="19" t="s">
        <v>80</v>
      </c>
      <c r="BK1058" s="207">
        <f>ROUND(I1058*H1058,2)</f>
        <v>0</v>
      </c>
      <c r="BL1058" s="19" t="s">
        <v>330</v>
      </c>
      <c r="BM1058" s="206" t="s">
        <v>2073</v>
      </c>
    </row>
    <row r="1059" spans="1:65" s="13" customFormat="1" ht="11.25">
      <c r="B1059" s="208"/>
      <c r="C1059" s="209"/>
      <c r="D1059" s="210" t="s">
        <v>219</v>
      </c>
      <c r="E1059" s="211" t="s">
        <v>21</v>
      </c>
      <c r="F1059" s="212" t="s">
        <v>2074</v>
      </c>
      <c r="G1059" s="209"/>
      <c r="H1059" s="211" t="s">
        <v>21</v>
      </c>
      <c r="I1059" s="213"/>
      <c r="J1059" s="209"/>
      <c r="K1059" s="209"/>
      <c r="L1059" s="214"/>
      <c r="M1059" s="215"/>
      <c r="N1059" s="216"/>
      <c r="O1059" s="216"/>
      <c r="P1059" s="216"/>
      <c r="Q1059" s="216"/>
      <c r="R1059" s="216"/>
      <c r="S1059" s="216"/>
      <c r="T1059" s="217"/>
      <c r="AT1059" s="218" t="s">
        <v>219</v>
      </c>
      <c r="AU1059" s="218" t="s">
        <v>82</v>
      </c>
      <c r="AV1059" s="13" t="s">
        <v>80</v>
      </c>
      <c r="AW1059" s="13" t="s">
        <v>34</v>
      </c>
      <c r="AX1059" s="13" t="s">
        <v>73</v>
      </c>
      <c r="AY1059" s="218" t="s">
        <v>211</v>
      </c>
    </row>
    <row r="1060" spans="1:65" s="13" customFormat="1" ht="11.25">
      <c r="B1060" s="208"/>
      <c r="C1060" s="209"/>
      <c r="D1060" s="210" t="s">
        <v>219</v>
      </c>
      <c r="E1060" s="211" t="s">
        <v>21</v>
      </c>
      <c r="F1060" s="212" t="s">
        <v>2018</v>
      </c>
      <c r="G1060" s="209"/>
      <c r="H1060" s="211" t="s">
        <v>21</v>
      </c>
      <c r="I1060" s="213"/>
      <c r="J1060" s="209"/>
      <c r="K1060" s="209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219</v>
      </c>
      <c r="AU1060" s="218" t="s">
        <v>82</v>
      </c>
      <c r="AV1060" s="13" t="s">
        <v>80</v>
      </c>
      <c r="AW1060" s="13" t="s">
        <v>34</v>
      </c>
      <c r="AX1060" s="13" t="s">
        <v>73</v>
      </c>
      <c r="AY1060" s="218" t="s">
        <v>211</v>
      </c>
    </row>
    <row r="1061" spans="1:65" s="14" customFormat="1" ht="11.25">
      <c r="B1061" s="219"/>
      <c r="C1061" s="220"/>
      <c r="D1061" s="210" t="s">
        <v>219</v>
      </c>
      <c r="E1061" s="221" t="s">
        <v>21</v>
      </c>
      <c r="F1061" s="222" t="s">
        <v>2075</v>
      </c>
      <c r="G1061" s="220"/>
      <c r="H1061" s="223">
        <v>40.631999999999998</v>
      </c>
      <c r="I1061" s="224"/>
      <c r="J1061" s="220"/>
      <c r="K1061" s="220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219</v>
      </c>
      <c r="AU1061" s="229" t="s">
        <v>82</v>
      </c>
      <c r="AV1061" s="14" t="s">
        <v>82</v>
      </c>
      <c r="AW1061" s="14" t="s">
        <v>34</v>
      </c>
      <c r="AX1061" s="14" t="s">
        <v>73</v>
      </c>
      <c r="AY1061" s="229" t="s">
        <v>211</v>
      </c>
    </row>
    <row r="1062" spans="1:65" s="13" customFormat="1" ht="11.25">
      <c r="B1062" s="208"/>
      <c r="C1062" s="209"/>
      <c r="D1062" s="210" t="s">
        <v>219</v>
      </c>
      <c r="E1062" s="211" t="s">
        <v>21</v>
      </c>
      <c r="F1062" s="212" t="s">
        <v>2076</v>
      </c>
      <c r="G1062" s="209"/>
      <c r="H1062" s="211" t="s">
        <v>21</v>
      </c>
      <c r="I1062" s="213"/>
      <c r="J1062" s="209"/>
      <c r="K1062" s="209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219</v>
      </c>
      <c r="AU1062" s="218" t="s">
        <v>82</v>
      </c>
      <c r="AV1062" s="13" t="s">
        <v>80</v>
      </c>
      <c r="AW1062" s="13" t="s">
        <v>34</v>
      </c>
      <c r="AX1062" s="13" t="s">
        <v>73</v>
      </c>
      <c r="AY1062" s="218" t="s">
        <v>211</v>
      </c>
    </row>
    <row r="1063" spans="1:65" s="14" customFormat="1" ht="11.25">
      <c r="B1063" s="219"/>
      <c r="C1063" s="220"/>
      <c r="D1063" s="210" t="s">
        <v>219</v>
      </c>
      <c r="E1063" s="221" t="s">
        <v>21</v>
      </c>
      <c r="F1063" s="222" t="s">
        <v>2077</v>
      </c>
      <c r="G1063" s="220"/>
      <c r="H1063" s="223">
        <v>0.379</v>
      </c>
      <c r="I1063" s="224"/>
      <c r="J1063" s="220"/>
      <c r="K1063" s="220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219</v>
      </c>
      <c r="AU1063" s="229" t="s">
        <v>82</v>
      </c>
      <c r="AV1063" s="14" t="s">
        <v>82</v>
      </c>
      <c r="AW1063" s="14" t="s">
        <v>34</v>
      </c>
      <c r="AX1063" s="14" t="s">
        <v>73</v>
      </c>
      <c r="AY1063" s="229" t="s">
        <v>211</v>
      </c>
    </row>
    <row r="1064" spans="1:65" s="15" customFormat="1" ht="11.25">
      <c r="B1064" s="230"/>
      <c r="C1064" s="231"/>
      <c r="D1064" s="210" t="s">
        <v>219</v>
      </c>
      <c r="E1064" s="232" t="s">
        <v>1177</v>
      </c>
      <c r="F1064" s="233" t="s">
        <v>225</v>
      </c>
      <c r="G1064" s="231"/>
      <c r="H1064" s="234">
        <v>41.011000000000003</v>
      </c>
      <c r="I1064" s="235"/>
      <c r="J1064" s="231"/>
      <c r="K1064" s="231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219</v>
      </c>
      <c r="AU1064" s="240" t="s">
        <v>82</v>
      </c>
      <c r="AV1064" s="15" t="s">
        <v>100</v>
      </c>
      <c r="AW1064" s="15" t="s">
        <v>34</v>
      </c>
      <c r="AX1064" s="15" t="s">
        <v>80</v>
      </c>
      <c r="AY1064" s="240" t="s">
        <v>211</v>
      </c>
    </row>
    <row r="1065" spans="1:65" s="2" customFormat="1" ht="21.75" customHeight="1">
      <c r="A1065" s="36"/>
      <c r="B1065" s="37"/>
      <c r="C1065" s="195" t="s">
        <v>2078</v>
      </c>
      <c r="D1065" s="195" t="s">
        <v>213</v>
      </c>
      <c r="E1065" s="196" t="s">
        <v>2079</v>
      </c>
      <c r="F1065" s="197" t="s">
        <v>2080</v>
      </c>
      <c r="G1065" s="198" t="s">
        <v>216</v>
      </c>
      <c r="H1065" s="199">
        <v>32.1</v>
      </c>
      <c r="I1065" s="200"/>
      <c r="J1065" s="201">
        <f>ROUND(I1065*H1065,2)</f>
        <v>0</v>
      </c>
      <c r="K1065" s="197" t="s">
        <v>21</v>
      </c>
      <c r="L1065" s="41"/>
      <c r="M1065" s="202" t="s">
        <v>21</v>
      </c>
      <c r="N1065" s="203" t="s">
        <v>44</v>
      </c>
      <c r="O1065" s="66"/>
      <c r="P1065" s="204">
        <f>O1065*H1065</f>
        <v>0</v>
      </c>
      <c r="Q1065" s="204">
        <v>4.9849999999999998E-2</v>
      </c>
      <c r="R1065" s="204">
        <f>Q1065*H1065</f>
        <v>1.600185</v>
      </c>
      <c r="S1065" s="204">
        <v>0</v>
      </c>
      <c r="T1065" s="205">
        <f>S1065*H1065</f>
        <v>0</v>
      </c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R1065" s="206" t="s">
        <v>330</v>
      </c>
      <c r="AT1065" s="206" t="s">
        <v>213</v>
      </c>
      <c r="AU1065" s="206" t="s">
        <v>82</v>
      </c>
      <c r="AY1065" s="19" t="s">
        <v>211</v>
      </c>
      <c r="BE1065" s="207">
        <f>IF(N1065="základní",J1065,0)</f>
        <v>0</v>
      </c>
      <c r="BF1065" s="207">
        <f>IF(N1065="snížená",J1065,0)</f>
        <v>0</v>
      </c>
      <c r="BG1065" s="207">
        <f>IF(N1065="zákl. přenesená",J1065,0)</f>
        <v>0</v>
      </c>
      <c r="BH1065" s="207">
        <f>IF(N1065="sníž. přenesená",J1065,0)</f>
        <v>0</v>
      </c>
      <c r="BI1065" s="207">
        <f>IF(N1065="nulová",J1065,0)</f>
        <v>0</v>
      </c>
      <c r="BJ1065" s="19" t="s">
        <v>80</v>
      </c>
      <c r="BK1065" s="207">
        <f>ROUND(I1065*H1065,2)</f>
        <v>0</v>
      </c>
      <c r="BL1065" s="19" t="s">
        <v>330</v>
      </c>
      <c r="BM1065" s="206" t="s">
        <v>2081</v>
      </c>
    </row>
    <row r="1066" spans="1:65" s="13" customFormat="1" ht="11.25">
      <c r="B1066" s="208"/>
      <c r="C1066" s="209"/>
      <c r="D1066" s="210" t="s">
        <v>219</v>
      </c>
      <c r="E1066" s="211" t="s">
        <v>21</v>
      </c>
      <c r="F1066" s="212" t="s">
        <v>2050</v>
      </c>
      <c r="G1066" s="209"/>
      <c r="H1066" s="211" t="s">
        <v>21</v>
      </c>
      <c r="I1066" s="213"/>
      <c r="J1066" s="209"/>
      <c r="K1066" s="209"/>
      <c r="L1066" s="214"/>
      <c r="M1066" s="215"/>
      <c r="N1066" s="216"/>
      <c r="O1066" s="216"/>
      <c r="P1066" s="216"/>
      <c r="Q1066" s="216"/>
      <c r="R1066" s="216"/>
      <c r="S1066" s="216"/>
      <c r="T1066" s="217"/>
      <c r="AT1066" s="218" t="s">
        <v>219</v>
      </c>
      <c r="AU1066" s="218" t="s">
        <v>82</v>
      </c>
      <c r="AV1066" s="13" t="s">
        <v>80</v>
      </c>
      <c r="AW1066" s="13" t="s">
        <v>34</v>
      </c>
      <c r="AX1066" s="13" t="s">
        <v>73</v>
      </c>
      <c r="AY1066" s="218" t="s">
        <v>211</v>
      </c>
    </row>
    <row r="1067" spans="1:65" s="14" customFormat="1" ht="11.25">
      <c r="B1067" s="219"/>
      <c r="C1067" s="220"/>
      <c r="D1067" s="210" t="s">
        <v>219</v>
      </c>
      <c r="E1067" s="221" t="s">
        <v>21</v>
      </c>
      <c r="F1067" s="222" t="s">
        <v>2052</v>
      </c>
      <c r="G1067" s="220"/>
      <c r="H1067" s="223">
        <v>16.2</v>
      </c>
      <c r="I1067" s="224"/>
      <c r="J1067" s="220"/>
      <c r="K1067" s="220"/>
      <c r="L1067" s="225"/>
      <c r="M1067" s="226"/>
      <c r="N1067" s="227"/>
      <c r="O1067" s="227"/>
      <c r="P1067" s="227"/>
      <c r="Q1067" s="227"/>
      <c r="R1067" s="227"/>
      <c r="S1067" s="227"/>
      <c r="T1067" s="228"/>
      <c r="AT1067" s="229" t="s">
        <v>219</v>
      </c>
      <c r="AU1067" s="229" t="s">
        <v>82</v>
      </c>
      <c r="AV1067" s="14" t="s">
        <v>82</v>
      </c>
      <c r="AW1067" s="14" t="s">
        <v>34</v>
      </c>
      <c r="AX1067" s="14" t="s">
        <v>73</v>
      </c>
      <c r="AY1067" s="229" t="s">
        <v>211</v>
      </c>
    </row>
    <row r="1068" spans="1:65" s="13" customFormat="1" ht="11.25">
      <c r="B1068" s="208"/>
      <c r="C1068" s="209"/>
      <c r="D1068" s="210" t="s">
        <v>219</v>
      </c>
      <c r="E1068" s="211" t="s">
        <v>21</v>
      </c>
      <c r="F1068" s="212" t="s">
        <v>2082</v>
      </c>
      <c r="G1068" s="209"/>
      <c r="H1068" s="211" t="s">
        <v>21</v>
      </c>
      <c r="I1068" s="213"/>
      <c r="J1068" s="209"/>
      <c r="K1068" s="209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219</v>
      </c>
      <c r="AU1068" s="218" t="s">
        <v>82</v>
      </c>
      <c r="AV1068" s="13" t="s">
        <v>80</v>
      </c>
      <c r="AW1068" s="13" t="s">
        <v>34</v>
      </c>
      <c r="AX1068" s="13" t="s">
        <v>73</v>
      </c>
      <c r="AY1068" s="218" t="s">
        <v>211</v>
      </c>
    </row>
    <row r="1069" spans="1:65" s="14" customFormat="1" ht="11.25">
      <c r="B1069" s="219"/>
      <c r="C1069" s="220"/>
      <c r="D1069" s="210" t="s">
        <v>219</v>
      </c>
      <c r="E1069" s="221" t="s">
        <v>21</v>
      </c>
      <c r="F1069" s="222" t="s">
        <v>2083</v>
      </c>
      <c r="G1069" s="220"/>
      <c r="H1069" s="223">
        <v>15.9</v>
      </c>
      <c r="I1069" s="224"/>
      <c r="J1069" s="220"/>
      <c r="K1069" s="220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219</v>
      </c>
      <c r="AU1069" s="229" t="s">
        <v>82</v>
      </c>
      <c r="AV1069" s="14" t="s">
        <v>82</v>
      </c>
      <c r="AW1069" s="14" t="s">
        <v>34</v>
      </c>
      <c r="AX1069" s="14" t="s">
        <v>73</v>
      </c>
      <c r="AY1069" s="229" t="s">
        <v>211</v>
      </c>
    </row>
    <row r="1070" spans="1:65" s="15" customFormat="1" ht="11.25">
      <c r="B1070" s="230"/>
      <c r="C1070" s="231"/>
      <c r="D1070" s="210" t="s">
        <v>219</v>
      </c>
      <c r="E1070" s="232" t="s">
        <v>1183</v>
      </c>
      <c r="F1070" s="233" t="s">
        <v>225</v>
      </c>
      <c r="G1070" s="231"/>
      <c r="H1070" s="234">
        <v>32.1</v>
      </c>
      <c r="I1070" s="235"/>
      <c r="J1070" s="231"/>
      <c r="K1070" s="231"/>
      <c r="L1070" s="236"/>
      <c r="M1070" s="237"/>
      <c r="N1070" s="238"/>
      <c r="O1070" s="238"/>
      <c r="P1070" s="238"/>
      <c r="Q1070" s="238"/>
      <c r="R1070" s="238"/>
      <c r="S1070" s="238"/>
      <c r="T1070" s="239"/>
      <c r="AT1070" s="240" t="s">
        <v>219</v>
      </c>
      <c r="AU1070" s="240" t="s">
        <v>82</v>
      </c>
      <c r="AV1070" s="15" t="s">
        <v>100</v>
      </c>
      <c r="AW1070" s="15" t="s">
        <v>34</v>
      </c>
      <c r="AX1070" s="15" t="s">
        <v>80</v>
      </c>
      <c r="AY1070" s="240" t="s">
        <v>211</v>
      </c>
    </row>
    <row r="1071" spans="1:65" s="2" customFormat="1" ht="16.5" customHeight="1">
      <c r="A1071" s="36"/>
      <c r="B1071" s="37"/>
      <c r="C1071" s="195" t="s">
        <v>2084</v>
      </c>
      <c r="D1071" s="195" t="s">
        <v>213</v>
      </c>
      <c r="E1071" s="196" t="s">
        <v>2085</v>
      </c>
      <c r="F1071" s="197" t="s">
        <v>2086</v>
      </c>
      <c r="G1071" s="198" t="s">
        <v>216</v>
      </c>
      <c r="H1071" s="199">
        <v>22.7</v>
      </c>
      <c r="I1071" s="200"/>
      <c r="J1071" s="201">
        <f>ROUND(I1071*H1071,2)</f>
        <v>0</v>
      </c>
      <c r="K1071" s="197" t="s">
        <v>21</v>
      </c>
      <c r="L1071" s="41"/>
      <c r="M1071" s="202" t="s">
        <v>21</v>
      </c>
      <c r="N1071" s="203" t="s">
        <v>44</v>
      </c>
      <c r="O1071" s="66"/>
      <c r="P1071" s="204">
        <f>O1071*H1071</f>
        <v>0</v>
      </c>
      <c r="Q1071" s="204">
        <v>1.256E-2</v>
      </c>
      <c r="R1071" s="204">
        <f>Q1071*H1071</f>
        <v>0.28511199999999998</v>
      </c>
      <c r="S1071" s="204">
        <v>0</v>
      </c>
      <c r="T1071" s="205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206" t="s">
        <v>330</v>
      </c>
      <c r="AT1071" s="206" t="s">
        <v>213</v>
      </c>
      <c r="AU1071" s="206" t="s">
        <v>82</v>
      </c>
      <c r="AY1071" s="19" t="s">
        <v>211</v>
      </c>
      <c r="BE1071" s="207">
        <f>IF(N1071="základní",J1071,0)</f>
        <v>0</v>
      </c>
      <c r="BF1071" s="207">
        <f>IF(N1071="snížená",J1071,0)</f>
        <v>0</v>
      </c>
      <c r="BG1071" s="207">
        <f>IF(N1071="zákl. přenesená",J1071,0)</f>
        <v>0</v>
      </c>
      <c r="BH1071" s="207">
        <f>IF(N1071="sníž. přenesená",J1071,0)</f>
        <v>0</v>
      </c>
      <c r="BI1071" s="207">
        <f>IF(N1071="nulová",J1071,0)</f>
        <v>0</v>
      </c>
      <c r="BJ1071" s="19" t="s">
        <v>80</v>
      </c>
      <c r="BK1071" s="207">
        <f>ROUND(I1071*H1071,2)</f>
        <v>0</v>
      </c>
      <c r="BL1071" s="19" t="s">
        <v>330</v>
      </c>
      <c r="BM1071" s="206" t="s">
        <v>2087</v>
      </c>
    </row>
    <row r="1072" spans="1:65" s="13" customFormat="1" ht="11.25">
      <c r="B1072" s="208"/>
      <c r="C1072" s="209"/>
      <c r="D1072" s="210" t="s">
        <v>219</v>
      </c>
      <c r="E1072" s="211" t="s">
        <v>21</v>
      </c>
      <c r="F1072" s="212" t="s">
        <v>2023</v>
      </c>
      <c r="G1072" s="209"/>
      <c r="H1072" s="211" t="s">
        <v>21</v>
      </c>
      <c r="I1072" s="213"/>
      <c r="J1072" s="209"/>
      <c r="K1072" s="209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219</v>
      </c>
      <c r="AU1072" s="218" t="s">
        <v>82</v>
      </c>
      <c r="AV1072" s="13" t="s">
        <v>80</v>
      </c>
      <c r="AW1072" s="13" t="s">
        <v>34</v>
      </c>
      <c r="AX1072" s="13" t="s">
        <v>73</v>
      </c>
      <c r="AY1072" s="218" t="s">
        <v>211</v>
      </c>
    </row>
    <row r="1073" spans="1:65" s="13" customFormat="1" ht="11.25">
      <c r="B1073" s="208"/>
      <c r="C1073" s="209"/>
      <c r="D1073" s="210" t="s">
        <v>219</v>
      </c>
      <c r="E1073" s="211" t="s">
        <v>21</v>
      </c>
      <c r="F1073" s="212" t="s">
        <v>2018</v>
      </c>
      <c r="G1073" s="209"/>
      <c r="H1073" s="211" t="s">
        <v>21</v>
      </c>
      <c r="I1073" s="213"/>
      <c r="J1073" s="209"/>
      <c r="K1073" s="209"/>
      <c r="L1073" s="214"/>
      <c r="M1073" s="215"/>
      <c r="N1073" s="216"/>
      <c r="O1073" s="216"/>
      <c r="P1073" s="216"/>
      <c r="Q1073" s="216"/>
      <c r="R1073" s="216"/>
      <c r="S1073" s="216"/>
      <c r="T1073" s="217"/>
      <c r="AT1073" s="218" t="s">
        <v>219</v>
      </c>
      <c r="AU1073" s="218" t="s">
        <v>82</v>
      </c>
      <c r="AV1073" s="13" t="s">
        <v>80</v>
      </c>
      <c r="AW1073" s="13" t="s">
        <v>34</v>
      </c>
      <c r="AX1073" s="13" t="s">
        <v>73</v>
      </c>
      <c r="AY1073" s="218" t="s">
        <v>211</v>
      </c>
    </row>
    <row r="1074" spans="1:65" s="14" customFormat="1" ht="11.25">
      <c r="B1074" s="219"/>
      <c r="C1074" s="220"/>
      <c r="D1074" s="210" t="s">
        <v>219</v>
      </c>
      <c r="E1074" s="221" t="s">
        <v>21</v>
      </c>
      <c r="F1074" s="222" t="s">
        <v>1176</v>
      </c>
      <c r="G1074" s="220"/>
      <c r="H1074" s="223">
        <v>16.399999999999999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219</v>
      </c>
      <c r="AU1074" s="229" t="s">
        <v>82</v>
      </c>
      <c r="AV1074" s="14" t="s">
        <v>82</v>
      </c>
      <c r="AW1074" s="14" t="s">
        <v>34</v>
      </c>
      <c r="AX1074" s="14" t="s">
        <v>73</v>
      </c>
      <c r="AY1074" s="229" t="s">
        <v>211</v>
      </c>
    </row>
    <row r="1075" spans="1:65" s="13" customFormat="1" ht="11.25">
      <c r="B1075" s="208"/>
      <c r="C1075" s="209"/>
      <c r="D1075" s="210" t="s">
        <v>219</v>
      </c>
      <c r="E1075" s="211" t="s">
        <v>21</v>
      </c>
      <c r="F1075" s="212" t="s">
        <v>2088</v>
      </c>
      <c r="G1075" s="209"/>
      <c r="H1075" s="211" t="s">
        <v>21</v>
      </c>
      <c r="I1075" s="213"/>
      <c r="J1075" s="209"/>
      <c r="K1075" s="209"/>
      <c r="L1075" s="214"/>
      <c r="M1075" s="215"/>
      <c r="N1075" s="216"/>
      <c r="O1075" s="216"/>
      <c r="P1075" s="216"/>
      <c r="Q1075" s="216"/>
      <c r="R1075" s="216"/>
      <c r="S1075" s="216"/>
      <c r="T1075" s="217"/>
      <c r="AT1075" s="218" t="s">
        <v>219</v>
      </c>
      <c r="AU1075" s="218" t="s">
        <v>82</v>
      </c>
      <c r="AV1075" s="13" t="s">
        <v>80</v>
      </c>
      <c r="AW1075" s="13" t="s">
        <v>34</v>
      </c>
      <c r="AX1075" s="13" t="s">
        <v>73</v>
      </c>
      <c r="AY1075" s="218" t="s">
        <v>211</v>
      </c>
    </row>
    <row r="1076" spans="1:65" s="14" customFormat="1" ht="11.25">
      <c r="B1076" s="219"/>
      <c r="C1076" s="220"/>
      <c r="D1076" s="210" t="s">
        <v>219</v>
      </c>
      <c r="E1076" s="221" t="s">
        <v>21</v>
      </c>
      <c r="F1076" s="222" t="s">
        <v>2089</v>
      </c>
      <c r="G1076" s="220"/>
      <c r="H1076" s="223">
        <v>6.3</v>
      </c>
      <c r="I1076" s="224"/>
      <c r="J1076" s="220"/>
      <c r="K1076" s="220"/>
      <c r="L1076" s="225"/>
      <c r="M1076" s="226"/>
      <c r="N1076" s="227"/>
      <c r="O1076" s="227"/>
      <c r="P1076" s="227"/>
      <c r="Q1076" s="227"/>
      <c r="R1076" s="227"/>
      <c r="S1076" s="227"/>
      <c r="T1076" s="228"/>
      <c r="AT1076" s="229" t="s">
        <v>219</v>
      </c>
      <c r="AU1076" s="229" t="s">
        <v>82</v>
      </c>
      <c r="AV1076" s="14" t="s">
        <v>82</v>
      </c>
      <c r="AW1076" s="14" t="s">
        <v>34</v>
      </c>
      <c r="AX1076" s="14" t="s">
        <v>73</v>
      </c>
      <c r="AY1076" s="229" t="s">
        <v>211</v>
      </c>
    </row>
    <row r="1077" spans="1:65" s="15" customFormat="1" ht="11.25">
      <c r="B1077" s="230"/>
      <c r="C1077" s="231"/>
      <c r="D1077" s="210" t="s">
        <v>219</v>
      </c>
      <c r="E1077" s="232" t="s">
        <v>2090</v>
      </c>
      <c r="F1077" s="233" t="s">
        <v>225</v>
      </c>
      <c r="G1077" s="231"/>
      <c r="H1077" s="234">
        <v>22.7</v>
      </c>
      <c r="I1077" s="235"/>
      <c r="J1077" s="231"/>
      <c r="K1077" s="231"/>
      <c r="L1077" s="236"/>
      <c r="M1077" s="237"/>
      <c r="N1077" s="238"/>
      <c r="O1077" s="238"/>
      <c r="P1077" s="238"/>
      <c r="Q1077" s="238"/>
      <c r="R1077" s="238"/>
      <c r="S1077" s="238"/>
      <c r="T1077" s="239"/>
      <c r="AT1077" s="240" t="s">
        <v>219</v>
      </c>
      <c r="AU1077" s="240" t="s">
        <v>82</v>
      </c>
      <c r="AV1077" s="15" t="s">
        <v>100</v>
      </c>
      <c r="AW1077" s="15" t="s">
        <v>34</v>
      </c>
      <c r="AX1077" s="15" t="s">
        <v>80</v>
      </c>
      <c r="AY1077" s="240" t="s">
        <v>211</v>
      </c>
    </row>
    <row r="1078" spans="1:65" s="2" customFormat="1" ht="21.75" customHeight="1">
      <c r="A1078" s="36"/>
      <c r="B1078" s="37"/>
      <c r="C1078" s="195" t="s">
        <v>2091</v>
      </c>
      <c r="D1078" s="195" t="s">
        <v>213</v>
      </c>
      <c r="E1078" s="196" t="s">
        <v>2092</v>
      </c>
      <c r="F1078" s="197" t="s">
        <v>2093</v>
      </c>
      <c r="G1078" s="198" t="s">
        <v>216</v>
      </c>
      <c r="H1078" s="199">
        <v>102.435</v>
      </c>
      <c r="I1078" s="200"/>
      <c r="J1078" s="201">
        <f>ROUND(I1078*H1078,2)</f>
        <v>0</v>
      </c>
      <c r="K1078" s="197" t="s">
        <v>21</v>
      </c>
      <c r="L1078" s="41"/>
      <c r="M1078" s="202" t="s">
        <v>21</v>
      </c>
      <c r="N1078" s="203" t="s">
        <v>44</v>
      </c>
      <c r="O1078" s="66"/>
      <c r="P1078" s="204">
        <f>O1078*H1078</f>
        <v>0</v>
      </c>
      <c r="Q1078" s="204">
        <v>1.414E-2</v>
      </c>
      <c r="R1078" s="204">
        <f>Q1078*H1078</f>
        <v>1.4484309</v>
      </c>
      <c r="S1078" s="204">
        <v>0</v>
      </c>
      <c r="T1078" s="20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206" t="s">
        <v>330</v>
      </c>
      <c r="AT1078" s="206" t="s">
        <v>213</v>
      </c>
      <c r="AU1078" s="206" t="s">
        <v>82</v>
      </c>
      <c r="AY1078" s="19" t="s">
        <v>211</v>
      </c>
      <c r="BE1078" s="207">
        <f>IF(N1078="základní",J1078,0)</f>
        <v>0</v>
      </c>
      <c r="BF1078" s="207">
        <f>IF(N1078="snížená",J1078,0)</f>
        <v>0</v>
      </c>
      <c r="BG1078" s="207">
        <f>IF(N1078="zákl. přenesená",J1078,0)</f>
        <v>0</v>
      </c>
      <c r="BH1078" s="207">
        <f>IF(N1078="sníž. přenesená",J1078,0)</f>
        <v>0</v>
      </c>
      <c r="BI1078" s="207">
        <f>IF(N1078="nulová",J1078,0)</f>
        <v>0</v>
      </c>
      <c r="BJ1078" s="19" t="s">
        <v>80</v>
      </c>
      <c r="BK1078" s="207">
        <f>ROUND(I1078*H1078,2)</f>
        <v>0</v>
      </c>
      <c r="BL1078" s="19" t="s">
        <v>330</v>
      </c>
      <c r="BM1078" s="206" t="s">
        <v>2094</v>
      </c>
    </row>
    <row r="1079" spans="1:65" s="13" customFormat="1" ht="11.25">
      <c r="B1079" s="208"/>
      <c r="C1079" s="209"/>
      <c r="D1079" s="210" t="s">
        <v>219</v>
      </c>
      <c r="E1079" s="211" t="s">
        <v>21</v>
      </c>
      <c r="F1079" s="212" t="s">
        <v>2095</v>
      </c>
      <c r="G1079" s="209"/>
      <c r="H1079" s="211" t="s">
        <v>21</v>
      </c>
      <c r="I1079" s="213"/>
      <c r="J1079" s="209"/>
      <c r="K1079" s="209"/>
      <c r="L1079" s="214"/>
      <c r="M1079" s="215"/>
      <c r="N1079" s="216"/>
      <c r="O1079" s="216"/>
      <c r="P1079" s="216"/>
      <c r="Q1079" s="216"/>
      <c r="R1079" s="216"/>
      <c r="S1079" s="216"/>
      <c r="T1079" s="217"/>
      <c r="AT1079" s="218" t="s">
        <v>219</v>
      </c>
      <c r="AU1079" s="218" t="s">
        <v>82</v>
      </c>
      <c r="AV1079" s="13" t="s">
        <v>80</v>
      </c>
      <c r="AW1079" s="13" t="s">
        <v>34</v>
      </c>
      <c r="AX1079" s="13" t="s">
        <v>73</v>
      </c>
      <c r="AY1079" s="218" t="s">
        <v>211</v>
      </c>
    </row>
    <row r="1080" spans="1:65" s="14" customFormat="1" ht="11.25">
      <c r="B1080" s="219"/>
      <c r="C1080" s="220"/>
      <c r="D1080" s="210" t="s">
        <v>219</v>
      </c>
      <c r="E1080" s="221" t="s">
        <v>21</v>
      </c>
      <c r="F1080" s="222" t="s">
        <v>2096</v>
      </c>
      <c r="G1080" s="220"/>
      <c r="H1080" s="223">
        <v>114.24</v>
      </c>
      <c r="I1080" s="224"/>
      <c r="J1080" s="220"/>
      <c r="K1080" s="220"/>
      <c r="L1080" s="225"/>
      <c r="M1080" s="226"/>
      <c r="N1080" s="227"/>
      <c r="O1080" s="227"/>
      <c r="P1080" s="227"/>
      <c r="Q1080" s="227"/>
      <c r="R1080" s="227"/>
      <c r="S1080" s="227"/>
      <c r="T1080" s="228"/>
      <c r="AT1080" s="229" t="s">
        <v>219</v>
      </c>
      <c r="AU1080" s="229" t="s">
        <v>82</v>
      </c>
      <c r="AV1080" s="14" t="s">
        <v>82</v>
      </c>
      <c r="AW1080" s="14" t="s">
        <v>34</v>
      </c>
      <c r="AX1080" s="14" t="s">
        <v>73</v>
      </c>
      <c r="AY1080" s="229" t="s">
        <v>211</v>
      </c>
    </row>
    <row r="1081" spans="1:65" s="13" customFormat="1" ht="11.25">
      <c r="B1081" s="208"/>
      <c r="C1081" s="209"/>
      <c r="D1081" s="210" t="s">
        <v>219</v>
      </c>
      <c r="E1081" s="211" t="s">
        <v>21</v>
      </c>
      <c r="F1081" s="212" t="s">
        <v>2097</v>
      </c>
      <c r="G1081" s="209"/>
      <c r="H1081" s="211" t="s">
        <v>21</v>
      </c>
      <c r="I1081" s="213"/>
      <c r="J1081" s="209"/>
      <c r="K1081" s="209"/>
      <c r="L1081" s="214"/>
      <c r="M1081" s="215"/>
      <c r="N1081" s="216"/>
      <c r="O1081" s="216"/>
      <c r="P1081" s="216"/>
      <c r="Q1081" s="216"/>
      <c r="R1081" s="216"/>
      <c r="S1081" s="216"/>
      <c r="T1081" s="217"/>
      <c r="AT1081" s="218" t="s">
        <v>219</v>
      </c>
      <c r="AU1081" s="218" t="s">
        <v>82</v>
      </c>
      <c r="AV1081" s="13" t="s">
        <v>80</v>
      </c>
      <c r="AW1081" s="13" t="s">
        <v>34</v>
      </c>
      <c r="AX1081" s="13" t="s">
        <v>73</v>
      </c>
      <c r="AY1081" s="218" t="s">
        <v>211</v>
      </c>
    </row>
    <row r="1082" spans="1:65" s="14" customFormat="1" ht="11.25">
      <c r="B1082" s="219"/>
      <c r="C1082" s="220"/>
      <c r="D1082" s="210" t="s">
        <v>219</v>
      </c>
      <c r="E1082" s="221" t="s">
        <v>21</v>
      </c>
      <c r="F1082" s="222" t="s">
        <v>2098</v>
      </c>
      <c r="G1082" s="220"/>
      <c r="H1082" s="223">
        <v>-15.645</v>
      </c>
      <c r="I1082" s="224"/>
      <c r="J1082" s="220"/>
      <c r="K1082" s="220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219</v>
      </c>
      <c r="AU1082" s="229" t="s">
        <v>82</v>
      </c>
      <c r="AV1082" s="14" t="s">
        <v>82</v>
      </c>
      <c r="AW1082" s="14" t="s">
        <v>34</v>
      </c>
      <c r="AX1082" s="14" t="s">
        <v>73</v>
      </c>
      <c r="AY1082" s="229" t="s">
        <v>211</v>
      </c>
    </row>
    <row r="1083" spans="1:65" s="13" customFormat="1" ht="11.25">
      <c r="B1083" s="208"/>
      <c r="C1083" s="209"/>
      <c r="D1083" s="210" t="s">
        <v>219</v>
      </c>
      <c r="E1083" s="211" t="s">
        <v>21</v>
      </c>
      <c r="F1083" s="212" t="s">
        <v>2099</v>
      </c>
      <c r="G1083" s="209"/>
      <c r="H1083" s="211" t="s">
        <v>21</v>
      </c>
      <c r="I1083" s="213"/>
      <c r="J1083" s="209"/>
      <c r="K1083" s="209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219</v>
      </c>
      <c r="AU1083" s="218" t="s">
        <v>82</v>
      </c>
      <c r="AV1083" s="13" t="s">
        <v>80</v>
      </c>
      <c r="AW1083" s="13" t="s">
        <v>34</v>
      </c>
      <c r="AX1083" s="13" t="s">
        <v>73</v>
      </c>
      <c r="AY1083" s="218" t="s">
        <v>211</v>
      </c>
    </row>
    <row r="1084" spans="1:65" s="14" customFormat="1" ht="11.25">
      <c r="B1084" s="219"/>
      <c r="C1084" s="220"/>
      <c r="D1084" s="210" t="s">
        <v>219</v>
      </c>
      <c r="E1084" s="221" t="s">
        <v>21</v>
      </c>
      <c r="F1084" s="222" t="s">
        <v>2100</v>
      </c>
      <c r="G1084" s="220"/>
      <c r="H1084" s="223">
        <v>3.84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219</v>
      </c>
      <c r="AU1084" s="229" t="s">
        <v>82</v>
      </c>
      <c r="AV1084" s="14" t="s">
        <v>82</v>
      </c>
      <c r="AW1084" s="14" t="s">
        <v>34</v>
      </c>
      <c r="AX1084" s="14" t="s">
        <v>73</v>
      </c>
      <c r="AY1084" s="229" t="s">
        <v>211</v>
      </c>
    </row>
    <row r="1085" spans="1:65" s="15" customFormat="1" ht="11.25">
      <c r="B1085" s="230"/>
      <c r="C1085" s="231"/>
      <c r="D1085" s="210" t="s">
        <v>219</v>
      </c>
      <c r="E1085" s="232" t="s">
        <v>1193</v>
      </c>
      <c r="F1085" s="233" t="s">
        <v>225</v>
      </c>
      <c r="G1085" s="231"/>
      <c r="H1085" s="234">
        <v>102.435</v>
      </c>
      <c r="I1085" s="235"/>
      <c r="J1085" s="231"/>
      <c r="K1085" s="231"/>
      <c r="L1085" s="236"/>
      <c r="M1085" s="237"/>
      <c r="N1085" s="238"/>
      <c r="O1085" s="238"/>
      <c r="P1085" s="238"/>
      <c r="Q1085" s="238"/>
      <c r="R1085" s="238"/>
      <c r="S1085" s="238"/>
      <c r="T1085" s="239"/>
      <c r="AT1085" s="240" t="s">
        <v>219</v>
      </c>
      <c r="AU1085" s="240" t="s">
        <v>82</v>
      </c>
      <c r="AV1085" s="15" t="s">
        <v>100</v>
      </c>
      <c r="AW1085" s="15" t="s">
        <v>34</v>
      </c>
      <c r="AX1085" s="15" t="s">
        <v>80</v>
      </c>
      <c r="AY1085" s="240" t="s">
        <v>211</v>
      </c>
    </row>
    <row r="1086" spans="1:65" s="2" customFormat="1" ht="16.5" customHeight="1">
      <c r="A1086" s="36"/>
      <c r="B1086" s="37"/>
      <c r="C1086" s="195" t="s">
        <v>2101</v>
      </c>
      <c r="D1086" s="195" t="s">
        <v>213</v>
      </c>
      <c r="E1086" s="196" t="s">
        <v>2102</v>
      </c>
      <c r="F1086" s="197" t="s">
        <v>2103</v>
      </c>
      <c r="G1086" s="198" t="s">
        <v>216</v>
      </c>
      <c r="H1086" s="199">
        <v>459.60599999999999</v>
      </c>
      <c r="I1086" s="200"/>
      <c r="J1086" s="201">
        <f>ROUND(I1086*H1086,2)</f>
        <v>0</v>
      </c>
      <c r="K1086" s="197" t="s">
        <v>21</v>
      </c>
      <c r="L1086" s="41"/>
      <c r="M1086" s="202" t="s">
        <v>21</v>
      </c>
      <c r="N1086" s="203" t="s">
        <v>44</v>
      </c>
      <c r="O1086" s="66"/>
      <c r="P1086" s="204">
        <f>O1086*H1086</f>
        <v>0</v>
      </c>
      <c r="Q1086" s="204">
        <v>2.487E-2</v>
      </c>
      <c r="R1086" s="204">
        <f>Q1086*H1086</f>
        <v>11.43040122</v>
      </c>
      <c r="S1086" s="204">
        <v>0</v>
      </c>
      <c r="T1086" s="205">
        <f>S1086*H1086</f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206" t="s">
        <v>330</v>
      </c>
      <c r="AT1086" s="206" t="s">
        <v>213</v>
      </c>
      <c r="AU1086" s="206" t="s">
        <v>82</v>
      </c>
      <c r="AY1086" s="19" t="s">
        <v>211</v>
      </c>
      <c r="BE1086" s="207">
        <f>IF(N1086="základní",J1086,0)</f>
        <v>0</v>
      </c>
      <c r="BF1086" s="207">
        <f>IF(N1086="snížená",J1086,0)</f>
        <v>0</v>
      </c>
      <c r="BG1086" s="207">
        <f>IF(N1086="zákl. přenesená",J1086,0)</f>
        <v>0</v>
      </c>
      <c r="BH1086" s="207">
        <f>IF(N1086="sníž. přenesená",J1086,0)</f>
        <v>0</v>
      </c>
      <c r="BI1086" s="207">
        <f>IF(N1086="nulová",J1086,0)</f>
        <v>0</v>
      </c>
      <c r="BJ1086" s="19" t="s">
        <v>80</v>
      </c>
      <c r="BK1086" s="207">
        <f>ROUND(I1086*H1086,2)</f>
        <v>0</v>
      </c>
      <c r="BL1086" s="19" t="s">
        <v>330</v>
      </c>
      <c r="BM1086" s="206" t="s">
        <v>2104</v>
      </c>
    </row>
    <row r="1087" spans="1:65" s="13" customFormat="1" ht="11.25">
      <c r="B1087" s="208"/>
      <c r="C1087" s="209"/>
      <c r="D1087" s="210" t="s">
        <v>219</v>
      </c>
      <c r="E1087" s="211" t="s">
        <v>21</v>
      </c>
      <c r="F1087" s="212" t="s">
        <v>2105</v>
      </c>
      <c r="G1087" s="209"/>
      <c r="H1087" s="211" t="s">
        <v>21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219</v>
      </c>
      <c r="AU1087" s="218" t="s">
        <v>82</v>
      </c>
      <c r="AV1087" s="13" t="s">
        <v>80</v>
      </c>
      <c r="AW1087" s="13" t="s">
        <v>34</v>
      </c>
      <c r="AX1087" s="13" t="s">
        <v>73</v>
      </c>
      <c r="AY1087" s="218" t="s">
        <v>211</v>
      </c>
    </row>
    <row r="1088" spans="1:65" s="14" customFormat="1" ht="11.25">
      <c r="B1088" s="219"/>
      <c r="C1088" s="220"/>
      <c r="D1088" s="210" t="s">
        <v>219</v>
      </c>
      <c r="E1088" s="221" t="s">
        <v>21</v>
      </c>
      <c r="F1088" s="222" t="s">
        <v>2106</v>
      </c>
      <c r="G1088" s="220"/>
      <c r="H1088" s="223">
        <v>22.193999999999999</v>
      </c>
      <c r="I1088" s="224"/>
      <c r="J1088" s="220"/>
      <c r="K1088" s="220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219</v>
      </c>
      <c r="AU1088" s="229" t="s">
        <v>82</v>
      </c>
      <c r="AV1088" s="14" t="s">
        <v>82</v>
      </c>
      <c r="AW1088" s="14" t="s">
        <v>34</v>
      </c>
      <c r="AX1088" s="14" t="s">
        <v>73</v>
      </c>
      <c r="AY1088" s="229" t="s">
        <v>211</v>
      </c>
    </row>
    <row r="1089" spans="2:51" s="13" customFormat="1" ht="11.25">
      <c r="B1089" s="208"/>
      <c r="C1089" s="209"/>
      <c r="D1089" s="210" t="s">
        <v>219</v>
      </c>
      <c r="E1089" s="211" t="s">
        <v>21</v>
      </c>
      <c r="F1089" s="212" t="s">
        <v>2107</v>
      </c>
      <c r="G1089" s="209"/>
      <c r="H1089" s="211" t="s">
        <v>21</v>
      </c>
      <c r="I1089" s="213"/>
      <c r="J1089" s="209"/>
      <c r="K1089" s="209"/>
      <c r="L1089" s="214"/>
      <c r="M1089" s="215"/>
      <c r="N1089" s="216"/>
      <c r="O1089" s="216"/>
      <c r="P1089" s="216"/>
      <c r="Q1089" s="216"/>
      <c r="R1089" s="216"/>
      <c r="S1089" s="216"/>
      <c r="T1089" s="217"/>
      <c r="AT1089" s="218" t="s">
        <v>219</v>
      </c>
      <c r="AU1089" s="218" t="s">
        <v>82</v>
      </c>
      <c r="AV1089" s="13" t="s">
        <v>80</v>
      </c>
      <c r="AW1089" s="13" t="s">
        <v>34</v>
      </c>
      <c r="AX1089" s="13" t="s">
        <v>73</v>
      </c>
      <c r="AY1089" s="218" t="s">
        <v>211</v>
      </c>
    </row>
    <row r="1090" spans="2:51" s="14" customFormat="1" ht="11.25">
      <c r="B1090" s="219"/>
      <c r="C1090" s="220"/>
      <c r="D1090" s="210" t="s">
        <v>219</v>
      </c>
      <c r="E1090" s="221" t="s">
        <v>21</v>
      </c>
      <c r="F1090" s="222" t="s">
        <v>2108</v>
      </c>
      <c r="G1090" s="220"/>
      <c r="H1090" s="223">
        <v>38.252000000000002</v>
      </c>
      <c r="I1090" s="224"/>
      <c r="J1090" s="220"/>
      <c r="K1090" s="220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219</v>
      </c>
      <c r="AU1090" s="229" t="s">
        <v>82</v>
      </c>
      <c r="AV1090" s="14" t="s">
        <v>82</v>
      </c>
      <c r="AW1090" s="14" t="s">
        <v>34</v>
      </c>
      <c r="AX1090" s="14" t="s">
        <v>73</v>
      </c>
      <c r="AY1090" s="229" t="s">
        <v>211</v>
      </c>
    </row>
    <row r="1091" spans="2:51" s="13" customFormat="1" ht="11.25">
      <c r="B1091" s="208"/>
      <c r="C1091" s="209"/>
      <c r="D1091" s="210" t="s">
        <v>219</v>
      </c>
      <c r="E1091" s="211" t="s">
        <v>21</v>
      </c>
      <c r="F1091" s="212" t="s">
        <v>2074</v>
      </c>
      <c r="G1091" s="209"/>
      <c r="H1091" s="211" t="s">
        <v>21</v>
      </c>
      <c r="I1091" s="213"/>
      <c r="J1091" s="209"/>
      <c r="K1091" s="209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219</v>
      </c>
      <c r="AU1091" s="218" t="s">
        <v>82</v>
      </c>
      <c r="AV1091" s="13" t="s">
        <v>80</v>
      </c>
      <c r="AW1091" s="13" t="s">
        <v>34</v>
      </c>
      <c r="AX1091" s="13" t="s">
        <v>73</v>
      </c>
      <c r="AY1091" s="218" t="s">
        <v>211</v>
      </c>
    </row>
    <row r="1092" spans="2:51" s="14" customFormat="1" ht="11.25">
      <c r="B1092" s="219"/>
      <c r="C1092" s="220"/>
      <c r="D1092" s="210" t="s">
        <v>219</v>
      </c>
      <c r="E1092" s="221" t="s">
        <v>21</v>
      </c>
      <c r="F1092" s="222" t="s">
        <v>2109</v>
      </c>
      <c r="G1092" s="220"/>
      <c r="H1092" s="223">
        <v>87.534999999999997</v>
      </c>
      <c r="I1092" s="224"/>
      <c r="J1092" s="220"/>
      <c r="K1092" s="220"/>
      <c r="L1092" s="225"/>
      <c r="M1092" s="226"/>
      <c r="N1092" s="227"/>
      <c r="O1092" s="227"/>
      <c r="P1092" s="227"/>
      <c r="Q1092" s="227"/>
      <c r="R1092" s="227"/>
      <c r="S1092" s="227"/>
      <c r="T1092" s="228"/>
      <c r="AT1092" s="229" t="s">
        <v>219</v>
      </c>
      <c r="AU1092" s="229" t="s">
        <v>82</v>
      </c>
      <c r="AV1092" s="14" t="s">
        <v>82</v>
      </c>
      <c r="AW1092" s="14" t="s">
        <v>34</v>
      </c>
      <c r="AX1092" s="14" t="s">
        <v>73</v>
      </c>
      <c r="AY1092" s="229" t="s">
        <v>211</v>
      </c>
    </row>
    <row r="1093" spans="2:51" s="14" customFormat="1" ht="11.25">
      <c r="B1093" s="219"/>
      <c r="C1093" s="220"/>
      <c r="D1093" s="210" t="s">
        <v>219</v>
      </c>
      <c r="E1093" s="221" t="s">
        <v>21</v>
      </c>
      <c r="F1093" s="222" t="s">
        <v>2110</v>
      </c>
      <c r="G1093" s="220"/>
      <c r="H1093" s="223">
        <v>-1.32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219</v>
      </c>
      <c r="AU1093" s="229" t="s">
        <v>82</v>
      </c>
      <c r="AV1093" s="14" t="s">
        <v>82</v>
      </c>
      <c r="AW1093" s="14" t="s">
        <v>34</v>
      </c>
      <c r="AX1093" s="14" t="s">
        <v>73</v>
      </c>
      <c r="AY1093" s="229" t="s">
        <v>211</v>
      </c>
    </row>
    <row r="1094" spans="2:51" s="14" customFormat="1" ht="11.25">
      <c r="B1094" s="219"/>
      <c r="C1094" s="220"/>
      <c r="D1094" s="210" t="s">
        <v>219</v>
      </c>
      <c r="E1094" s="221" t="s">
        <v>21</v>
      </c>
      <c r="F1094" s="222" t="s">
        <v>2111</v>
      </c>
      <c r="G1094" s="220"/>
      <c r="H1094" s="223">
        <v>4.6920000000000002</v>
      </c>
      <c r="I1094" s="224"/>
      <c r="J1094" s="220"/>
      <c r="K1094" s="220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219</v>
      </c>
      <c r="AU1094" s="229" t="s">
        <v>82</v>
      </c>
      <c r="AV1094" s="14" t="s">
        <v>82</v>
      </c>
      <c r="AW1094" s="14" t="s">
        <v>34</v>
      </c>
      <c r="AX1094" s="14" t="s">
        <v>73</v>
      </c>
      <c r="AY1094" s="229" t="s">
        <v>211</v>
      </c>
    </row>
    <row r="1095" spans="2:51" s="13" customFormat="1" ht="11.25">
      <c r="B1095" s="208"/>
      <c r="C1095" s="209"/>
      <c r="D1095" s="210" t="s">
        <v>219</v>
      </c>
      <c r="E1095" s="211" t="s">
        <v>21</v>
      </c>
      <c r="F1095" s="212" t="s">
        <v>2112</v>
      </c>
      <c r="G1095" s="209"/>
      <c r="H1095" s="211" t="s">
        <v>21</v>
      </c>
      <c r="I1095" s="213"/>
      <c r="J1095" s="209"/>
      <c r="K1095" s="209"/>
      <c r="L1095" s="214"/>
      <c r="M1095" s="215"/>
      <c r="N1095" s="216"/>
      <c r="O1095" s="216"/>
      <c r="P1095" s="216"/>
      <c r="Q1095" s="216"/>
      <c r="R1095" s="216"/>
      <c r="S1095" s="216"/>
      <c r="T1095" s="217"/>
      <c r="AT1095" s="218" t="s">
        <v>219</v>
      </c>
      <c r="AU1095" s="218" t="s">
        <v>82</v>
      </c>
      <c r="AV1095" s="13" t="s">
        <v>80</v>
      </c>
      <c r="AW1095" s="13" t="s">
        <v>34</v>
      </c>
      <c r="AX1095" s="13" t="s">
        <v>73</v>
      </c>
      <c r="AY1095" s="218" t="s">
        <v>211</v>
      </c>
    </row>
    <row r="1096" spans="2:51" s="14" customFormat="1" ht="11.25">
      <c r="B1096" s="219"/>
      <c r="C1096" s="220"/>
      <c r="D1096" s="210" t="s">
        <v>219</v>
      </c>
      <c r="E1096" s="221" t="s">
        <v>21</v>
      </c>
      <c r="F1096" s="222" t="s">
        <v>2113</v>
      </c>
      <c r="G1096" s="220"/>
      <c r="H1096" s="223">
        <v>63.304000000000002</v>
      </c>
      <c r="I1096" s="224"/>
      <c r="J1096" s="220"/>
      <c r="K1096" s="220"/>
      <c r="L1096" s="225"/>
      <c r="M1096" s="226"/>
      <c r="N1096" s="227"/>
      <c r="O1096" s="227"/>
      <c r="P1096" s="227"/>
      <c r="Q1096" s="227"/>
      <c r="R1096" s="227"/>
      <c r="S1096" s="227"/>
      <c r="T1096" s="228"/>
      <c r="AT1096" s="229" t="s">
        <v>219</v>
      </c>
      <c r="AU1096" s="229" t="s">
        <v>82</v>
      </c>
      <c r="AV1096" s="14" t="s">
        <v>82</v>
      </c>
      <c r="AW1096" s="14" t="s">
        <v>34</v>
      </c>
      <c r="AX1096" s="14" t="s">
        <v>73</v>
      </c>
      <c r="AY1096" s="229" t="s">
        <v>211</v>
      </c>
    </row>
    <row r="1097" spans="2:51" s="14" customFormat="1" ht="11.25">
      <c r="B1097" s="219"/>
      <c r="C1097" s="220"/>
      <c r="D1097" s="210" t="s">
        <v>219</v>
      </c>
      <c r="E1097" s="221" t="s">
        <v>21</v>
      </c>
      <c r="F1097" s="222" t="s">
        <v>2114</v>
      </c>
      <c r="G1097" s="220"/>
      <c r="H1097" s="223">
        <v>29.96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219</v>
      </c>
      <c r="AU1097" s="229" t="s">
        <v>82</v>
      </c>
      <c r="AV1097" s="14" t="s">
        <v>82</v>
      </c>
      <c r="AW1097" s="14" t="s">
        <v>34</v>
      </c>
      <c r="AX1097" s="14" t="s">
        <v>73</v>
      </c>
      <c r="AY1097" s="229" t="s">
        <v>211</v>
      </c>
    </row>
    <row r="1098" spans="2:51" s="13" customFormat="1" ht="11.25">
      <c r="B1098" s="208"/>
      <c r="C1098" s="209"/>
      <c r="D1098" s="210" t="s">
        <v>219</v>
      </c>
      <c r="E1098" s="211" t="s">
        <v>21</v>
      </c>
      <c r="F1098" s="212" t="s">
        <v>2115</v>
      </c>
      <c r="G1098" s="209"/>
      <c r="H1098" s="211" t="s">
        <v>21</v>
      </c>
      <c r="I1098" s="213"/>
      <c r="J1098" s="209"/>
      <c r="K1098" s="209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219</v>
      </c>
      <c r="AU1098" s="218" t="s">
        <v>82</v>
      </c>
      <c r="AV1098" s="13" t="s">
        <v>80</v>
      </c>
      <c r="AW1098" s="13" t="s">
        <v>34</v>
      </c>
      <c r="AX1098" s="13" t="s">
        <v>73</v>
      </c>
      <c r="AY1098" s="218" t="s">
        <v>211</v>
      </c>
    </row>
    <row r="1099" spans="2:51" s="14" customFormat="1" ht="11.25">
      <c r="B1099" s="219"/>
      <c r="C1099" s="220"/>
      <c r="D1099" s="210" t="s">
        <v>219</v>
      </c>
      <c r="E1099" s="221" t="s">
        <v>21</v>
      </c>
      <c r="F1099" s="222" t="s">
        <v>2116</v>
      </c>
      <c r="G1099" s="220"/>
      <c r="H1099" s="223">
        <v>58.207999999999998</v>
      </c>
      <c r="I1099" s="224"/>
      <c r="J1099" s="220"/>
      <c r="K1099" s="220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219</v>
      </c>
      <c r="AU1099" s="229" t="s">
        <v>82</v>
      </c>
      <c r="AV1099" s="14" t="s">
        <v>82</v>
      </c>
      <c r="AW1099" s="14" t="s">
        <v>34</v>
      </c>
      <c r="AX1099" s="14" t="s">
        <v>73</v>
      </c>
      <c r="AY1099" s="229" t="s">
        <v>211</v>
      </c>
    </row>
    <row r="1100" spans="2:51" s="13" customFormat="1" ht="11.25">
      <c r="B1100" s="208"/>
      <c r="C1100" s="209"/>
      <c r="D1100" s="210" t="s">
        <v>219</v>
      </c>
      <c r="E1100" s="211" t="s">
        <v>21</v>
      </c>
      <c r="F1100" s="212" t="s">
        <v>2117</v>
      </c>
      <c r="G1100" s="209"/>
      <c r="H1100" s="211" t="s">
        <v>21</v>
      </c>
      <c r="I1100" s="213"/>
      <c r="J1100" s="209"/>
      <c r="K1100" s="209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219</v>
      </c>
      <c r="AU1100" s="218" t="s">
        <v>82</v>
      </c>
      <c r="AV1100" s="13" t="s">
        <v>80</v>
      </c>
      <c r="AW1100" s="13" t="s">
        <v>34</v>
      </c>
      <c r="AX1100" s="13" t="s">
        <v>73</v>
      </c>
      <c r="AY1100" s="218" t="s">
        <v>211</v>
      </c>
    </row>
    <row r="1101" spans="2:51" s="14" customFormat="1" ht="11.25">
      <c r="B1101" s="219"/>
      <c r="C1101" s="220"/>
      <c r="D1101" s="210" t="s">
        <v>219</v>
      </c>
      <c r="E1101" s="221" t="s">
        <v>21</v>
      </c>
      <c r="F1101" s="222" t="s">
        <v>2118</v>
      </c>
      <c r="G1101" s="220"/>
      <c r="H1101" s="223">
        <v>126.821</v>
      </c>
      <c r="I1101" s="224"/>
      <c r="J1101" s="220"/>
      <c r="K1101" s="220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219</v>
      </c>
      <c r="AU1101" s="229" t="s">
        <v>82</v>
      </c>
      <c r="AV1101" s="14" t="s">
        <v>82</v>
      </c>
      <c r="AW1101" s="14" t="s">
        <v>34</v>
      </c>
      <c r="AX1101" s="14" t="s">
        <v>73</v>
      </c>
      <c r="AY1101" s="229" t="s">
        <v>211</v>
      </c>
    </row>
    <row r="1102" spans="2:51" s="14" customFormat="1" ht="11.25">
      <c r="B1102" s="219"/>
      <c r="C1102" s="220"/>
      <c r="D1102" s="210" t="s">
        <v>219</v>
      </c>
      <c r="E1102" s="221" t="s">
        <v>21</v>
      </c>
      <c r="F1102" s="222" t="s">
        <v>2114</v>
      </c>
      <c r="G1102" s="220"/>
      <c r="H1102" s="223">
        <v>29.96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219</v>
      </c>
      <c r="AU1102" s="229" t="s">
        <v>82</v>
      </c>
      <c r="AV1102" s="14" t="s">
        <v>82</v>
      </c>
      <c r="AW1102" s="14" t="s">
        <v>34</v>
      </c>
      <c r="AX1102" s="14" t="s">
        <v>73</v>
      </c>
      <c r="AY1102" s="229" t="s">
        <v>211</v>
      </c>
    </row>
    <row r="1103" spans="2:51" s="16" customFormat="1" ht="11.25">
      <c r="B1103" s="241"/>
      <c r="C1103" s="242"/>
      <c r="D1103" s="210" t="s">
        <v>219</v>
      </c>
      <c r="E1103" s="243" t="s">
        <v>1169</v>
      </c>
      <c r="F1103" s="244" t="s">
        <v>240</v>
      </c>
      <c r="G1103" s="242"/>
      <c r="H1103" s="245">
        <v>459.60599999999999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AT1103" s="251" t="s">
        <v>219</v>
      </c>
      <c r="AU1103" s="251" t="s">
        <v>82</v>
      </c>
      <c r="AV1103" s="16" t="s">
        <v>88</v>
      </c>
      <c r="AW1103" s="16" t="s">
        <v>34</v>
      </c>
      <c r="AX1103" s="16" t="s">
        <v>73</v>
      </c>
      <c r="AY1103" s="251" t="s">
        <v>211</v>
      </c>
    </row>
    <row r="1104" spans="2:51" s="15" customFormat="1" ht="11.25">
      <c r="B1104" s="230"/>
      <c r="C1104" s="231"/>
      <c r="D1104" s="210" t="s">
        <v>219</v>
      </c>
      <c r="E1104" s="232" t="s">
        <v>21</v>
      </c>
      <c r="F1104" s="233" t="s">
        <v>225</v>
      </c>
      <c r="G1104" s="231"/>
      <c r="H1104" s="234">
        <v>459.60599999999999</v>
      </c>
      <c r="I1104" s="235"/>
      <c r="J1104" s="231"/>
      <c r="K1104" s="231"/>
      <c r="L1104" s="236"/>
      <c r="M1104" s="237"/>
      <c r="N1104" s="238"/>
      <c r="O1104" s="238"/>
      <c r="P1104" s="238"/>
      <c r="Q1104" s="238"/>
      <c r="R1104" s="238"/>
      <c r="S1104" s="238"/>
      <c r="T1104" s="239"/>
      <c r="AT1104" s="240" t="s">
        <v>219</v>
      </c>
      <c r="AU1104" s="240" t="s">
        <v>82</v>
      </c>
      <c r="AV1104" s="15" t="s">
        <v>100</v>
      </c>
      <c r="AW1104" s="15" t="s">
        <v>34</v>
      </c>
      <c r="AX1104" s="15" t="s">
        <v>80</v>
      </c>
      <c r="AY1104" s="240" t="s">
        <v>211</v>
      </c>
    </row>
    <row r="1105" spans="1:65" s="2" customFormat="1" ht="16.5" customHeight="1">
      <c r="A1105" s="36"/>
      <c r="B1105" s="37"/>
      <c r="C1105" s="195" t="s">
        <v>2119</v>
      </c>
      <c r="D1105" s="195" t="s">
        <v>213</v>
      </c>
      <c r="E1105" s="196" t="s">
        <v>2120</v>
      </c>
      <c r="F1105" s="197" t="s">
        <v>2121</v>
      </c>
      <c r="G1105" s="198" t="s">
        <v>216</v>
      </c>
      <c r="H1105" s="199">
        <v>101.92100000000001</v>
      </c>
      <c r="I1105" s="200"/>
      <c r="J1105" s="201">
        <f>ROUND(I1105*H1105,2)</f>
        <v>0</v>
      </c>
      <c r="K1105" s="197" t="s">
        <v>21</v>
      </c>
      <c r="L1105" s="41"/>
      <c r="M1105" s="202" t="s">
        <v>21</v>
      </c>
      <c r="N1105" s="203" t="s">
        <v>44</v>
      </c>
      <c r="O1105" s="66"/>
      <c r="P1105" s="204">
        <f>O1105*H1105</f>
        <v>0</v>
      </c>
      <c r="Q1105" s="204">
        <v>2.487E-2</v>
      </c>
      <c r="R1105" s="204">
        <f>Q1105*H1105</f>
        <v>2.5347752699999999</v>
      </c>
      <c r="S1105" s="204">
        <v>0</v>
      </c>
      <c r="T1105" s="205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206" t="s">
        <v>330</v>
      </c>
      <c r="AT1105" s="206" t="s">
        <v>213</v>
      </c>
      <c r="AU1105" s="206" t="s">
        <v>82</v>
      </c>
      <c r="AY1105" s="19" t="s">
        <v>211</v>
      </c>
      <c r="BE1105" s="207">
        <f>IF(N1105="základní",J1105,0)</f>
        <v>0</v>
      </c>
      <c r="BF1105" s="207">
        <f>IF(N1105="snížená",J1105,0)</f>
        <v>0</v>
      </c>
      <c r="BG1105" s="207">
        <f>IF(N1105="zákl. přenesená",J1105,0)</f>
        <v>0</v>
      </c>
      <c r="BH1105" s="207">
        <f>IF(N1105="sníž. přenesená",J1105,0)</f>
        <v>0</v>
      </c>
      <c r="BI1105" s="207">
        <f>IF(N1105="nulová",J1105,0)</f>
        <v>0</v>
      </c>
      <c r="BJ1105" s="19" t="s">
        <v>80</v>
      </c>
      <c r="BK1105" s="207">
        <f>ROUND(I1105*H1105,2)</f>
        <v>0</v>
      </c>
      <c r="BL1105" s="19" t="s">
        <v>330</v>
      </c>
      <c r="BM1105" s="206" t="s">
        <v>2122</v>
      </c>
    </row>
    <row r="1106" spans="1:65" s="13" customFormat="1" ht="11.25">
      <c r="B1106" s="208"/>
      <c r="C1106" s="209"/>
      <c r="D1106" s="210" t="s">
        <v>219</v>
      </c>
      <c r="E1106" s="211" t="s">
        <v>21</v>
      </c>
      <c r="F1106" s="212" t="s">
        <v>2029</v>
      </c>
      <c r="G1106" s="209"/>
      <c r="H1106" s="211" t="s">
        <v>21</v>
      </c>
      <c r="I1106" s="213"/>
      <c r="J1106" s="209"/>
      <c r="K1106" s="209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219</v>
      </c>
      <c r="AU1106" s="218" t="s">
        <v>82</v>
      </c>
      <c r="AV1106" s="13" t="s">
        <v>80</v>
      </c>
      <c r="AW1106" s="13" t="s">
        <v>34</v>
      </c>
      <c r="AX1106" s="13" t="s">
        <v>73</v>
      </c>
      <c r="AY1106" s="218" t="s">
        <v>211</v>
      </c>
    </row>
    <row r="1107" spans="1:65" s="14" customFormat="1" ht="11.25">
      <c r="B1107" s="219"/>
      <c r="C1107" s="220"/>
      <c r="D1107" s="210" t="s">
        <v>219</v>
      </c>
      <c r="E1107" s="221" t="s">
        <v>21</v>
      </c>
      <c r="F1107" s="222" t="s">
        <v>2123</v>
      </c>
      <c r="G1107" s="220"/>
      <c r="H1107" s="223">
        <v>101.92100000000001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219</v>
      </c>
      <c r="AU1107" s="229" t="s">
        <v>82</v>
      </c>
      <c r="AV1107" s="14" t="s">
        <v>82</v>
      </c>
      <c r="AW1107" s="14" t="s">
        <v>34</v>
      </c>
      <c r="AX1107" s="14" t="s">
        <v>73</v>
      </c>
      <c r="AY1107" s="229" t="s">
        <v>211</v>
      </c>
    </row>
    <row r="1108" spans="1:65" s="15" customFormat="1" ht="11.25">
      <c r="B1108" s="230"/>
      <c r="C1108" s="231"/>
      <c r="D1108" s="210" t="s">
        <v>219</v>
      </c>
      <c r="E1108" s="232" t="s">
        <v>1171</v>
      </c>
      <c r="F1108" s="233" t="s">
        <v>225</v>
      </c>
      <c r="G1108" s="231"/>
      <c r="H1108" s="234">
        <v>101.92100000000001</v>
      </c>
      <c r="I1108" s="235"/>
      <c r="J1108" s="231"/>
      <c r="K1108" s="231"/>
      <c r="L1108" s="236"/>
      <c r="M1108" s="237"/>
      <c r="N1108" s="238"/>
      <c r="O1108" s="238"/>
      <c r="P1108" s="238"/>
      <c r="Q1108" s="238"/>
      <c r="R1108" s="238"/>
      <c r="S1108" s="238"/>
      <c r="T1108" s="239"/>
      <c r="AT1108" s="240" t="s">
        <v>219</v>
      </c>
      <c r="AU1108" s="240" t="s">
        <v>82</v>
      </c>
      <c r="AV1108" s="15" t="s">
        <v>100</v>
      </c>
      <c r="AW1108" s="15" t="s">
        <v>34</v>
      </c>
      <c r="AX1108" s="15" t="s">
        <v>80</v>
      </c>
      <c r="AY1108" s="240" t="s">
        <v>211</v>
      </c>
    </row>
    <row r="1109" spans="1:65" s="2" customFormat="1" ht="16.5" customHeight="1">
      <c r="A1109" s="36"/>
      <c r="B1109" s="37"/>
      <c r="C1109" s="195" t="s">
        <v>2124</v>
      </c>
      <c r="D1109" s="195" t="s">
        <v>213</v>
      </c>
      <c r="E1109" s="196" t="s">
        <v>2125</v>
      </c>
      <c r="F1109" s="197" t="s">
        <v>2126</v>
      </c>
      <c r="G1109" s="198" t="s">
        <v>216</v>
      </c>
      <c r="H1109" s="199">
        <v>39.322000000000003</v>
      </c>
      <c r="I1109" s="200"/>
      <c r="J1109" s="201">
        <f>ROUND(I1109*H1109,2)</f>
        <v>0</v>
      </c>
      <c r="K1109" s="197" t="s">
        <v>21</v>
      </c>
      <c r="L1109" s="41"/>
      <c r="M1109" s="202" t="s">
        <v>21</v>
      </c>
      <c r="N1109" s="203" t="s">
        <v>44</v>
      </c>
      <c r="O1109" s="66"/>
      <c r="P1109" s="204">
        <f>O1109*H1109</f>
        <v>0</v>
      </c>
      <c r="Q1109" s="204">
        <v>1.259E-2</v>
      </c>
      <c r="R1109" s="204">
        <f>Q1109*H1109</f>
        <v>0.49506398000000007</v>
      </c>
      <c r="S1109" s="204">
        <v>0</v>
      </c>
      <c r="T1109" s="205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206" t="s">
        <v>330</v>
      </c>
      <c r="AT1109" s="206" t="s">
        <v>213</v>
      </c>
      <c r="AU1109" s="206" t="s">
        <v>82</v>
      </c>
      <c r="AY1109" s="19" t="s">
        <v>211</v>
      </c>
      <c r="BE1109" s="207">
        <f>IF(N1109="základní",J1109,0)</f>
        <v>0</v>
      </c>
      <c r="BF1109" s="207">
        <f>IF(N1109="snížená",J1109,0)</f>
        <v>0</v>
      </c>
      <c r="BG1109" s="207">
        <f>IF(N1109="zákl. přenesená",J1109,0)</f>
        <v>0</v>
      </c>
      <c r="BH1109" s="207">
        <f>IF(N1109="sníž. přenesená",J1109,0)</f>
        <v>0</v>
      </c>
      <c r="BI1109" s="207">
        <f>IF(N1109="nulová",J1109,0)</f>
        <v>0</v>
      </c>
      <c r="BJ1109" s="19" t="s">
        <v>80</v>
      </c>
      <c r="BK1109" s="207">
        <f>ROUND(I1109*H1109,2)</f>
        <v>0</v>
      </c>
      <c r="BL1109" s="19" t="s">
        <v>330</v>
      </c>
      <c r="BM1109" s="206" t="s">
        <v>2127</v>
      </c>
    </row>
    <row r="1110" spans="1:65" s="13" customFormat="1" ht="11.25">
      <c r="B1110" s="208"/>
      <c r="C1110" s="209"/>
      <c r="D1110" s="210" t="s">
        <v>219</v>
      </c>
      <c r="E1110" s="211" t="s">
        <v>21</v>
      </c>
      <c r="F1110" s="212" t="s">
        <v>2128</v>
      </c>
      <c r="G1110" s="209"/>
      <c r="H1110" s="211" t="s">
        <v>21</v>
      </c>
      <c r="I1110" s="213"/>
      <c r="J1110" s="209"/>
      <c r="K1110" s="209"/>
      <c r="L1110" s="214"/>
      <c r="M1110" s="215"/>
      <c r="N1110" s="216"/>
      <c r="O1110" s="216"/>
      <c r="P1110" s="216"/>
      <c r="Q1110" s="216"/>
      <c r="R1110" s="216"/>
      <c r="S1110" s="216"/>
      <c r="T1110" s="217"/>
      <c r="AT1110" s="218" t="s">
        <v>219</v>
      </c>
      <c r="AU1110" s="218" t="s">
        <v>82</v>
      </c>
      <c r="AV1110" s="13" t="s">
        <v>80</v>
      </c>
      <c r="AW1110" s="13" t="s">
        <v>34</v>
      </c>
      <c r="AX1110" s="13" t="s">
        <v>73</v>
      </c>
      <c r="AY1110" s="218" t="s">
        <v>211</v>
      </c>
    </row>
    <row r="1111" spans="1:65" s="14" customFormat="1" ht="11.25">
      <c r="B1111" s="219"/>
      <c r="C1111" s="220"/>
      <c r="D1111" s="210" t="s">
        <v>219</v>
      </c>
      <c r="E1111" s="221" t="s">
        <v>21</v>
      </c>
      <c r="F1111" s="222" t="s">
        <v>1493</v>
      </c>
      <c r="G1111" s="220"/>
      <c r="H1111" s="223">
        <v>27.1</v>
      </c>
      <c r="I1111" s="224"/>
      <c r="J1111" s="220"/>
      <c r="K1111" s="220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219</v>
      </c>
      <c r="AU1111" s="229" t="s">
        <v>82</v>
      </c>
      <c r="AV1111" s="14" t="s">
        <v>82</v>
      </c>
      <c r="AW1111" s="14" t="s">
        <v>34</v>
      </c>
      <c r="AX1111" s="14" t="s">
        <v>73</v>
      </c>
      <c r="AY1111" s="229" t="s">
        <v>211</v>
      </c>
    </row>
    <row r="1112" spans="1:65" s="13" customFormat="1" ht="11.25">
      <c r="B1112" s="208"/>
      <c r="C1112" s="209"/>
      <c r="D1112" s="210" t="s">
        <v>219</v>
      </c>
      <c r="E1112" s="211" t="s">
        <v>21</v>
      </c>
      <c r="F1112" s="212" t="s">
        <v>2129</v>
      </c>
      <c r="G1112" s="209"/>
      <c r="H1112" s="211" t="s">
        <v>21</v>
      </c>
      <c r="I1112" s="213"/>
      <c r="J1112" s="209"/>
      <c r="K1112" s="209"/>
      <c r="L1112" s="214"/>
      <c r="M1112" s="215"/>
      <c r="N1112" s="216"/>
      <c r="O1112" s="216"/>
      <c r="P1112" s="216"/>
      <c r="Q1112" s="216"/>
      <c r="R1112" s="216"/>
      <c r="S1112" s="216"/>
      <c r="T1112" s="217"/>
      <c r="AT1112" s="218" t="s">
        <v>219</v>
      </c>
      <c r="AU1112" s="218" t="s">
        <v>82</v>
      </c>
      <c r="AV1112" s="13" t="s">
        <v>80</v>
      </c>
      <c r="AW1112" s="13" t="s">
        <v>34</v>
      </c>
      <c r="AX1112" s="13" t="s">
        <v>73</v>
      </c>
      <c r="AY1112" s="218" t="s">
        <v>211</v>
      </c>
    </row>
    <row r="1113" spans="1:65" s="13" customFormat="1" ht="11.25">
      <c r="B1113" s="208"/>
      <c r="C1113" s="209"/>
      <c r="D1113" s="210" t="s">
        <v>219</v>
      </c>
      <c r="E1113" s="211" t="s">
        <v>21</v>
      </c>
      <c r="F1113" s="212" t="s">
        <v>2130</v>
      </c>
      <c r="G1113" s="209"/>
      <c r="H1113" s="211" t="s">
        <v>21</v>
      </c>
      <c r="I1113" s="213"/>
      <c r="J1113" s="209"/>
      <c r="K1113" s="209"/>
      <c r="L1113" s="214"/>
      <c r="M1113" s="215"/>
      <c r="N1113" s="216"/>
      <c r="O1113" s="216"/>
      <c r="P1113" s="216"/>
      <c r="Q1113" s="216"/>
      <c r="R1113" s="216"/>
      <c r="S1113" s="216"/>
      <c r="T1113" s="217"/>
      <c r="AT1113" s="218" t="s">
        <v>219</v>
      </c>
      <c r="AU1113" s="218" t="s">
        <v>82</v>
      </c>
      <c r="AV1113" s="13" t="s">
        <v>80</v>
      </c>
      <c r="AW1113" s="13" t="s">
        <v>34</v>
      </c>
      <c r="AX1113" s="13" t="s">
        <v>73</v>
      </c>
      <c r="AY1113" s="218" t="s">
        <v>211</v>
      </c>
    </row>
    <row r="1114" spans="1:65" s="14" customFormat="1" ht="11.25">
      <c r="B1114" s="219"/>
      <c r="C1114" s="220"/>
      <c r="D1114" s="210" t="s">
        <v>219</v>
      </c>
      <c r="E1114" s="221" t="s">
        <v>21</v>
      </c>
      <c r="F1114" s="222" t="s">
        <v>2131</v>
      </c>
      <c r="G1114" s="220"/>
      <c r="H1114" s="223">
        <v>12.222</v>
      </c>
      <c r="I1114" s="224"/>
      <c r="J1114" s="220"/>
      <c r="K1114" s="220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219</v>
      </c>
      <c r="AU1114" s="229" t="s">
        <v>82</v>
      </c>
      <c r="AV1114" s="14" t="s">
        <v>82</v>
      </c>
      <c r="AW1114" s="14" t="s">
        <v>34</v>
      </c>
      <c r="AX1114" s="14" t="s">
        <v>73</v>
      </c>
      <c r="AY1114" s="229" t="s">
        <v>211</v>
      </c>
    </row>
    <row r="1115" spans="1:65" s="15" customFormat="1" ht="11.25">
      <c r="B1115" s="230"/>
      <c r="C1115" s="231"/>
      <c r="D1115" s="210" t="s">
        <v>219</v>
      </c>
      <c r="E1115" s="232" t="s">
        <v>1173</v>
      </c>
      <c r="F1115" s="233" t="s">
        <v>225</v>
      </c>
      <c r="G1115" s="231"/>
      <c r="H1115" s="234">
        <v>39.322000000000003</v>
      </c>
      <c r="I1115" s="235"/>
      <c r="J1115" s="231"/>
      <c r="K1115" s="231"/>
      <c r="L1115" s="236"/>
      <c r="M1115" s="237"/>
      <c r="N1115" s="238"/>
      <c r="O1115" s="238"/>
      <c r="P1115" s="238"/>
      <c r="Q1115" s="238"/>
      <c r="R1115" s="238"/>
      <c r="S1115" s="238"/>
      <c r="T1115" s="239"/>
      <c r="AT1115" s="240" t="s">
        <v>219</v>
      </c>
      <c r="AU1115" s="240" t="s">
        <v>82</v>
      </c>
      <c r="AV1115" s="15" t="s">
        <v>100</v>
      </c>
      <c r="AW1115" s="15" t="s">
        <v>34</v>
      </c>
      <c r="AX1115" s="15" t="s">
        <v>80</v>
      </c>
      <c r="AY1115" s="240" t="s">
        <v>211</v>
      </c>
    </row>
    <row r="1116" spans="1:65" s="2" customFormat="1" ht="21.75" customHeight="1">
      <c r="A1116" s="36"/>
      <c r="B1116" s="37"/>
      <c r="C1116" s="195" t="s">
        <v>2132</v>
      </c>
      <c r="D1116" s="195" t="s">
        <v>213</v>
      </c>
      <c r="E1116" s="196" t="s">
        <v>2133</v>
      </c>
      <c r="F1116" s="197" t="s">
        <v>2134</v>
      </c>
      <c r="G1116" s="198" t="s">
        <v>216</v>
      </c>
      <c r="H1116" s="199">
        <v>4.1159999999999997</v>
      </c>
      <c r="I1116" s="200"/>
      <c r="J1116" s="201">
        <f>ROUND(I1116*H1116,2)</f>
        <v>0</v>
      </c>
      <c r="K1116" s="197" t="s">
        <v>217</v>
      </c>
      <c r="L1116" s="41"/>
      <c r="M1116" s="202" t="s">
        <v>21</v>
      </c>
      <c r="N1116" s="203" t="s">
        <v>44</v>
      </c>
      <c r="O1116" s="66"/>
      <c r="P1116" s="204">
        <f>O1116*H1116</f>
        <v>0</v>
      </c>
      <c r="Q1116" s="204">
        <v>1.2200000000000001E-2</v>
      </c>
      <c r="R1116" s="204">
        <f>Q1116*H1116</f>
        <v>5.0215200000000002E-2</v>
      </c>
      <c r="S1116" s="204">
        <v>0</v>
      </c>
      <c r="T1116" s="205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206" t="s">
        <v>330</v>
      </c>
      <c r="AT1116" s="206" t="s">
        <v>213</v>
      </c>
      <c r="AU1116" s="206" t="s">
        <v>82</v>
      </c>
      <c r="AY1116" s="19" t="s">
        <v>211</v>
      </c>
      <c r="BE1116" s="207">
        <f>IF(N1116="základní",J1116,0)</f>
        <v>0</v>
      </c>
      <c r="BF1116" s="207">
        <f>IF(N1116="snížená",J1116,0)</f>
        <v>0</v>
      </c>
      <c r="BG1116" s="207">
        <f>IF(N1116="zákl. přenesená",J1116,0)</f>
        <v>0</v>
      </c>
      <c r="BH1116" s="207">
        <f>IF(N1116="sníž. přenesená",J1116,0)</f>
        <v>0</v>
      </c>
      <c r="BI1116" s="207">
        <f>IF(N1116="nulová",J1116,0)</f>
        <v>0</v>
      </c>
      <c r="BJ1116" s="19" t="s">
        <v>80</v>
      </c>
      <c r="BK1116" s="207">
        <f>ROUND(I1116*H1116,2)</f>
        <v>0</v>
      </c>
      <c r="BL1116" s="19" t="s">
        <v>330</v>
      </c>
      <c r="BM1116" s="206" t="s">
        <v>2135</v>
      </c>
    </row>
    <row r="1117" spans="1:65" s="13" customFormat="1" ht="11.25">
      <c r="B1117" s="208"/>
      <c r="C1117" s="209"/>
      <c r="D1117" s="210" t="s">
        <v>219</v>
      </c>
      <c r="E1117" s="211" t="s">
        <v>21</v>
      </c>
      <c r="F1117" s="212" t="s">
        <v>2136</v>
      </c>
      <c r="G1117" s="209"/>
      <c r="H1117" s="211" t="s">
        <v>21</v>
      </c>
      <c r="I1117" s="213"/>
      <c r="J1117" s="209"/>
      <c r="K1117" s="209"/>
      <c r="L1117" s="214"/>
      <c r="M1117" s="215"/>
      <c r="N1117" s="216"/>
      <c r="O1117" s="216"/>
      <c r="P1117" s="216"/>
      <c r="Q1117" s="216"/>
      <c r="R1117" s="216"/>
      <c r="S1117" s="216"/>
      <c r="T1117" s="217"/>
      <c r="AT1117" s="218" t="s">
        <v>219</v>
      </c>
      <c r="AU1117" s="218" t="s">
        <v>82</v>
      </c>
      <c r="AV1117" s="13" t="s">
        <v>80</v>
      </c>
      <c r="AW1117" s="13" t="s">
        <v>34</v>
      </c>
      <c r="AX1117" s="13" t="s">
        <v>73</v>
      </c>
      <c r="AY1117" s="218" t="s">
        <v>211</v>
      </c>
    </row>
    <row r="1118" spans="1:65" s="14" customFormat="1" ht="11.25">
      <c r="B1118" s="219"/>
      <c r="C1118" s="220"/>
      <c r="D1118" s="210" t="s">
        <v>219</v>
      </c>
      <c r="E1118" s="221" t="s">
        <v>21</v>
      </c>
      <c r="F1118" s="222" t="s">
        <v>2137</v>
      </c>
      <c r="G1118" s="220"/>
      <c r="H1118" s="223">
        <v>3.54</v>
      </c>
      <c r="I1118" s="224"/>
      <c r="J1118" s="220"/>
      <c r="K1118" s="220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219</v>
      </c>
      <c r="AU1118" s="229" t="s">
        <v>82</v>
      </c>
      <c r="AV1118" s="14" t="s">
        <v>82</v>
      </c>
      <c r="AW1118" s="14" t="s">
        <v>34</v>
      </c>
      <c r="AX1118" s="14" t="s">
        <v>73</v>
      </c>
      <c r="AY1118" s="229" t="s">
        <v>211</v>
      </c>
    </row>
    <row r="1119" spans="1:65" s="14" customFormat="1" ht="11.25">
      <c r="B1119" s="219"/>
      <c r="C1119" s="220"/>
      <c r="D1119" s="210" t="s">
        <v>219</v>
      </c>
      <c r="E1119" s="221" t="s">
        <v>21</v>
      </c>
      <c r="F1119" s="222" t="s">
        <v>2138</v>
      </c>
      <c r="G1119" s="220"/>
      <c r="H1119" s="223">
        <v>0.57599999999999996</v>
      </c>
      <c r="I1119" s="224"/>
      <c r="J1119" s="220"/>
      <c r="K1119" s="220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219</v>
      </c>
      <c r="AU1119" s="229" t="s">
        <v>82</v>
      </c>
      <c r="AV1119" s="14" t="s">
        <v>82</v>
      </c>
      <c r="AW1119" s="14" t="s">
        <v>34</v>
      </c>
      <c r="AX1119" s="14" t="s">
        <v>73</v>
      </c>
      <c r="AY1119" s="229" t="s">
        <v>211</v>
      </c>
    </row>
    <row r="1120" spans="1:65" s="15" customFormat="1" ht="11.25">
      <c r="B1120" s="230"/>
      <c r="C1120" s="231"/>
      <c r="D1120" s="210" t="s">
        <v>219</v>
      </c>
      <c r="E1120" s="232" t="s">
        <v>21</v>
      </c>
      <c r="F1120" s="233" t="s">
        <v>225</v>
      </c>
      <c r="G1120" s="231"/>
      <c r="H1120" s="234">
        <v>4.1159999999999997</v>
      </c>
      <c r="I1120" s="235"/>
      <c r="J1120" s="231"/>
      <c r="K1120" s="231"/>
      <c r="L1120" s="236"/>
      <c r="M1120" s="237"/>
      <c r="N1120" s="238"/>
      <c r="O1120" s="238"/>
      <c r="P1120" s="238"/>
      <c r="Q1120" s="238"/>
      <c r="R1120" s="238"/>
      <c r="S1120" s="238"/>
      <c r="T1120" s="239"/>
      <c r="AT1120" s="240" t="s">
        <v>219</v>
      </c>
      <c r="AU1120" s="240" t="s">
        <v>82</v>
      </c>
      <c r="AV1120" s="15" t="s">
        <v>100</v>
      </c>
      <c r="AW1120" s="15" t="s">
        <v>34</v>
      </c>
      <c r="AX1120" s="15" t="s">
        <v>80</v>
      </c>
      <c r="AY1120" s="240" t="s">
        <v>211</v>
      </c>
    </row>
    <row r="1121" spans="1:65" s="2" customFormat="1" ht="21.75" customHeight="1">
      <c r="A1121" s="36"/>
      <c r="B1121" s="37"/>
      <c r="C1121" s="195" t="s">
        <v>2139</v>
      </c>
      <c r="D1121" s="195" t="s">
        <v>213</v>
      </c>
      <c r="E1121" s="196" t="s">
        <v>2140</v>
      </c>
      <c r="F1121" s="197" t="s">
        <v>2141</v>
      </c>
      <c r="G1121" s="198" t="s">
        <v>438</v>
      </c>
      <c r="H1121" s="199">
        <v>112.68</v>
      </c>
      <c r="I1121" s="200"/>
      <c r="J1121" s="201">
        <f>ROUND(I1121*H1121,2)</f>
        <v>0</v>
      </c>
      <c r="K1121" s="197" t="s">
        <v>21</v>
      </c>
      <c r="L1121" s="41"/>
      <c r="M1121" s="202" t="s">
        <v>21</v>
      </c>
      <c r="N1121" s="203" t="s">
        <v>44</v>
      </c>
      <c r="O1121" s="66"/>
      <c r="P1121" s="204">
        <f>O1121*H1121</f>
        <v>0</v>
      </c>
      <c r="Q1121" s="204">
        <v>5.1999999999999995E-4</v>
      </c>
      <c r="R1121" s="204">
        <f>Q1121*H1121</f>
        <v>5.8593599999999996E-2</v>
      </c>
      <c r="S1121" s="204">
        <v>0</v>
      </c>
      <c r="T1121" s="205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206" t="s">
        <v>330</v>
      </c>
      <c r="AT1121" s="206" t="s">
        <v>213</v>
      </c>
      <c r="AU1121" s="206" t="s">
        <v>82</v>
      </c>
      <c r="AY1121" s="19" t="s">
        <v>211</v>
      </c>
      <c r="BE1121" s="207">
        <f>IF(N1121="základní",J1121,0)</f>
        <v>0</v>
      </c>
      <c r="BF1121" s="207">
        <f>IF(N1121="snížená",J1121,0)</f>
        <v>0</v>
      </c>
      <c r="BG1121" s="207">
        <f>IF(N1121="zákl. přenesená",J1121,0)</f>
        <v>0</v>
      </c>
      <c r="BH1121" s="207">
        <f>IF(N1121="sníž. přenesená",J1121,0)</f>
        <v>0</v>
      </c>
      <c r="BI1121" s="207">
        <f>IF(N1121="nulová",J1121,0)</f>
        <v>0</v>
      </c>
      <c r="BJ1121" s="19" t="s">
        <v>80</v>
      </c>
      <c r="BK1121" s="207">
        <f>ROUND(I1121*H1121,2)</f>
        <v>0</v>
      </c>
      <c r="BL1121" s="19" t="s">
        <v>330</v>
      </c>
      <c r="BM1121" s="206" t="s">
        <v>2142</v>
      </c>
    </row>
    <row r="1122" spans="1:65" s="13" customFormat="1" ht="11.25">
      <c r="B1122" s="208"/>
      <c r="C1122" s="209"/>
      <c r="D1122" s="210" t="s">
        <v>219</v>
      </c>
      <c r="E1122" s="211" t="s">
        <v>21</v>
      </c>
      <c r="F1122" s="212" t="s">
        <v>1724</v>
      </c>
      <c r="G1122" s="209"/>
      <c r="H1122" s="211" t="s">
        <v>21</v>
      </c>
      <c r="I1122" s="213"/>
      <c r="J1122" s="209"/>
      <c r="K1122" s="209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219</v>
      </c>
      <c r="AU1122" s="218" t="s">
        <v>82</v>
      </c>
      <c r="AV1122" s="13" t="s">
        <v>80</v>
      </c>
      <c r="AW1122" s="13" t="s">
        <v>34</v>
      </c>
      <c r="AX1122" s="13" t="s">
        <v>73</v>
      </c>
      <c r="AY1122" s="218" t="s">
        <v>211</v>
      </c>
    </row>
    <row r="1123" spans="1:65" s="14" customFormat="1" ht="11.25">
      <c r="B1123" s="219"/>
      <c r="C1123" s="220"/>
      <c r="D1123" s="210" t="s">
        <v>219</v>
      </c>
      <c r="E1123" s="221" t="s">
        <v>21</v>
      </c>
      <c r="F1123" s="222" t="s">
        <v>2143</v>
      </c>
      <c r="G1123" s="220"/>
      <c r="H1123" s="223">
        <v>112.68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219</v>
      </c>
      <c r="AU1123" s="229" t="s">
        <v>82</v>
      </c>
      <c r="AV1123" s="14" t="s">
        <v>82</v>
      </c>
      <c r="AW1123" s="14" t="s">
        <v>34</v>
      </c>
      <c r="AX1123" s="14" t="s">
        <v>73</v>
      </c>
      <c r="AY1123" s="229" t="s">
        <v>211</v>
      </c>
    </row>
    <row r="1124" spans="1:65" s="15" customFormat="1" ht="11.25">
      <c r="B1124" s="230"/>
      <c r="C1124" s="231"/>
      <c r="D1124" s="210" t="s">
        <v>219</v>
      </c>
      <c r="E1124" s="232" t="s">
        <v>21</v>
      </c>
      <c r="F1124" s="233" t="s">
        <v>225</v>
      </c>
      <c r="G1124" s="231"/>
      <c r="H1124" s="234">
        <v>112.68</v>
      </c>
      <c r="I1124" s="235"/>
      <c r="J1124" s="231"/>
      <c r="K1124" s="231"/>
      <c r="L1124" s="236"/>
      <c r="M1124" s="237"/>
      <c r="N1124" s="238"/>
      <c r="O1124" s="238"/>
      <c r="P1124" s="238"/>
      <c r="Q1124" s="238"/>
      <c r="R1124" s="238"/>
      <c r="S1124" s="238"/>
      <c r="T1124" s="239"/>
      <c r="AT1124" s="240" t="s">
        <v>219</v>
      </c>
      <c r="AU1124" s="240" t="s">
        <v>82</v>
      </c>
      <c r="AV1124" s="15" t="s">
        <v>100</v>
      </c>
      <c r="AW1124" s="15" t="s">
        <v>34</v>
      </c>
      <c r="AX1124" s="15" t="s">
        <v>80</v>
      </c>
      <c r="AY1124" s="240" t="s">
        <v>211</v>
      </c>
    </row>
    <row r="1125" spans="1:65" s="2" customFormat="1" ht="21.75" customHeight="1">
      <c r="A1125" s="36"/>
      <c r="B1125" s="37"/>
      <c r="C1125" s="195" t="s">
        <v>2144</v>
      </c>
      <c r="D1125" s="195" t="s">
        <v>213</v>
      </c>
      <c r="E1125" s="196" t="s">
        <v>2145</v>
      </c>
      <c r="F1125" s="197" t="s">
        <v>2146</v>
      </c>
      <c r="G1125" s="198" t="s">
        <v>216</v>
      </c>
      <c r="H1125" s="199">
        <v>29.504000000000001</v>
      </c>
      <c r="I1125" s="200"/>
      <c r="J1125" s="201">
        <f>ROUND(I1125*H1125,2)</f>
        <v>0</v>
      </c>
      <c r="K1125" s="197" t="s">
        <v>217</v>
      </c>
      <c r="L1125" s="41"/>
      <c r="M1125" s="202" t="s">
        <v>21</v>
      </c>
      <c r="N1125" s="203" t="s">
        <v>44</v>
      </c>
      <c r="O1125" s="66"/>
      <c r="P1125" s="204">
        <f>O1125*H1125</f>
        <v>0</v>
      </c>
      <c r="Q1125" s="204">
        <v>0</v>
      </c>
      <c r="R1125" s="204">
        <f>Q1125*H1125</f>
        <v>0</v>
      </c>
      <c r="S1125" s="204">
        <v>0</v>
      </c>
      <c r="T1125" s="205">
        <f>S1125*H1125</f>
        <v>0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206" t="s">
        <v>330</v>
      </c>
      <c r="AT1125" s="206" t="s">
        <v>213</v>
      </c>
      <c r="AU1125" s="206" t="s">
        <v>82</v>
      </c>
      <c r="AY1125" s="19" t="s">
        <v>211</v>
      </c>
      <c r="BE1125" s="207">
        <f>IF(N1125="základní",J1125,0)</f>
        <v>0</v>
      </c>
      <c r="BF1125" s="207">
        <f>IF(N1125="snížená",J1125,0)</f>
        <v>0</v>
      </c>
      <c r="BG1125" s="207">
        <f>IF(N1125="zákl. přenesená",J1125,0)</f>
        <v>0</v>
      </c>
      <c r="BH1125" s="207">
        <f>IF(N1125="sníž. přenesená",J1125,0)</f>
        <v>0</v>
      </c>
      <c r="BI1125" s="207">
        <f>IF(N1125="nulová",J1125,0)</f>
        <v>0</v>
      </c>
      <c r="BJ1125" s="19" t="s">
        <v>80</v>
      </c>
      <c r="BK1125" s="207">
        <f>ROUND(I1125*H1125,2)</f>
        <v>0</v>
      </c>
      <c r="BL1125" s="19" t="s">
        <v>330</v>
      </c>
      <c r="BM1125" s="206" t="s">
        <v>2147</v>
      </c>
    </row>
    <row r="1126" spans="1:65" s="13" customFormat="1" ht="11.25">
      <c r="B1126" s="208"/>
      <c r="C1126" s="209"/>
      <c r="D1126" s="210" t="s">
        <v>219</v>
      </c>
      <c r="E1126" s="211" t="s">
        <v>21</v>
      </c>
      <c r="F1126" s="212" t="s">
        <v>1724</v>
      </c>
      <c r="G1126" s="209"/>
      <c r="H1126" s="211" t="s">
        <v>21</v>
      </c>
      <c r="I1126" s="213"/>
      <c r="J1126" s="209"/>
      <c r="K1126" s="209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219</v>
      </c>
      <c r="AU1126" s="218" t="s">
        <v>82</v>
      </c>
      <c r="AV1126" s="13" t="s">
        <v>80</v>
      </c>
      <c r="AW1126" s="13" t="s">
        <v>34</v>
      </c>
      <c r="AX1126" s="13" t="s">
        <v>73</v>
      </c>
      <c r="AY1126" s="218" t="s">
        <v>211</v>
      </c>
    </row>
    <row r="1127" spans="1:65" s="14" customFormat="1" ht="11.25">
      <c r="B1127" s="219"/>
      <c r="C1127" s="220"/>
      <c r="D1127" s="210" t="s">
        <v>219</v>
      </c>
      <c r="E1127" s="221" t="s">
        <v>21</v>
      </c>
      <c r="F1127" s="222" t="s">
        <v>2148</v>
      </c>
      <c r="G1127" s="220"/>
      <c r="H1127" s="223">
        <v>12.733000000000001</v>
      </c>
      <c r="I1127" s="224"/>
      <c r="J1127" s="220"/>
      <c r="K1127" s="220"/>
      <c r="L1127" s="225"/>
      <c r="M1127" s="226"/>
      <c r="N1127" s="227"/>
      <c r="O1127" s="227"/>
      <c r="P1127" s="227"/>
      <c r="Q1127" s="227"/>
      <c r="R1127" s="227"/>
      <c r="S1127" s="227"/>
      <c r="T1127" s="228"/>
      <c r="AT1127" s="229" t="s">
        <v>219</v>
      </c>
      <c r="AU1127" s="229" t="s">
        <v>82</v>
      </c>
      <c r="AV1127" s="14" t="s">
        <v>82</v>
      </c>
      <c r="AW1127" s="14" t="s">
        <v>34</v>
      </c>
      <c r="AX1127" s="14" t="s">
        <v>73</v>
      </c>
      <c r="AY1127" s="229" t="s">
        <v>211</v>
      </c>
    </row>
    <row r="1128" spans="1:65" s="13" customFormat="1" ht="11.25">
      <c r="B1128" s="208"/>
      <c r="C1128" s="209"/>
      <c r="D1128" s="210" t="s">
        <v>219</v>
      </c>
      <c r="E1128" s="211" t="s">
        <v>21</v>
      </c>
      <c r="F1128" s="212" t="s">
        <v>1726</v>
      </c>
      <c r="G1128" s="209"/>
      <c r="H1128" s="211" t="s">
        <v>21</v>
      </c>
      <c r="I1128" s="213"/>
      <c r="J1128" s="209"/>
      <c r="K1128" s="209"/>
      <c r="L1128" s="214"/>
      <c r="M1128" s="215"/>
      <c r="N1128" s="216"/>
      <c r="O1128" s="216"/>
      <c r="P1128" s="216"/>
      <c r="Q1128" s="216"/>
      <c r="R1128" s="216"/>
      <c r="S1128" s="216"/>
      <c r="T1128" s="217"/>
      <c r="AT1128" s="218" t="s">
        <v>219</v>
      </c>
      <c r="AU1128" s="218" t="s">
        <v>82</v>
      </c>
      <c r="AV1128" s="13" t="s">
        <v>80</v>
      </c>
      <c r="AW1128" s="13" t="s">
        <v>34</v>
      </c>
      <c r="AX1128" s="13" t="s">
        <v>73</v>
      </c>
      <c r="AY1128" s="218" t="s">
        <v>211</v>
      </c>
    </row>
    <row r="1129" spans="1:65" s="13" customFormat="1" ht="11.25">
      <c r="B1129" s="208"/>
      <c r="C1129" s="209"/>
      <c r="D1129" s="210" t="s">
        <v>219</v>
      </c>
      <c r="E1129" s="211" t="s">
        <v>21</v>
      </c>
      <c r="F1129" s="212" t="s">
        <v>1727</v>
      </c>
      <c r="G1129" s="209"/>
      <c r="H1129" s="211" t="s">
        <v>21</v>
      </c>
      <c r="I1129" s="213"/>
      <c r="J1129" s="209"/>
      <c r="K1129" s="209"/>
      <c r="L1129" s="214"/>
      <c r="M1129" s="215"/>
      <c r="N1129" s="216"/>
      <c r="O1129" s="216"/>
      <c r="P1129" s="216"/>
      <c r="Q1129" s="216"/>
      <c r="R1129" s="216"/>
      <c r="S1129" s="216"/>
      <c r="T1129" s="217"/>
      <c r="AT1129" s="218" t="s">
        <v>219</v>
      </c>
      <c r="AU1129" s="218" t="s">
        <v>82</v>
      </c>
      <c r="AV1129" s="13" t="s">
        <v>80</v>
      </c>
      <c r="AW1129" s="13" t="s">
        <v>34</v>
      </c>
      <c r="AX1129" s="13" t="s">
        <v>73</v>
      </c>
      <c r="AY1129" s="218" t="s">
        <v>211</v>
      </c>
    </row>
    <row r="1130" spans="1:65" s="14" customFormat="1" ht="11.25">
      <c r="B1130" s="219"/>
      <c r="C1130" s="220"/>
      <c r="D1130" s="210" t="s">
        <v>219</v>
      </c>
      <c r="E1130" s="221" t="s">
        <v>21</v>
      </c>
      <c r="F1130" s="222" t="s">
        <v>2149</v>
      </c>
      <c r="G1130" s="220"/>
      <c r="H1130" s="223">
        <v>16.771000000000001</v>
      </c>
      <c r="I1130" s="224"/>
      <c r="J1130" s="220"/>
      <c r="K1130" s="220"/>
      <c r="L1130" s="225"/>
      <c r="M1130" s="226"/>
      <c r="N1130" s="227"/>
      <c r="O1130" s="227"/>
      <c r="P1130" s="227"/>
      <c r="Q1130" s="227"/>
      <c r="R1130" s="227"/>
      <c r="S1130" s="227"/>
      <c r="T1130" s="228"/>
      <c r="AT1130" s="229" t="s">
        <v>219</v>
      </c>
      <c r="AU1130" s="229" t="s">
        <v>82</v>
      </c>
      <c r="AV1130" s="14" t="s">
        <v>82</v>
      </c>
      <c r="AW1130" s="14" t="s">
        <v>34</v>
      </c>
      <c r="AX1130" s="14" t="s">
        <v>73</v>
      </c>
      <c r="AY1130" s="229" t="s">
        <v>211</v>
      </c>
    </row>
    <row r="1131" spans="1:65" s="16" customFormat="1" ht="11.25">
      <c r="B1131" s="241"/>
      <c r="C1131" s="242"/>
      <c r="D1131" s="210" t="s">
        <v>219</v>
      </c>
      <c r="E1131" s="243" t="s">
        <v>1158</v>
      </c>
      <c r="F1131" s="244" t="s">
        <v>240</v>
      </c>
      <c r="G1131" s="242"/>
      <c r="H1131" s="245">
        <v>29.504000000000001</v>
      </c>
      <c r="I1131" s="246"/>
      <c r="J1131" s="242"/>
      <c r="K1131" s="242"/>
      <c r="L1131" s="247"/>
      <c r="M1131" s="248"/>
      <c r="N1131" s="249"/>
      <c r="O1131" s="249"/>
      <c r="P1131" s="249"/>
      <c r="Q1131" s="249"/>
      <c r="R1131" s="249"/>
      <c r="S1131" s="249"/>
      <c r="T1131" s="250"/>
      <c r="AT1131" s="251" t="s">
        <v>219</v>
      </c>
      <c r="AU1131" s="251" t="s">
        <v>82</v>
      </c>
      <c r="AV1131" s="16" t="s">
        <v>88</v>
      </c>
      <c r="AW1131" s="16" t="s">
        <v>34</v>
      </c>
      <c r="AX1131" s="16" t="s">
        <v>73</v>
      </c>
      <c r="AY1131" s="251" t="s">
        <v>211</v>
      </c>
    </row>
    <row r="1132" spans="1:65" s="15" customFormat="1" ht="11.25">
      <c r="B1132" s="230"/>
      <c r="C1132" s="231"/>
      <c r="D1132" s="210" t="s">
        <v>219</v>
      </c>
      <c r="E1132" s="232" t="s">
        <v>21</v>
      </c>
      <c r="F1132" s="233" t="s">
        <v>225</v>
      </c>
      <c r="G1132" s="231"/>
      <c r="H1132" s="234">
        <v>29.504000000000001</v>
      </c>
      <c r="I1132" s="235"/>
      <c r="J1132" s="231"/>
      <c r="K1132" s="231"/>
      <c r="L1132" s="236"/>
      <c r="M1132" s="237"/>
      <c r="N1132" s="238"/>
      <c r="O1132" s="238"/>
      <c r="P1132" s="238"/>
      <c r="Q1132" s="238"/>
      <c r="R1132" s="238"/>
      <c r="S1132" s="238"/>
      <c r="T1132" s="239"/>
      <c r="AT1132" s="240" t="s">
        <v>219</v>
      </c>
      <c r="AU1132" s="240" t="s">
        <v>82</v>
      </c>
      <c r="AV1132" s="15" t="s">
        <v>100</v>
      </c>
      <c r="AW1132" s="15" t="s">
        <v>34</v>
      </c>
      <c r="AX1132" s="15" t="s">
        <v>80</v>
      </c>
      <c r="AY1132" s="240" t="s">
        <v>211</v>
      </c>
    </row>
    <row r="1133" spans="1:65" s="2" customFormat="1" ht="16.5" customHeight="1">
      <c r="A1133" s="36"/>
      <c r="B1133" s="37"/>
      <c r="C1133" s="252" t="s">
        <v>2150</v>
      </c>
      <c r="D1133" s="252" t="s">
        <v>399</v>
      </c>
      <c r="E1133" s="253" t="s">
        <v>2151</v>
      </c>
      <c r="F1133" s="254" t="s">
        <v>2152</v>
      </c>
      <c r="G1133" s="255" t="s">
        <v>216</v>
      </c>
      <c r="H1133" s="256">
        <v>33.93</v>
      </c>
      <c r="I1133" s="257"/>
      <c r="J1133" s="258">
        <f>ROUND(I1133*H1133,2)</f>
        <v>0</v>
      </c>
      <c r="K1133" s="254" t="s">
        <v>21</v>
      </c>
      <c r="L1133" s="259"/>
      <c r="M1133" s="260" t="s">
        <v>21</v>
      </c>
      <c r="N1133" s="261" t="s">
        <v>44</v>
      </c>
      <c r="O1133" s="66"/>
      <c r="P1133" s="204">
        <f>O1133*H1133</f>
        <v>0</v>
      </c>
      <c r="Q1133" s="204">
        <v>1.1E-4</v>
      </c>
      <c r="R1133" s="204">
        <f>Q1133*H1133</f>
        <v>3.7323E-3</v>
      </c>
      <c r="S1133" s="204">
        <v>0</v>
      </c>
      <c r="T1133" s="205">
        <f>S1133*H1133</f>
        <v>0</v>
      </c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R1133" s="206" t="s">
        <v>435</v>
      </c>
      <c r="AT1133" s="206" t="s">
        <v>399</v>
      </c>
      <c r="AU1133" s="206" t="s">
        <v>82</v>
      </c>
      <c r="AY1133" s="19" t="s">
        <v>211</v>
      </c>
      <c r="BE1133" s="207">
        <f>IF(N1133="základní",J1133,0)</f>
        <v>0</v>
      </c>
      <c r="BF1133" s="207">
        <f>IF(N1133="snížená",J1133,0)</f>
        <v>0</v>
      </c>
      <c r="BG1133" s="207">
        <f>IF(N1133="zákl. přenesená",J1133,0)</f>
        <v>0</v>
      </c>
      <c r="BH1133" s="207">
        <f>IF(N1133="sníž. přenesená",J1133,0)</f>
        <v>0</v>
      </c>
      <c r="BI1133" s="207">
        <f>IF(N1133="nulová",J1133,0)</f>
        <v>0</v>
      </c>
      <c r="BJ1133" s="19" t="s">
        <v>80</v>
      </c>
      <c r="BK1133" s="207">
        <f>ROUND(I1133*H1133,2)</f>
        <v>0</v>
      </c>
      <c r="BL1133" s="19" t="s">
        <v>330</v>
      </c>
      <c r="BM1133" s="206" t="s">
        <v>2153</v>
      </c>
    </row>
    <row r="1134" spans="1:65" s="14" customFormat="1" ht="11.25">
      <c r="B1134" s="219"/>
      <c r="C1134" s="220"/>
      <c r="D1134" s="210" t="s">
        <v>219</v>
      </c>
      <c r="E1134" s="221" t="s">
        <v>21</v>
      </c>
      <c r="F1134" s="222" t="s">
        <v>2154</v>
      </c>
      <c r="G1134" s="220"/>
      <c r="H1134" s="223">
        <v>33.93</v>
      </c>
      <c r="I1134" s="224"/>
      <c r="J1134" s="220"/>
      <c r="K1134" s="220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219</v>
      </c>
      <c r="AU1134" s="229" t="s">
        <v>82</v>
      </c>
      <c r="AV1134" s="14" t="s">
        <v>82</v>
      </c>
      <c r="AW1134" s="14" t="s">
        <v>34</v>
      </c>
      <c r="AX1134" s="14" t="s">
        <v>73</v>
      </c>
      <c r="AY1134" s="229" t="s">
        <v>211</v>
      </c>
    </row>
    <row r="1135" spans="1:65" s="15" customFormat="1" ht="11.25">
      <c r="B1135" s="230"/>
      <c r="C1135" s="231"/>
      <c r="D1135" s="210" t="s">
        <v>219</v>
      </c>
      <c r="E1135" s="232" t="s">
        <v>21</v>
      </c>
      <c r="F1135" s="233" t="s">
        <v>225</v>
      </c>
      <c r="G1135" s="231"/>
      <c r="H1135" s="234">
        <v>33.93</v>
      </c>
      <c r="I1135" s="235"/>
      <c r="J1135" s="231"/>
      <c r="K1135" s="231"/>
      <c r="L1135" s="236"/>
      <c r="M1135" s="237"/>
      <c r="N1135" s="238"/>
      <c r="O1135" s="238"/>
      <c r="P1135" s="238"/>
      <c r="Q1135" s="238"/>
      <c r="R1135" s="238"/>
      <c r="S1135" s="238"/>
      <c r="T1135" s="239"/>
      <c r="AT1135" s="240" t="s">
        <v>219</v>
      </c>
      <c r="AU1135" s="240" t="s">
        <v>82</v>
      </c>
      <c r="AV1135" s="15" t="s">
        <v>100</v>
      </c>
      <c r="AW1135" s="15" t="s">
        <v>34</v>
      </c>
      <c r="AX1135" s="15" t="s">
        <v>80</v>
      </c>
      <c r="AY1135" s="240" t="s">
        <v>211</v>
      </c>
    </row>
    <row r="1136" spans="1:65" s="2" customFormat="1" ht="16.5" customHeight="1">
      <c r="A1136" s="36"/>
      <c r="B1136" s="37"/>
      <c r="C1136" s="195" t="s">
        <v>2155</v>
      </c>
      <c r="D1136" s="195" t="s">
        <v>213</v>
      </c>
      <c r="E1136" s="196" t="s">
        <v>2156</v>
      </c>
      <c r="F1136" s="197" t="s">
        <v>2157</v>
      </c>
      <c r="G1136" s="198" t="s">
        <v>216</v>
      </c>
      <c r="H1136" s="199">
        <v>39.322000000000003</v>
      </c>
      <c r="I1136" s="200"/>
      <c r="J1136" s="201">
        <f>ROUND(I1136*H1136,2)</f>
        <v>0</v>
      </c>
      <c r="K1136" s="197" t="s">
        <v>217</v>
      </c>
      <c r="L1136" s="41"/>
      <c r="M1136" s="202" t="s">
        <v>21</v>
      </c>
      <c r="N1136" s="203" t="s">
        <v>44</v>
      </c>
      <c r="O1136" s="66"/>
      <c r="P1136" s="204">
        <f>O1136*H1136</f>
        <v>0</v>
      </c>
      <c r="Q1136" s="204">
        <v>1.4999999999999999E-4</v>
      </c>
      <c r="R1136" s="204">
        <f>Q1136*H1136</f>
        <v>5.8982999999999996E-3</v>
      </c>
      <c r="S1136" s="204">
        <v>0</v>
      </c>
      <c r="T1136" s="205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206" t="s">
        <v>330</v>
      </c>
      <c r="AT1136" s="206" t="s">
        <v>213</v>
      </c>
      <c r="AU1136" s="206" t="s">
        <v>82</v>
      </c>
      <c r="AY1136" s="19" t="s">
        <v>211</v>
      </c>
      <c r="BE1136" s="207">
        <f>IF(N1136="základní",J1136,0)</f>
        <v>0</v>
      </c>
      <c r="BF1136" s="207">
        <f>IF(N1136="snížená",J1136,0)</f>
        <v>0</v>
      </c>
      <c r="BG1136" s="207">
        <f>IF(N1136="zákl. přenesená",J1136,0)</f>
        <v>0</v>
      </c>
      <c r="BH1136" s="207">
        <f>IF(N1136="sníž. přenesená",J1136,0)</f>
        <v>0</v>
      </c>
      <c r="BI1136" s="207">
        <f>IF(N1136="nulová",J1136,0)</f>
        <v>0</v>
      </c>
      <c r="BJ1136" s="19" t="s">
        <v>80</v>
      </c>
      <c r="BK1136" s="207">
        <f>ROUND(I1136*H1136,2)</f>
        <v>0</v>
      </c>
      <c r="BL1136" s="19" t="s">
        <v>330</v>
      </c>
      <c r="BM1136" s="206" t="s">
        <v>2158</v>
      </c>
    </row>
    <row r="1137" spans="1:65" s="13" customFormat="1" ht="11.25">
      <c r="B1137" s="208"/>
      <c r="C1137" s="209"/>
      <c r="D1137" s="210" t="s">
        <v>219</v>
      </c>
      <c r="E1137" s="211" t="s">
        <v>21</v>
      </c>
      <c r="F1137" s="212" t="s">
        <v>2159</v>
      </c>
      <c r="G1137" s="209"/>
      <c r="H1137" s="211" t="s">
        <v>21</v>
      </c>
      <c r="I1137" s="213"/>
      <c r="J1137" s="209"/>
      <c r="K1137" s="209"/>
      <c r="L1137" s="214"/>
      <c r="M1137" s="215"/>
      <c r="N1137" s="216"/>
      <c r="O1137" s="216"/>
      <c r="P1137" s="216"/>
      <c r="Q1137" s="216"/>
      <c r="R1137" s="216"/>
      <c r="S1137" s="216"/>
      <c r="T1137" s="217"/>
      <c r="AT1137" s="218" t="s">
        <v>219</v>
      </c>
      <c r="AU1137" s="218" t="s">
        <v>82</v>
      </c>
      <c r="AV1137" s="13" t="s">
        <v>80</v>
      </c>
      <c r="AW1137" s="13" t="s">
        <v>34</v>
      </c>
      <c r="AX1137" s="13" t="s">
        <v>73</v>
      </c>
      <c r="AY1137" s="218" t="s">
        <v>211</v>
      </c>
    </row>
    <row r="1138" spans="1:65" s="13" customFormat="1" ht="11.25">
      <c r="B1138" s="208"/>
      <c r="C1138" s="209"/>
      <c r="D1138" s="210" t="s">
        <v>219</v>
      </c>
      <c r="E1138" s="211" t="s">
        <v>21</v>
      </c>
      <c r="F1138" s="212" t="s">
        <v>2128</v>
      </c>
      <c r="G1138" s="209"/>
      <c r="H1138" s="211" t="s">
        <v>21</v>
      </c>
      <c r="I1138" s="213"/>
      <c r="J1138" s="209"/>
      <c r="K1138" s="209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219</v>
      </c>
      <c r="AU1138" s="218" t="s">
        <v>82</v>
      </c>
      <c r="AV1138" s="13" t="s">
        <v>80</v>
      </c>
      <c r="AW1138" s="13" t="s">
        <v>34</v>
      </c>
      <c r="AX1138" s="13" t="s">
        <v>73</v>
      </c>
      <c r="AY1138" s="218" t="s">
        <v>211</v>
      </c>
    </row>
    <row r="1139" spans="1:65" s="14" customFormat="1" ht="11.25">
      <c r="B1139" s="219"/>
      <c r="C1139" s="220"/>
      <c r="D1139" s="210" t="s">
        <v>219</v>
      </c>
      <c r="E1139" s="221" t="s">
        <v>21</v>
      </c>
      <c r="F1139" s="222" t="s">
        <v>1493</v>
      </c>
      <c r="G1139" s="220"/>
      <c r="H1139" s="223">
        <v>27.1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219</v>
      </c>
      <c r="AU1139" s="229" t="s">
        <v>82</v>
      </c>
      <c r="AV1139" s="14" t="s">
        <v>82</v>
      </c>
      <c r="AW1139" s="14" t="s">
        <v>34</v>
      </c>
      <c r="AX1139" s="14" t="s">
        <v>73</v>
      </c>
      <c r="AY1139" s="229" t="s">
        <v>211</v>
      </c>
    </row>
    <row r="1140" spans="1:65" s="13" customFormat="1" ht="11.25">
      <c r="B1140" s="208"/>
      <c r="C1140" s="209"/>
      <c r="D1140" s="210" t="s">
        <v>219</v>
      </c>
      <c r="E1140" s="211" t="s">
        <v>21</v>
      </c>
      <c r="F1140" s="212" t="s">
        <v>2129</v>
      </c>
      <c r="G1140" s="209"/>
      <c r="H1140" s="211" t="s">
        <v>21</v>
      </c>
      <c r="I1140" s="213"/>
      <c r="J1140" s="209"/>
      <c r="K1140" s="209"/>
      <c r="L1140" s="214"/>
      <c r="M1140" s="215"/>
      <c r="N1140" s="216"/>
      <c r="O1140" s="216"/>
      <c r="P1140" s="216"/>
      <c r="Q1140" s="216"/>
      <c r="R1140" s="216"/>
      <c r="S1140" s="216"/>
      <c r="T1140" s="217"/>
      <c r="AT1140" s="218" t="s">
        <v>219</v>
      </c>
      <c r="AU1140" s="218" t="s">
        <v>82</v>
      </c>
      <c r="AV1140" s="13" t="s">
        <v>80</v>
      </c>
      <c r="AW1140" s="13" t="s">
        <v>34</v>
      </c>
      <c r="AX1140" s="13" t="s">
        <v>73</v>
      </c>
      <c r="AY1140" s="218" t="s">
        <v>211</v>
      </c>
    </row>
    <row r="1141" spans="1:65" s="13" customFormat="1" ht="11.25">
      <c r="B1141" s="208"/>
      <c r="C1141" s="209"/>
      <c r="D1141" s="210" t="s">
        <v>219</v>
      </c>
      <c r="E1141" s="211" t="s">
        <v>21</v>
      </c>
      <c r="F1141" s="212" t="s">
        <v>2130</v>
      </c>
      <c r="G1141" s="209"/>
      <c r="H1141" s="211" t="s">
        <v>21</v>
      </c>
      <c r="I1141" s="213"/>
      <c r="J1141" s="209"/>
      <c r="K1141" s="209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219</v>
      </c>
      <c r="AU1141" s="218" t="s">
        <v>82</v>
      </c>
      <c r="AV1141" s="13" t="s">
        <v>80</v>
      </c>
      <c r="AW1141" s="13" t="s">
        <v>34</v>
      </c>
      <c r="AX1141" s="13" t="s">
        <v>73</v>
      </c>
      <c r="AY1141" s="218" t="s">
        <v>211</v>
      </c>
    </row>
    <row r="1142" spans="1:65" s="14" customFormat="1" ht="11.25">
      <c r="B1142" s="219"/>
      <c r="C1142" s="220"/>
      <c r="D1142" s="210" t="s">
        <v>219</v>
      </c>
      <c r="E1142" s="221" t="s">
        <v>21</v>
      </c>
      <c r="F1142" s="222" t="s">
        <v>2131</v>
      </c>
      <c r="G1142" s="220"/>
      <c r="H1142" s="223">
        <v>12.222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219</v>
      </c>
      <c r="AU1142" s="229" t="s">
        <v>82</v>
      </c>
      <c r="AV1142" s="14" t="s">
        <v>82</v>
      </c>
      <c r="AW1142" s="14" t="s">
        <v>34</v>
      </c>
      <c r="AX1142" s="14" t="s">
        <v>73</v>
      </c>
      <c r="AY1142" s="229" t="s">
        <v>211</v>
      </c>
    </row>
    <row r="1143" spans="1:65" s="15" customFormat="1" ht="11.25">
      <c r="B1143" s="230"/>
      <c r="C1143" s="231"/>
      <c r="D1143" s="210" t="s">
        <v>219</v>
      </c>
      <c r="E1143" s="232" t="s">
        <v>21</v>
      </c>
      <c r="F1143" s="233" t="s">
        <v>225</v>
      </c>
      <c r="G1143" s="231"/>
      <c r="H1143" s="234">
        <v>39.322000000000003</v>
      </c>
      <c r="I1143" s="235"/>
      <c r="J1143" s="231"/>
      <c r="K1143" s="231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219</v>
      </c>
      <c r="AU1143" s="240" t="s">
        <v>82</v>
      </c>
      <c r="AV1143" s="15" t="s">
        <v>100</v>
      </c>
      <c r="AW1143" s="15" t="s">
        <v>34</v>
      </c>
      <c r="AX1143" s="15" t="s">
        <v>80</v>
      </c>
      <c r="AY1143" s="240" t="s">
        <v>211</v>
      </c>
    </row>
    <row r="1144" spans="1:65" s="2" customFormat="1" ht="21.75" customHeight="1">
      <c r="A1144" s="36"/>
      <c r="B1144" s="37"/>
      <c r="C1144" s="195" t="s">
        <v>2160</v>
      </c>
      <c r="D1144" s="195" t="s">
        <v>213</v>
      </c>
      <c r="E1144" s="196" t="s">
        <v>2161</v>
      </c>
      <c r="F1144" s="197" t="s">
        <v>2162</v>
      </c>
      <c r="G1144" s="198" t="s">
        <v>438</v>
      </c>
      <c r="H1144" s="199">
        <v>7.1</v>
      </c>
      <c r="I1144" s="200"/>
      <c r="J1144" s="201">
        <f>ROUND(I1144*H1144,2)</f>
        <v>0</v>
      </c>
      <c r="K1144" s="197" t="s">
        <v>217</v>
      </c>
      <c r="L1144" s="41"/>
      <c r="M1144" s="202" t="s">
        <v>21</v>
      </c>
      <c r="N1144" s="203" t="s">
        <v>44</v>
      </c>
      <c r="O1144" s="66"/>
      <c r="P1144" s="204">
        <f>O1144*H1144</f>
        <v>0</v>
      </c>
      <c r="Q1144" s="204">
        <v>1.486E-2</v>
      </c>
      <c r="R1144" s="204">
        <f>Q1144*H1144</f>
        <v>0.10550599999999999</v>
      </c>
      <c r="S1144" s="204">
        <v>0</v>
      </c>
      <c r="T1144" s="205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206" t="s">
        <v>330</v>
      </c>
      <c r="AT1144" s="206" t="s">
        <v>213</v>
      </c>
      <c r="AU1144" s="206" t="s">
        <v>82</v>
      </c>
      <c r="AY1144" s="19" t="s">
        <v>211</v>
      </c>
      <c r="BE1144" s="207">
        <f>IF(N1144="základní",J1144,0)</f>
        <v>0</v>
      </c>
      <c r="BF1144" s="207">
        <f>IF(N1144="snížená",J1144,0)</f>
        <v>0</v>
      </c>
      <c r="BG1144" s="207">
        <f>IF(N1144="zákl. přenesená",J1144,0)</f>
        <v>0</v>
      </c>
      <c r="BH1144" s="207">
        <f>IF(N1144="sníž. přenesená",J1144,0)</f>
        <v>0</v>
      </c>
      <c r="BI1144" s="207">
        <f>IF(N1144="nulová",J1144,0)</f>
        <v>0</v>
      </c>
      <c r="BJ1144" s="19" t="s">
        <v>80</v>
      </c>
      <c r="BK1144" s="207">
        <f>ROUND(I1144*H1144,2)</f>
        <v>0</v>
      </c>
      <c r="BL1144" s="19" t="s">
        <v>330</v>
      </c>
      <c r="BM1144" s="206" t="s">
        <v>2163</v>
      </c>
    </row>
    <row r="1145" spans="1:65" s="13" customFormat="1" ht="11.25">
      <c r="B1145" s="208"/>
      <c r="C1145" s="209"/>
      <c r="D1145" s="210" t="s">
        <v>219</v>
      </c>
      <c r="E1145" s="211" t="s">
        <v>21</v>
      </c>
      <c r="F1145" s="212" t="s">
        <v>2164</v>
      </c>
      <c r="G1145" s="209"/>
      <c r="H1145" s="211" t="s">
        <v>21</v>
      </c>
      <c r="I1145" s="213"/>
      <c r="J1145" s="209"/>
      <c r="K1145" s="209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219</v>
      </c>
      <c r="AU1145" s="218" t="s">
        <v>82</v>
      </c>
      <c r="AV1145" s="13" t="s">
        <v>80</v>
      </c>
      <c r="AW1145" s="13" t="s">
        <v>34</v>
      </c>
      <c r="AX1145" s="13" t="s">
        <v>73</v>
      </c>
      <c r="AY1145" s="218" t="s">
        <v>211</v>
      </c>
    </row>
    <row r="1146" spans="1:65" s="14" customFormat="1" ht="11.25">
      <c r="B1146" s="219"/>
      <c r="C1146" s="220"/>
      <c r="D1146" s="210" t="s">
        <v>219</v>
      </c>
      <c r="E1146" s="221" t="s">
        <v>21</v>
      </c>
      <c r="F1146" s="222" t="s">
        <v>2165</v>
      </c>
      <c r="G1146" s="220"/>
      <c r="H1146" s="223">
        <v>7.1</v>
      </c>
      <c r="I1146" s="224"/>
      <c r="J1146" s="220"/>
      <c r="K1146" s="220"/>
      <c r="L1146" s="225"/>
      <c r="M1146" s="226"/>
      <c r="N1146" s="227"/>
      <c r="O1146" s="227"/>
      <c r="P1146" s="227"/>
      <c r="Q1146" s="227"/>
      <c r="R1146" s="227"/>
      <c r="S1146" s="227"/>
      <c r="T1146" s="228"/>
      <c r="AT1146" s="229" t="s">
        <v>219</v>
      </c>
      <c r="AU1146" s="229" t="s">
        <v>82</v>
      </c>
      <c r="AV1146" s="14" t="s">
        <v>82</v>
      </c>
      <c r="AW1146" s="14" t="s">
        <v>34</v>
      </c>
      <c r="AX1146" s="14" t="s">
        <v>73</v>
      </c>
      <c r="AY1146" s="229" t="s">
        <v>211</v>
      </c>
    </row>
    <row r="1147" spans="1:65" s="15" customFormat="1" ht="11.25">
      <c r="B1147" s="230"/>
      <c r="C1147" s="231"/>
      <c r="D1147" s="210" t="s">
        <v>219</v>
      </c>
      <c r="E1147" s="232" t="s">
        <v>2166</v>
      </c>
      <c r="F1147" s="233" t="s">
        <v>225</v>
      </c>
      <c r="G1147" s="231"/>
      <c r="H1147" s="234">
        <v>7.1</v>
      </c>
      <c r="I1147" s="235"/>
      <c r="J1147" s="231"/>
      <c r="K1147" s="231"/>
      <c r="L1147" s="236"/>
      <c r="M1147" s="237"/>
      <c r="N1147" s="238"/>
      <c r="O1147" s="238"/>
      <c r="P1147" s="238"/>
      <c r="Q1147" s="238"/>
      <c r="R1147" s="238"/>
      <c r="S1147" s="238"/>
      <c r="T1147" s="239"/>
      <c r="AT1147" s="240" t="s">
        <v>219</v>
      </c>
      <c r="AU1147" s="240" t="s">
        <v>82</v>
      </c>
      <c r="AV1147" s="15" t="s">
        <v>100</v>
      </c>
      <c r="AW1147" s="15" t="s">
        <v>34</v>
      </c>
      <c r="AX1147" s="15" t="s">
        <v>80</v>
      </c>
      <c r="AY1147" s="240" t="s">
        <v>211</v>
      </c>
    </row>
    <row r="1148" spans="1:65" s="2" customFormat="1" ht="33" customHeight="1">
      <c r="A1148" s="36"/>
      <c r="B1148" s="37"/>
      <c r="C1148" s="195" t="s">
        <v>2167</v>
      </c>
      <c r="D1148" s="195" t="s">
        <v>213</v>
      </c>
      <c r="E1148" s="196" t="s">
        <v>2168</v>
      </c>
      <c r="F1148" s="197" t="s">
        <v>2169</v>
      </c>
      <c r="G1148" s="198" t="s">
        <v>370</v>
      </c>
      <c r="H1148" s="199">
        <v>36.497999999999998</v>
      </c>
      <c r="I1148" s="200"/>
      <c r="J1148" s="201">
        <f>ROUND(I1148*H1148,2)</f>
        <v>0</v>
      </c>
      <c r="K1148" s="197" t="s">
        <v>217</v>
      </c>
      <c r="L1148" s="41"/>
      <c r="M1148" s="202" t="s">
        <v>21</v>
      </c>
      <c r="N1148" s="203" t="s">
        <v>44</v>
      </c>
      <c r="O1148" s="66"/>
      <c r="P1148" s="204">
        <f>O1148*H1148</f>
        <v>0</v>
      </c>
      <c r="Q1148" s="204">
        <v>0</v>
      </c>
      <c r="R1148" s="204">
        <f>Q1148*H1148</f>
        <v>0</v>
      </c>
      <c r="S1148" s="204">
        <v>0</v>
      </c>
      <c r="T1148" s="205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206" t="s">
        <v>330</v>
      </c>
      <c r="AT1148" s="206" t="s">
        <v>213</v>
      </c>
      <c r="AU1148" s="206" t="s">
        <v>82</v>
      </c>
      <c r="AY1148" s="19" t="s">
        <v>211</v>
      </c>
      <c r="BE1148" s="207">
        <f>IF(N1148="základní",J1148,0)</f>
        <v>0</v>
      </c>
      <c r="BF1148" s="207">
        <f>IF(N1148="snížená",J1148,0)</f>
        <v>0</v>
      </c>
      <c r="BG1148" s="207">
        <f>IF(N1148="zákl. přenesená",J1148,0)</f>
        <v>0</v>
      </c>
      <c r="BH1148" s="207">
        <f>IF(N1148="sníž. přenesená",J1148,0)</f>
        <v>0</v>
      </c>
      <c r="BI1148" s="207">
        <f>IF(N1148="nulová",J1148,0)</f>
        <v>0</v>
      </c>
      <c r="BJ1148" s="19" t="s">
        <v>80</v>
      </c>
      <c r="BK1148" s="207">
        <f>ROUND(I1148*H1148,2)</f>
        <v>0</v>
      </c>
      <c r="BL1148" s="19" t="s">
        <v>330</v>
      </c>
      <c r="BM1148" s="206" t="s">
        <v>2170</v>
      </c>
    </row>
    <row r="1149" spans="1:65" s="2" customFormat="1" ht="16.5" customHeight="1">
      <c r="A1149" s="36"/>
      <c r="B1149" s="37"/>
      <c r="C1149" s="195" t="s">
        <v>2171</v>
      </c>
      <c r="D1149" s="195" t="s">
        <v>213</v>
      </c>
      <c r="E1149" s="196" t="s">
        <v>2172</v>
      </c>
      <c r="F1149" s="197" t="s">
        <v>805</v>
      </c>
      <c r="G1149" s="198" t="s">
        <v>370</v>
      </c>
      <c r="H1149" s="199">
        <v>36.497999999999998</v>
      </c>
      <c r="I1149" s="200"/>
      <c r="J1149" s="201">
        <f>ROUND(I1149*H1149,2)</f>
        <v>0</v>
      </c>
      <c r="K1149" s="197" t="s">
        <v>21</v>
      </c>
      <c r="L1149" s="41"/>
      <c r="M1149" s="202" t="s">
        <v>21</v>
      </c>
      <c r="N1149" s="203" t="s">
        <v>44</v>
      </c>
      <c r="O1149" s="66"/>
      <c r="P1149" s="204">
        <f>O1149*H1149</f>
        <v>0</v>
      </c>
      <c r="Q1149" s="204">
        <v>0</v>
      </c>
      <c r="R1149" s="204">
        <f>Q1149*H1149</f>
        <v>0</v>
      </c>
      <c r="S1149" s="204">
        <v>0</v>
      </c>
      <c r="T1149" s="205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206" t="s">
        <v>330</v>
      </c>
      <c r="AT1149" s="206" t="s">
        <v>213</v>
      </c>
      <c r="AU1149" s="206" t="s">
        <v>82</v>
      </c>
      <c r="AY1149" s="19" t="s">
        <v>211</v>
      </c>
      <c r="BE1149" s="207">
        <f>IF(N1149="základní",J1149,0)</f>
        <v>0</v>
      </c>
      <c r="BF1149" s="207">
        <f>IF(N1149="snížená",J1149,0)</f>
        <v>0</v>
      </c>
      <c r="BG1149" s="207">
        <f>IF(N1149="zákl. přenesená",J1149,0)</f>
        <v>0</v>
      </c>
      <c r="BH1149" s="207">
        <f>IF(N1149="sníž. přenesená",J1149,0)</f>
        <v>0</v>
      </c>
      <c r="BI1149" s="207">
        <f>IF(N1149="nulová",J1149,0)</f>
        <v>0</v>
      </c>
      <c r="BJ1149" s="19" t="s">
        <v>80</v>
      </c>
      <c r="BK1149" s="207">
        <f>ROUND(I1149*H1149,2)</f>
        <v>0</v>
      </c>
      <c r="BL1149" s="19" t="s">
        <v>330</v>
      </c>
      <c r="BM1149" s="206" t="s">
        <v>2173</v>
      </c>
    </row>
    <row r="1150" spans="1:65" s="12" customFormat="1" ht="22.9" customHeight="1">
      <c r="B1150" s="179"/>
      <c r="C1150" s="180"/>
      <c r="D1150" s="181" t="s">
        <v>72</v>
      </c>
      <c r="E1150" s="193" t="s">
        <v>2174</v>
      </c>
      <c r="F1150" s="193" t="s">
        <v>2175</v>
      </c>
      <c r="G1150" s="180"/>
      <c r="H1150" s="180"/>
      <c r="I1150" s="183"/>
      <c r="J1150" s="194">
        <f>BK1150</f>
        <v>0</v>
      </c>
      <c r="K1150" s="180"/>
      <c r="L1150" s="185"/>
      <c r="M1150" s="186"/>
      <c r="N1150" s="187"/>
      <c r="O1150" s="187"/>
      <c r="P1150" s="188">
        <f>SUM(P1151:P1240)</f>
        <v>0</v>
      </c>
      <c r="Q1150" s="187"/>
      <c r="R1150" s="188">
        <f>SUM(R1151:R1240)</f>
        <v>6.8161804999999998</v>
      </c>
      <c r="S1150" s="187"/>
      <c r="T1150" s="189">
        <f>SUM(T1151:T1240)</f>
        <v>6.4486050800000001</v>
      </c>
      <c r="AR1150" s="190" t="s">
        <v>82</v>
      </c>
      <c r="AT1150" s="191" t="s">
        <v>72</v>
      </c>
      <c r="AU1150" s="191" t="s">
        <v>80</v>
      </c>
      <c r="AY1150" s="190" t="s">
        <v>211</v>
      </c>
      <c r="BK1150" s="192">
        <f>SUM(BK1151:BK1240)</f>
        <v>0</v>
      </c>
    </row>
    <row r="1151" spans="1:65" s="2" customFormat="1" ht="16.5" customHeight="1">
      <c r="A1151" s="36"/>
      <c r="B1151" s="37"/>
      <c r="C1151" s="195" t="s">
        <v>2176</v>
      </c>
      <c r="D1151" s="195" t="s">
        <v>213</v>
      </c>
      <c r="E1151" s="196" t="s">
        <v>2177</v>
      </c>
      <c r="F1151" s="197" t="s">
        <v>2178</v>
      </c>
      <c r="G1151" s="198" t="s">
        <v>216</v>
      </c>
      <c r="H1151" s="199">
        <v>684.12199999999996</v>
      </c>
      <c r="I1151" s="200"/>
      <c r="J1151" s="201">
        <f>ROUND(I1151*H1151,2)</f>
        <v>0</v>
      </c>
      <c r="K1151" s="197" t="s">
        <v>217</v>
      </c>
      <c r="L1151" s="41"/>
      <c r="M1151" s="202" t="s">
        <v>21</v>
      </c>
      <c r="N1151" s="203" t="s">
        <v>44</v>
      </c>
      <c r="O1151" s="66"/>
      <c r="P1151" s="204">
        <f>O1151*H1151</f>
        <v>0</v>
      </c>
      <c r="Q1151" s="204">
        <v>0</v>
      </c>
      <c r="R1151" s="204">
        <f>Q1151*H1151</f>
        <v>0</v>
      </c>
      <c r="S1151" s="204">
        <v>5.94E-3</v>
      </c>
      <c r="T1151" s="205">
        <f>S1151*H1151</f>
        <v>4.0636846799999997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206" t="s">
        <v>330</v>
      </c>
      <c r="AT1151" s="206" t="s">
        <v>213</v>
      </c>
      <c r="AU1151" s="206" t="s">
        <v>82</v>
      </c>
      <c r="AY1151" s="19" t="s">
        <v>211</v>
      </c>
      <c r="BE1151" s="207">
        <f>IF(N1151="základní",J1151,0)</f>
        <v>0</v>
      </c>
      <c r="BF1151" s="207">
        <f>IF(N1151="snížená",J1151,0)</f>
        <v>0</v>
      </c>
      <c r="BG1151" s="207">
        <f>IF(N1151="zákl. přenesená",J1151,0)</f>
        <v>0</v>
      </c>
      <c r="BH1151" s="207">
        <f>IF(N1151="sníž. přenesená",J1151,0)</f>
        <v>0</v>
      </c>
      <c r="BI1151" s="207">
        <f>IF(N1151="nulová",J1151,0)</f>
        <v>0</v>
      </c>
      <c r="BJ1151" s="19" t="s">
        <v>80</v>
      </c>
      <c r="BK1151" s="207">
        <f>ROUND(I1151*H1151,2)</f>
        <v>0</v>
      </c>
      <c r="BL1151" s="19" t="s">
        <v>330</v>
      </c>
      <c r="BM1151" s="206" t="s">
        <v>2179</v>
      </c>
    </row>
    <row r="1152" spans="1:65" s="13" customFormat="1" ht="11.25">
      <c r="B1152" s="208"/>
      <c r="C1152" s="209"/>
      <c r="D1152" s="210" t="s">
        <v>219</v>
      </c>
      <c r="E1152" s="211" t="s">
        <v>21</v>
      </c>
      <c r="F1152" s="212" t="s">
        <v>1962</v>
      </c>
      <c r="G1152" s="209"/>
      <c r="H1152" s="211" t="s">
        <v>21</v>
      </c>
      <c r="I1152" s="213"/>
      <c r="J1152" s="209"/>
      <c r="K1152" s="209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219</v>
      </c>
      <c r="AU1152" s="218" t="s">
        <v>82</v>
      </c>
      <c r="AV1152" s="13" t="s">
        <v>80</v>
      </c>
      <c r="AW1152" s="13" t="s">
        <v>34</v>
      </c>
      <c r="AX1152" s="13" t="s">
        <v>73</v>
      </c>
      <c r="AY1152" s="218" t="s">
        <v>211</v>
      </c>
    </row>
    <row r="1153" spans="1:65" s="14" customFormat="1" ht="11.25">
      <c r="B1153" s="219"/>
      <c r="C1153" s="220"/>
      <c r="D1153" s="210" t="s">
        <v>219</v>
      </c>
      <c r="E1153" s="221" t="s">
        <v>21</v>
      </c>
      <c r="F1153" s="222" t="s">
        <v>1963</v>
      </c>
      <c r="G1153" s="220"/>
      <c r="H1153" s="223">
        <v>642.09400000000005</v>
      </c>
      <c r="I1153" s="224"/>
      <c r="J1153" s="220"/>
      <c r="K1153" s="220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219</v>
      </c>
      <c r="AU1153" s="229" t="s">
        <v>82</v>
      </c>
      <c r="AV1153" s="14" t="s">
        <v>82</v>
      </c>
      <c r="AW1153" s="14" t="s">
        <v>34</v>
      </c>
      <c r="AX1153" s="14" t="s">
        <v>73</v>
      </c>
      <c r="AY1153" s="229" t="s">
        <v>211</v>
      </c>
    </row>
    <row r="1154" spans="1:65" s="13" customFormat="1" ht="11.25">
      <c r="B1154" s="208"/>
      <c r="C1154" s="209"/>
      <c r="D1154" s="210" t="s">
        <v>219</v>
      </c>
      <c r="E1154" s="211" t="s">
        <v>21</v>
      </c>
      <c r="F1154" s="212" t="s">
        <v>1964</v>
      </c>
      <c r="G1154" s="209"/>
      <c r="H1154" s="211" t="s">
        <v>21</v>
      </c>
      <c r="I1154" s="213"/>
      <c r="J1154" s="209"/>
      <c r="K1154" s="209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219</v>
      </c>
      <c r="AU1154" s="218" t="s">
        <v>82</v>
      </c>
      <c r="AV1154" s="13" t="s">
        <v>80</v>
      </c>
      <c r="AW1154" s="13" t="s">
        <v>34</v>
      </c>
      <c r="AX1154" s="13" t="s">
        <v>73</v>
      </c>
      <c r="AY1154" s="218" t="s">
        <v>211</v>
      </c>
    </row>
    <row r="1155" spans="1:65" s="14" customFormat="1" ht="11.25">
      <c r="B1155" s="219"/>
      <c r="C1155" s="220"/>
      <c r="D1155" s="210" t="s">
        <v>219</v>
      </c>
      <c r="E1155" s="221" t="s">
        <v>21</v>
      </c>
      <c r="F1155" s="222" t="s">
        <v>1965</v>
      </c>
      <c r="G1155" s="220"/>
      <c r="H1155" s="223">
        <v>42.027999999999999</v>
      </c>
      <c r="I1155" s="224"/>
      <c r="J1155" s="220"/>
      <c r="K1155" s="220"/>
      <c r="L1155" s="225"/>
      <c r="M1155" s="226"/>
      <c r="N1155" s="227"/>
      <c r="O1155" s="227"/>
      <c r="P1155" s="227"/>
      <c r="Q1155" s="227"/>
      <c r="R1155" s="227"/>
      <c r="S1155" s="227"/>
      <c r="T1155" s="228"/>
      <c r="AT1155" s="229" t="s">
        <v>219</v>
      </c>
      <c r="AU1155" s="229" t="s">
        <v>82</v>
      </c>
      <c r="AV1155" s="14" t="s">
        <v>82</v>
      </c>
      <c r="AW1155" s="14" t="s">
        <v>34</v>
      </c>
      <c r="AX1155" s="14" t="s">
        <v>73</v>
      </c>
      <c r="AY1155" s="229" t="s">
        <v>211</v>
      </c>
    </row>
    <row r="1156" spans="1:65" s="15" customFormat="1" ht="11.25">
      <c r="B1156" s="230"/>
      <c r="C1156" s="231"/>
      <c r="D1156" s="210" t="s">
        <v>219</v>
      </c>
      <c r="E1156" s="232" t="s">
        <v>21</v>
      </c>
      <c r="F1156" s="233" t="s">
        <v>225</v>
      </c>
      <c r="G1156" s="231"/>
      <c r="H1156" s="234">
        <v>684.12199999999996</v>
      </c>
      <c r="I1156" s="235"/>
      <c r="J1156" s="231"/>
      <c r="K1156" s="231"/>
      <c r="L1156" s="236"/>
      <c r="M1156" s="237"/>
      <c r="N1156" s="238"/>
      <c r="O1156" s="238"/>
      <c r="P1156" s="238"/>
      <c r="Q1156" s="238"/>
      <c r="R1156" s="238"/>
      <c r="S1156" s="238"/>
      <c r="T1156" s="239"/>
      <c r="AT1156" s="240" t="s">
        <v>219</v>
      </c>
      <c r="AU1156" s="240" t="s">
        <v>82</v>
      </c>
      <c r="AV1156" s="15" t="s">
        <v>100</v>
      </c>
      <c r="AW1156" s="15" t="s">
        <v>34</v>
      </c>
      <c r="AX1156" s="15" t="s">
        <v>80</v>
      </c>
      <c r="AY1156" s="240" t="s">
        <v>211</v>
      </c>
    </row>
    <row r="1157" spans="1:65" s="2" customFormat="1" ht="16.5" customHeight="1">
      <c r="A1157" s="36"/>
      <c r="B1157" s="37"/>
      <c r="C1157" s="195" t="s">
        <v>2180</v>
      </c>
      <c r="D1157" s="195" t="s">
        <v>213</v>
      </c>
      <c r="E1157" s="196" t="s">
        <v>2181</v>
      </c>
      <c r="F1157" s="197" t="s">
        <v>2182</v>
      </c>
      <c r="G1157" s="198" t="s">
        <v>438</v>
      </c>
      <c r="H1157" s="199">
        <v>124.39</v>
      </c>
      <c r="I1157" s="200"/>
      <c r="J1157" s="201">
        <f>ROUND(I1157*H1157,2)</f>
        <v>0</v>
      </c>
      <c r="K1157" s="197" t="s">
        <v>217</v>
      </c>
      <c r="L1157" s="41"/>
      <c r="M1157" s="202" t="s">
        <v>21</v>
      </c>
      <c r="N1157" s="203" t="s">
        <v>44</v>
      </c>
      <c r="O1157" s="66"/>
      <c r="P1157" s="204">
        <f>O1157*H1157</f>
        <v>0</v>
      </c>
      <c r="Q1157" s="204">
        <v>0</v>
      </c>
      <c r="R1157" s="204">
        <f>Q1157*H1157</f>
        <v>0</v>
      </c>
      <c r="S1157" s="204">
        <v>1.7700000000000001E-3</v>
      </c>
      <c r="T1157" s="205">
        <f>S1157*H1157</f>
        <v>0.22017030000000001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206" t="s">
        <v>330</v>
      </c>
      <c r="AT1157" s="206" t="s">
        <v>213</v>
      </c>
      <c r="AU1157" s="206" t="s">
        <v>82</v>
      </c>
      <c r="AY1157" s="19" t="s">
        <v>211</v>
      </c>
      <c r="BE1157" s="207">
        <f>IF(N1157="základní",J1157,0)</f>
        <v>0</v>
      </c>
      <c r="BF1157" s="207">
        <f>IF(N1157="snížená",J1157,0)</f>
        <v>0</v>
      </c>
      <c r="BG1157" s="207">
        <f>IF(N1157="zákl. přenesená",J1157,0)</f>
        <v>0</v>
      </c>
      <c r="BH1157" s="207">
        <f>IF(N1157="sníž. přenesená",J1157,0)</f>
        <v>0</v>
      </c>
      <c r="BI1157" s="207">
        <f>IF(N1157="nulová",J1157,0)</f>
        <v>0</v>
      </c>
      <c r="BJ1157" s="19" t="s">
        <v>80</v>
      </c>
      <c r="BK1157" s="207">
        <f>ROUND(I1157*H1157,2)</f>
        <v>0</v>
      </c>
      <c r="BL1157" s="19" t="s">
        <v>330</v>
      </c>
      <c r="BM1157" s="206" t="s">
        <v>2183</v>
      </c>
    </row>
    <row r="1158" spans="1:65" s="13" customFormat="1" ht="11.25">
      <c r="B1158" s="208"/>
      <c r="C1158" s="209"/>
      <c r="D1158" s="210" t="s">
        <v>219</v>
      </c>
      <c r="E1158" s="211" t="s">
        <v>21</v>
      </c>
      <c r="F1158" s="212" t="s">
        <v>2184</v>
      </c>
      <c r="G1158" s="209"/>
      <c r="H1158" s="211" t="s">
        <v>21</v>
      </c>
      <c r="I1158" s="213"/>
      <c r="J1158" s="209"/>
      <c r="K1158" s="209"/>
      <c r="L1158" s="214"/>
      <c r="M1158" s="215"/>
      <c r="N1158" s="216"/>
      <c r="O1158" s="216"/>
      <c r="P1158" s="216"/>
      <c r="Q1158" s="216"/>
      <c r="R1158" s="216"/>
      <c r="S1158" s="216"/>
      <c r="T1158" s="217"/>
      <c r="AT1158" s="218" t="s">
        <v>219</v>
      </c>
      <c r="AU1158" s="218" t="s">
        <v>82</v>
      </c>
      <c r="AV1158" s="13" t="s">
        <v>80</v>
      </c>
      <c r="AW1158" s="13" t="s">
        <v>34</v>
      </c>
      <c r="AX1158" s="13" t="s">
        <v>73</v>
      </c>
      <c r="AY1158" s="218" t="s">
        <v>211</v>
      </c>
    </row>
    <row r="1159" spans="1:65" s="14" customFormat="1" ht="11.25">
      <c r="B1159" s="219"/>
      <c r="C1159" s="220"/>
      <c r="D1159" s="210" t="s">
        <v>219</v>
      </c>
      <c r="E1159" s="221" t="s">
        <v>21</v>
      </c>
      <c r="F1159" s="222" t="s">
        <v>2185</v>
      </c>
      <c r="G1159" s="220"/>
      <c r="H1159" s="223">
        <v>124.39</v>
      </c>
      <c r="I1159" s="224"/>
      <c r="J1159" s="220"/>
      <c r="K1159" s="220"/>
      <c r="L1159" s="225"/>
      <c r="M1159" s="226"/>
      <c r="N1159" s="227"/>
      <c r="O1159" s="227"/>
      <c r="P1159" s="227"/>
      <c r="Q1159" s="227"/>
      <c r="R1159" s="227"/>
      <c r="S1159" s="227"/>
      <c r="T1159" s="228"/>
      <c r="AT1159" s="229" t="s">
        <v>219</v>
      </c>
      <c r="AU1159" s="229" t="s">
        <v>82</v>
      </c>
      <c r="AV1159" s="14" t="s">
        <v>82</v>
      </c>
      <c r="AW1159" s="14" t="s">
        <v>34</v>
      </c>
      <c r="AX1159" s="14" t="s">
        <v>73</v>
      </c>
      <c r="AY1159" s="229" t="s">
        <v>211</v>
      </c>
    </row>
    <row r="1160" spans="1:65" s="15" customFormat="1" ht="11.25">
      <c r="B1160" s="230"/>
      <c r="C1160" s="231"/>
      <c r="D1160" s="210" t="s">
        <v>219</v>
      </c>
      <c r="E1160" s="232" t="s">
        <v>21</v>
      </c>
      <c r="F1160" s="233" t="s">
        <v>225</v>
      </c>
      <c r="G1160" s="231"/>
      <c r="H1160" s="234">
        <v>124.39</v>
      </c>
      <c r="I1160" s="235"/>
      <c r="J1160" s="231"/>
      <c r="K1160" s="231"/>
      <c r="L1160" s="236"/>
      <c r="M1160" s="237"/>
      <c r="N1160" s="238"/>
      <c r="O1160" s="238"/>
      <c r="P1160" s="238"/>
      <c r="Q1160" s="238"/>
      <c r="R1160" s="238"/>
      <c r="S1160" s="238"/>
      <c r="T1160" s="239"/>
      <c r="AT1160" s="240" t="s">
        <v>219</v>
      </c>
      <c r="AU1160" s="240" t="s">
        <v>82</v>
      </c>
      <c r="AV1160" s="15" t="s">
        <v>100</v>
      </c>
      <c r="AW1160" s="15" t="s">
        <v>34</v>
      </c>
      <c r="AX1160" s="15" t="s">
        <v>80</v>
      </c>
      <c r="AY1160" s="240" t="s">
        <v>211</v>
      </c>
    </row>
    <row r="1161" spans="1:65" s="2" customFormat="1" ht="16.5" customHeight="1">
      <c r="A1161" s="36"/>
      <c r="B1161" s="37"/>
      <c r="C1161" s="195" t="s">
        <v>2186</v>
      </c>
      <c r="D1161" s="195" t="s">
        <v>213</v>
      </c>
      <c r="E1161" s="196" t="s">
        <v>2187</v>
      </c>
      <c r="F1161" s="197" t="s">
        <v>2188</v>
      </c>
      <c r="G1161" s="198" t="s">
        <v>510</v>
      </c>
      <c r="H1161" s="199">
        <v>2</v>
      </c>
      <c r="I1161" s="200"/>
      <c r="J1161" s="201">
        <f>ROUND(I1161*H1161,2)</f>
        <v>0</v>
      </c>
      <c r="K1161" s="197" t="s">
        <v>217</v>
      </c>
      <c r="L1161" s="41"/>
      <c r="M1161" s="202" t="s">
        <v>21</v>
      </c>
      <c r="N1161" s="203" t="s">
        <v>44</v>
      </c>
      <c r="O1161" s="66"/>
      <c r="P1161" s="204">
        <f>O1161*H1161</f>
        <v>0</v>
      </c>
      <c r="Q1161" s="204">
        <v>0</v>
      </c>
      <c r="R1161" s="204">
        <f>Q1161*H1161</f>
        <v>0</v>
      </c>
      <c r="S1161" s="204">
        <v>9.0600000000000003E-3</v>
      </c>
      <c r="T1161" s="205">
        <f>S1161*H1161</f>
        <v>1.8120000000000001E-2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206" t="s">
        <v>330</v>
      </c>
      <c r="AT1161" s="206" t="s">
        <v>213</v>
      </c>
      <c r="AU1161" s="206" t="s">
        <v>82</v>
      </c>
      <c r="AY1161" s="19" t="s">
        <v>211</v>
      </c>
      <c r="BE1161" s="207">
        <f>IF(N1161="základní",J1161,0)</f>
        <v>0</v>
      </c>
      <c r="BF1161" s="207">
        <f>IF(N1161="snížená",J1161,0)</f>
        <v>0</v>
      </c>
      <c r="BG1161" s="207">
        <f>IF(N1161="zákl. přenesená",J1161,0)</f>
        <v>0</v>
      </c>
      <c r="BH1161" s="207">
        <f>IF(N1161="sníž. přenesená",J1161,0)</f>
        <v>0</v>
      </c>
      <c r="BI1161" s="207">
        <f>IF(N1161="nulová",J1161,0)</f>
        <v>0</v>
      </c>
      <c r="BJ1161" s="19" t="s">
        <v>80</v>
      </c>
      <c r="BK1161" s="207">
        <f>ROUND(I1161*H1161,2)</f>
        <v>0</v>
      </c>
      <c r="BL1161" s="19" t="s">
        <v>330</v>
      </c>
      <c r="BM1161" s="206" t="s">
        <v>2189</v>
      </c>
    </row>
    <row r="1162" spans="1:65" s="14" customFormat="1" ht="11.25">
      <c r="B1162" s="219"/>
      <c r="C1162" s="220"/>
      <c r="D1162" s="210" t="s">
        <v>219</v>
      </c>
      <c r="E1162" s="221" t="s">
        <v>21</v>
      </c>
      <c r="F1162" s="222" t="s">
        <v>1571</v>
      </c>
      <c r="G1162" s="220"/>
      <c r="H1162" s="223">
        <v>2</v>
      </c>
      <c r="I1162" s="224"/>
      <c r="J1162" s="220"/>
      <c r="K1162" s="220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219</v>
      </c>
      <c r="AU1162" s="229" t="s">
        <v>82</v>
      </c>
      <c r="AV1162" s="14" t="s">
        <v>82</v>
      </c>
      <c r="AW1162" s="14" t="s">
        <v>34</v>
      </c>
      <c r="AX1162" s="14" t="s">
        <v>73</v>
      </c>
      <c r="AY1162" s="229" t="s">
        <v>211</v>
      </c>
    </row>
    <row r="1163" spans="1:65" s="15" customFormat="1" ht="11.25">
      <c r="B1163" s="230"/>
      <c r="C1163" s="231"/>
      <c r="D1163" s="210" t="s">
        <v>219</v>
      </c>
      <c r="E1163" s="232" t="s">
        <v>21</v>
      </c>
      <c r="F1163" s="233" t="s">
        <v>225</v>
      </c>
      <c r="G1163" s="231"/>
      <c r="H1163" s="234">
        <v>2</v>
      </c>
      <c r="I1163" s="235"/>
      <c r="J1163" s="231"/>
      <c r="K1163" s="231"/>
      <c r="L1163" s="236"/>
      <c r="M1163" s="237"/>
      <c r="N1163" s="238"/>
      <c r="O1163" s="238"/>
      <c r="P1163" s="238"/>
      <c r="Q1163" s="238"/>
      <c r="R1163" s="238"/>
      <c r="S1163" s="238"/>
      <c r="T1163" s="239"/>
      <c r="AT1163" s="240" t="s">
        <v>219</v>
      </c>
      <c r="AU1163" s="240" t="s">
        <v>82</v>
      </c>
      <c r="AV1163" s="15" t="s">
        <v>100</v>
      </c>
      <c r="AW1163" s="15" t="s">
        <v>34</v>
      </c>
      <c r="AX1163" s="15" t="s">
        <v>80</v>
      </c>
      <c r="AY1163" s="240" t="s">
        <v>211</v>
      </c>
    </row>
    <row r="1164" spans="1:65" s="2" customFormat="1" ht="16.5" customHeight="1">
      <c r="A1164" s="36"/>
      <c r="B1164" s="37"/>
      <c r="C1164" s="195" t="s">
        <v>2190</v>
      </c>
      <c r="D1164" s="195" t="s">
        <v>213</v>
      </c>
      <c r="E1164" s="196" t="s">
        <v>2191</v>
      </c>
      <c r="F1164" s="197" t="s">
        <v>2192</v>
      </c>
      <c r="G1164" s="198" t="s">
        <v>438</v>
      </c>
      <c r="H1164" s="199">
        <v>135</v>
      </c>
      <c r="I1164" s="200"/>
      <c r="J1164" s="201">
        <f>ROUND(I1164*H1164,2)</f>
        <v>0</v>
      </c>
      <c r="K1164" s="197" t="s">
        <v>217</v>
      </c>
      <c r="L1164" s="41"/>
      <c r="M1164" s="202" t="s">
        <v>21</v>
      </c>
      <c r="N1164" s="203" t="s">
        <v>44</v>
      </c>
      <c r="O1164" s="66"/>
      <c r="P1164" s="204">
        <f>O1164*H1164</f>
        <v>0</v>
      </c>
      <c r="Q1164" s="204">
        <v>0</v>
      </c>
      <c r="R1164" s="204">
        <f>Q1164*H1164</f>
        <v>0</v>
      </c>
      <c r="S1164" s="204">
        <v>2E-3</v>
      </c>
      <c r="T1164" s="205">
        <f>S1164*H1164</f>
        <v>0.27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206" t="s">
        <v>330</v>
      </c>
      <c r="AT1164" s="206" t="s">
        <v>213</v>
      </c>
      <c r="AU1164" s="206" t="s">
        <v>82</v>
      </c>
      <c r="AY1164" s="19" t="s">
        <v>211</v>
      </c>
      <c r="BE1164" s="207">
        <f>IF(N1164="základní",J1164,0)</f>
        <v>0</v>
      </c>
      <c r="BF1164" s="207">
        <f>IF(N1164="snížená",J1164,0)</f>
        <v>0</v>
      </c>
      <c r="BG1164" s="207">
        <f>IF(N1164="zákl. přenesená",J1164,0)</f>
        <v>0</v>
      </c>
      <c r="BH1164" s="207">
        <f>IF(N1164="sníž. přenesená",J1164,0)</f>
        <v>0</v>
      </c>
      <c r="BI1164" s="207">
        <f>IF(N1164="nulová",J1164,0)</f>
        <v>0</v>
      </c>
      <c r="BJ1164" s="19" t="s">
        <v>80</v>
      </c>
      <c r="BK1164" s="207">
        <f>ROUND(I1164*H1164,2)</f>
        <v>0</v>
      </c>
      <c r="BL1164" s="19" t="s">
        <v>330</v>
      </c>
      <c r="BM1164" s="206" t="s">
        <v>2193</v>
      </c>
    </row>
    <row r="1165" spans="1:65" s="13" customFormat="1" ht="11.25">
      <c r="B1165" s="208"/>
      <c r="C1165" s="209"/>
      <c r="D1165" s="210" t="s">
        <v>219</v>
      </c>
      <c r="E1165" s="211" t="s">
        <v>21</v>
      </c>
      <c r="F1165" s="212" t="s">
        <v>2184</v>
      </c>
      <c r="G1165" s="209"/>
      <c r="H1165" s="211" t="s">
        <v>21</v>
      </c>
      <c r="I1165" s="213"/>
      <c r="J1165" s="209"/>
      <c r="K1165" s="209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219</v>
      </c>
      <c r="AU1165" s="218" t="s">
        <v>82</v>
      </c>
      <c r="AV1165" s="13" t="s">
        <v>80</v>
      </c>
      <c r="AW1165" s="13" t="s">
        <v>34</v>
      </c>
      <c r="AX1165" s="13" t="s">
        <v>73</v>
      </c>
      <c r="AY1165" s="218" t="s">
        <v>211</v>
      </c>
    </row>
    <row r="1166" spans="1:65" s="14" customFormat="1" ht="11.25">
      <c r="B1166" s="219"/>
      <c r="C1166" s="220"/>
      <c r="D1166" s="210" t="s">
        <v>219</v>
      </c>
      <c r="E1166" s="221" t="s">
        <v>21</v>
      </c>
      <c r="F1166" s="222" t="s">
        <v>2194</v>
      </c>
      <c r="G1166" s="220"/>
      <c r="H1166" s="223">
        <v>121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219</v>
      </c>
      <c r="AU1166" s="229" t="s">
        <v>82</v>
      </c>
      <c r="AV1166" s="14" t="s">
        <v>82</v>
      </c>
      <c r="AW1166" s="14" t="s">
        <v>34</v>
      </c>
      <c r="AX1166" s="14" t="s">
        <v>73</v>
      </c>
      <c r="AY1166" s="229" t="s">
        <v>211</v>
      </c>
    </row>
    <row r="1167" spans="1:65" s="13" customFormat="1" ht="11.25">
      <c r="B1167" s="208"/>
      <c r="C1167" s="209"/>
      <c r="D1167" s="210" t="s">
        <v>219</v>
      </c>
      <c r="E1167" s="211" t="s">
        <v>21</v>
      </c>
      <c r="F1167" s="212" t="s">
        <v>1964</v>
      </c>
      <c r="G1167" s="209"/>
      <c r="H1167" s="211" t="s">
        <v>21</v>
      </c>
      <c r="I1167" s="213"/>
      <c r="J1167" s="209"/>
      <c r="K1167" s="209"/>
      <c r="L1167" s="214"/>
      <c r="M1167" s="215"/>
      <c r="N1167" s="216"/>
      <c r="O1167" s="216"/>
      <c r="P1167" s="216"/>
      <c r="Q1167" s="216"/>
      <c r="R1167" s="216"/>
      <c r="S1167" s="216"/>
      <c r="T1167" s="217"/>
      <c r="AT1167" s="218" t="s">
        <v>219</v>
      </c>
      <c r="AU1167" s="218" t="s">
        <v>82</v>
      </c>
      <c r="AV1167" s="13" t="s">
        <v>80</v>
      </c>
      <c r="AW1167" s="13" t="s">
        <v>34</v>
      </c>
      <c r="AX1167" s="13" t="s">
        <v>73</v>
      </c>
      <c r="AY1167" s="218" t="s">
        <v>211</v>
      </c>
    </row>
    <row r="1168" spans="1:65" s="14" customFormat="1" ht="11.25">
      <c r="B1168" s="219"/>
      <c r="C1168" s="220"/>
      <c r="D1168" s="210" t="s">
        <v>219</v>
      </c>
      <c r="E1168" s="221" t="s">
        <v>21</v>
      </c>
      <c r="F1168" s="222" t="s">
        <v>2195</v>
      </c>
      <c r="G1168" s="220"/>
      <c r="H1168" s="223">
        <v>14</v>
      </c>
      <c r="I1168" s="224"/>
      <c r="J1168" s="220"/>
      <c r="K1168" s="220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219</v>
      </c>
      <c r="AU1168" s="229" t="s">
        <v>82</v>
      </c>
      <c r="AV1168" s="14" t="s">
        <v>82</v>
      </c>
      <c r="AW1168" s="14" t="s">
        <v>34</v>
      </c>
      <c r="AX1168" s="14" t="s">
        <v>73</v>
      </c>
      <c r="AY1168" s="229" t="s">
        <v>211</v>
      </c>
    </row>
    <row r="1169" spans="1:65" s="15" customFormat="1" ht="11.25">
      <c r="B1169" s="230"/>
      <c r="C1169" s="231"/>
      <c r="D1169" s="210" t="s">
        <v>219</v>
      </c>
      <c r="E1169" s="232" t="s">
        <v>21</v>
      </c>
      <c r="F1169" s="233" t="s">
        <v>225</v>
      </c>
      <c r="G1169" s="231"/>
      <c r="H1169" s="234">
        <v>135</v>
      </c>
      <c r="I1169" s="235"/>
      <c r="J1169" s="231"/>
      <c r="K1169" s="231"/>
      <c r="L1169" s="236"/>
      <c r="M1169" s="237"/>
      <c r="N1169" s="238"/>
      <c r="O1169" s="238"/>
      <c r="P1169" s="238"/>
      <c r="Q1169" s="238"/>
      <c r="R1169" s="238"/>
      <c r="S1169" s="238"/>
      <c r="T1169" s="239"/>
      <c r="AT1169" s="240" t="s">
        <v>219</v>
      </c>
      <c r="AU1169" s="240" t="s">
        <v>82</v>
      </c>
      <c r="AV1169" s="15" t="s">
        <v>100</v>
      </c>
      <c r="AW1169" s="15" t="s">
        <v>34</v>
      </c>
      <c r="AX1169" s="15" t="s">
        <v>80</v>
      </c>
      <c r="AY1169" s="240" t="s">
        <v>211</v>
      </c>
    </row>
    <row r="1170" spans="1:65" s="2" customFormat="1" ht="16.5" customHeight="1">
      <c r="A1170" s="36"/>
      <c r="B1170" s="37"/>
      <c r="C1170" s="195" t="s">
        <v>2196</v>
      </c>
      <c r="D1170" s="195" t="s">
        <v>213</v>
      </c>
      <c r="E1170" s="196" t="s">
        <v>2197</v>
      </c>
      <c r="F1170" s="197" t="s">
        <v>2198</v>
      </c>
      <c r="G1170" s="198" t="s">
        <v>438</v>
      </c>
      <c r="H1170" s="199">
        <v>14.7</v>
      </c>
      <c r="I1170" s="200"/>
      <c r="J1170" s="201">
        <f>ROUND(I1170*H1170,2)</f>
        <v>0</v>
      </c>
      <c r="K1170" s="197" t="s">
        <v>217</v>
      </c>
      <c r="L1170" s="41"/>
      <c r="M1170" s="202" t="s">
        <v>21</v>
      </c>
      <c r="N1170" s="203" t="s">
        <v>44</v>
      </c>
      <c r="O1170" s="66"/>
      <c r="P1170" s="204">
        <f>O1170*H1170</f>
        <v>0</v>
      </c>
      <c r="Q1170" s="204">
        <v>0</v>
      </c>
      <c r="R1170" s="204">
        <f>Q1170*H1170</f>
        <v>0</v>
      </c>
      <c r="S1170" s="204">
        <v>1.67E-3</v>
      </c>
      <c r="T1170" s="205">
        <f>S1170*H1170</f>
        <v>2.4548999999999998E-2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206" t="s">
        <v>330</v>
      </c>
      <c r="AT1170" s="206" t="s">
        <v>213</v>
      </c>
      <c r="AU1170" s="206" t="s">
        <v>82</v>
      </c>
      <c r="AY1170" s="19" t="s">
        <v>211</v>
      </c>
      <c r="BE1170" s="207">
        <f>IF(N1170="základní",J1170,0)</f>
        <v>0</v>
      </c>
      <c r="BF1170" s="207">
        <f>IF(N1170="snížená",J1170,0)</f>
        <v>0</v>
      </c>
      <c r="BG1170" s="207">
        <f>IF(N1170="zákl. přenesená",J1170,0)</f>
        <v>0</v>
      </c>
      <c r="BH1170" s="207">
        <f>IF(N1170="sníž. přenesená",J1170,0)</f>
        <v>0</v>
      </c>
      <c r="BI1170" s="207">
        <f>IF(N1170="nulová",J1170,0)</f>
        <v>0</v>
      </c>
      <c r="BJ1170" s="19" t="s">
        <v>80</v>
      </c>
      <c r="BK1170" s="207">
        <f>ROUND(I1170*H1170,2)</f>
        <v>0</v>
      </c>
      <c r="BL1170" s="19" t="s">
        <v>330</v>
      </c>
      <c r="BM1170" s="206" t="s">
        <v>2199</v>
      </c>
    </row>
    <row r="1171" spans="1:65" s="13" customFormat="1" ht="11.25">
      <c r="B1171" s="208"/>
      <c r="C1171" s="209"/>
      <c r="D1171" s="210" t="s">
        <v>219</v>
      </c>
      <c r="E1171" s="211" t="s">
        <v>21</v>
      </c>
      <c r="F1171" s="212" t="s">
        <v>2200</v>
      </c>
      <c r="G1171" s="209"/>
      <c r="H1171" s="211" t="s">
        <v>21</v>
      </c>
      <c r="I1171" s="213"/>
      <c r="J1171" s="209"/>
      <c r="K1171" s="209"/>
      <c r="L1171" s="214"/>
      <c r="M1171" s="215"/>
      <c r="N1171" s="216"/>
      <c r="O1171" s="216"/>
      <c r="P1171" s="216"/>
      <c r="Q1171" s="216"/>
      <c r="R1171" s="216"/>
      <c r="S1171" s="216"/>
      <c r="T1171" s="217"/>
      <c r="AT1171" s="218" t="s">
        <v>219</v>
      </c>
      <c r="AU1171" s="218" t="s">
        <v>82</v>
      </c>
      <c r="AV1171" s="13" t="s">
        <v>80</v>
      </c>
      <c r="AW1171" s="13" t="s">
        <v>34</v>
      </c>
      <c r="AX1171" s="13" t="s">
        <v>73</v>
      </c>
      <c r="AY1171" s="218" t="s">
        <v>211</v>
      </c>
    </row>
    <row r="1172" spans="1:65" s="14" customFormat="1" ht="11.25">
      <c r="B1172" s="219"/>
      <c r="C1172" s="220"/>
      <c r="D1172" s="210" t="s">
        <v>219</v>
      </c>
      <c r="E1172" s="221" t="s">
        <v>21</v>
      </c>
      <c r="F1172" s="222" t="s">
        <v>2201</v>
      </c>
      <c r="G1172" s="220"/>
      <c r="H1172" s="223">
        <v>12.6</v>
      </c>
      <c r="I1172" s="224"/>
      <c r="J1172" s="220"/>
      <c r="K1172" s="220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219</v>
      </c>
      <c r="AU1172" s="229" t="s">
        <v>82</v>
      </c>
      <c r="AV1172" s="14" t="s">
        <v>82</v>
      </c>
      <c r="AW1172" s="14" t="s">
        <v>34</v>
      </c>
      <c r="AX1172" s="14" t="s">
        <v>73</v>
      </c>
      <c r="AY1172" s="229" t="s">
        <v>211</v>
      </c>
    </row>
    <row r="1173" spans="1:65" s="14" customFormat="1" ht="11.25">
      <c r="B1173" s="219"/>
      <c r="C1173" s="220"/>
      <c r="D1173" s="210" t="s">
        <v>219</v>
      </c>
      <c r="E1173" s="221" t="s">
        <v>21</v>
      </c>
      <c r="F1173" s="222" t="s">
        <v>2202</v>
      </c>
      <c r="G1173" s="220"/>
      <c r="H1173" s="223">
        <v>2.1</v>
      </c>
      <c r="I1173" s="224"/>
      <c r="J1173" s="220"/>
      <c r="K1173" s="220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219</v>
      </c>
      <c r="AU1173" s="229" t="s">
        <v>82</v>
      </c>
      <c r="AV1173" s="14" t="s">
        <v>82</v>
      </c>
      <c r="AW1173" s="14" t="s">
        <v>34</v>
      </c>
      <c r="AX1173" s="14" t="s">
        <v>73</v>
      </c>
      <c r="AY1173" s="229" t="s">
        <v>211</v>
      </c>
    </row>
    <row r="1174" spans="1:65" s="15" customFormat="1" ht="11.25">
      <c r="B1174" s="230"/>
      <c r="C1174" s="231"/>
      <c r="D1174" s="210" t="s">
        <v>219</v>
      </c>
      <c r="E1174" s="232" t="s">
        <v>21</v>
      </c>
      <c r="F1174" s="233" t="s">
        <v>225</v>
      </c>
      <c r="G1174" s="231"/>
      <c r="H1174" s="234">
        <v>14.7</v>
      </c>
      <c r="I1174" s="235"/>
      <c r="J1174" s="231"/>
      <c r="K1174" s="231"/>
      <c r="L1174" s="236"/>
      <c r="M1174" s="237"/>
      <c r="N1174" s="238"/>
      <c r="O1174" s="238"/>
      <c r="P1174" s="238"/>
      <c r="Q1174" s="238"/>
      <c r="R1174" s="238"/>
      <c r="S1174" s="238"/>
      <c r="T1174" s="239"/>
      <c r="AT1174" s="240" t="s">
        <v>219</v>
      </c>
      <c r="AU1174" s="240" t="s">
        <v>82</v>
      </c>
      <c r="AV1174" s="15" t="s">
        <v>100</v>
      </c>
      <c r="AW1174" s="15" t="s">
        <v>34</v>
      </c>
      <c r="AX1174" s="15" t="s">
        <v>80</v>
      </c>
      <c r="AY1174" s="240" t="s">
        <v>211</v>
      </c>
    </row>
    <row r="1175" spans="1:65" s="2" customFormat="1" ht="21.75" customHeight="1">
      <c r="A1175" s="36"/>
      <c r="B1175" s="37"/>
      <c r="C1175" s="195" t="s">
        <v>2203</v>
      </c>
      <c r="D1175" s="195" t="s">
        <v>213</v>
      </c>
      <c r="E1175" s="196" t="s">
        <v>2204</v>
      </c>
      <c r="F1175" s="197" t="s">
        <v>2205</v>
      </c>
      <c r="G1175" s="198" t="s">
        <v>510</v>
      </c>
      <c r="H1175" s="199">
        <v>2</v>
      </c>
      <c r="I1175" s="200"/>
      <c r="J1175" s="201">
        <f>ROUND(I1175*H1175,2)</f>
        <v>0</v>
      </c>
      <c r="K1175" s="197" t="s">
        <v>217</v>
      </c>
      <c r="L1175" s="41"/>
      <c r="M1175" s="202" t="s">
        <v>21</v>
      </c>
      <c r="N1175" s="203" t="s">
        <v>44</v>
      </c>
      <c r="O1175" s="66"/>
      <c r="P1175" s="204">
        <f>O1175*H1175</f>
        <v>0</v>
      </c>
      <c r="Q1175" s="204">
        <v>0</v>
      </c>
      <c r="R1175" s="204">
        <f>Q1175*H1175</f>
        <v>0</v>
      </c>
      <c r="S1175" s="204">
        <v>1.8799999999999999E-3</v>
      </c>
      <c r="T1175" s="205">
        <f>S1175*H1175</f>
        <v>3.7599999999999999E-3</v>
      </c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R1175" s="206" t="s">
        <v>330</v>
      </c>
      <c r="AT1175" s="206" t="s">
        <v>213</v>
      </c>
      <c r="AU1175" s="206" t="s">
        <v>82</v>
      </c>
      <c r="AY1175" s="19" t="s">
        <v>211</v>
      </c>
      <c r="BE1175" s="207">
        <f>IF(N1175="základní",J1175,0)</f>
        <v>0</v>
      </c>
      <c r="BF1175" s="207">
        <f>IF(N1175="snížená",J1175,0)</f>
        <v>0</v>
      </c>
      <c r="BG1175" s="207">
        <f>IF(N1175="zákl. přenesená",J1175,0)</f>
        <v>0</v>
      </c>
      <c r="BH1175" s="207">
        <f>IF(N1175="sníž. přenesená",J1175,0)</f>
        <v>0</v>
      </c>
      <c r="BI1175" s="207">
        <f>IF(N1175="nulová",J1175,0)</f>
        <v>0</v>
      </c>
      <c r="BJ1175" s="19" t="s">
        <v>80</v>
      </c>
      <c r="BK1175" s="207">
        <f>ROUND(I1175*H1175,2)</f>
        <v>0</v>
      </c>
      <c r="BL1175" s="19" t="s">
        <v>330</v>
      </c>
      <c r="BM1175" s="206" t="s">
        <v>2206</v>
      </c>
    </row>
    <row r="1176" spans="1:65" s="14" customFormat="1" ht="11.25">
      <c r="B1176" s="219"/>
      <c r="C1176" s="220"/>
      <c r="D1176" s="210" t="s">
        <v>219</v>
      </c>
      <c r="E1176" s="221" t="s">
        <v>21</v>
      </c>
      <c r="F1176" s="222" t="s">
        <v>1571</v>
      </c>
      <c r="G1176" s="220"/>
      <c r="H1176" s="223">
        <v>2</v>
      </c>
      <c r="I1176" s="224"/>
      <c r="J1176" s="220"/>
      <c r="K1176" s="220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219</v>
      </c>
      <c r="AU1176" s="229" t="s">
        <v>82</v>
      </c>
      <c r="AV1176" s="14" t="s">
        <v>82</v>
      </c>
      <c r="AW1176" s="14" t="s">
        <v>34</v>
      </c>
      <c r="AX1176" s="14" t="s">
        <v>73</v>
      </c>
      <c r="AY1176" s="229" t="s">
        <v>211</v>
      </c>
    </row>
    <row r="1177" spans="1:65" s="15" customFormat="1" ht="11.25">
      <c r="B1177" s="230"/>
      <c r="C1177" s="231"/>
      <c r="D1177" s="210" t="s">
        <v>219</v>
      </c>
      <c r="E1177" s="232" t="s">
        <v>21</v>
      </c>
      <c r="F1177" s="233" t="s">
        <v>225</v>
      </c>
      <c r="G1177" s="231"/>
      <c r="H1177" s="234">
        <v>2</v>
      </c>
      <c r="I1177" s="235"/>
      <c r="J1177" s="231"/>
      <c r="K1177" s="231"/>
      <c r="L1177" s="236"/>
      <c r="M1177" s="237"/>
      <c r="N1177" s="238"/>
      <c r="O1177" s="238"/>
      <c r="P1177" s="238"/>
      <c r="Q1177" s="238"/>
      <c r="R1177" s="238"/>
      <c r="S1177" s="238"/>
      <c r="T1177" s="239"/>
      <c r="AT1177" s="240" t="s">
        <v>219</v>
      </c>
      <c r="AU1177" s="240" t="s">
        <v>82</v>
      </c>
      <c r="AV1177" s="15" t="s">
        <v>100</v>
      </c>
      <c r="AW1177" s="15" t="s">
        <v>34</v>
      </c>
      <c r="AX1177" s="15" t="s">
        <v>80</v>
      </c>
      <c r="AY1177" s="240" t="s">
        <v>211</v>
      </c>
    </row>
    <row r="1178" spans="1:65" s="2" customFormat="1" ht="16.5" customHeight="1">
      <c r="A1178" s="36"/>
      <c r="B1178" s="37"/>
      <c r="C1178" s="195" t="s">
        <v>2207</v>
      </c>
      <c r="D1178" s="195" t="s">
        <v>213</v>
      </c>
      <c r="E1178" s="196" t="s">
        <v>2208</v>
      </c>
      <c r="F1178" s="197" t="s">
        <v>2209</v>
      </c>
      <c r="G1178" s="198" t="s">
        <v>438</v>
      </c>
      <c r="H1178" s="199">
        <v>124.39</v>
      </c>
      <c r="I1178" s="200"/>
      <c r="J1178" s="201">
        <f>ROUND(I1178*H1178,2)</f>
        <v>0</v>
      </c>
      <c r="K1178" s="197" t="s">
        <v>217</v>
      </c>
      <c r="L1178" s="41"/>
      <c r="M1178" s="202" t="s">
        <v>21</v>
      </c>
      <c r="N1178" s="203" t="s">
        <v>44</v>
      </c>
      <c r="O1178" s="66"/>
      <c r="P1178" s="204">
        <f>O1178*H1178</f>
        <v>0</v>
      </c>
      <c r="Q1178" s="204">
        <v>0</v>
      </c>
      <c r="R1178" s="204">
        <f>Q1178*H1178</f>
        <v>0</v>
      </c>
      <c r="S1178" s="204">
        <v>1.213E-2</v>
      </c>
      <c r="T1178" s="205">
        <f>S1178*H1178</f>
        <v>1.5088507</v>
      </c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R1178" s="206" t="s">
        <v>330</v>
      </c>
      <c r="AT1178" s="206" t="s">
        <v>213</v>
      </c>
      <c r="AU1178" s="206" t="s">
        <v>82</v>
      </c>
      <c r="AY1178" s="19" t="s">
        <v>211</v>
      </c>
      <c r="BE1178" s="207">
        <f>IF(N1178="základní",J1178,0)</f>
        <v>0</v>
      </c>
      <c r="BF1178" s="207">
        <f>IF(N1178="snížená",J1178,0)</f>
        <v>0</v>
      </c>
      <c r="BG1178" s="207">
        <f>IF(N1178="zákl. přenesená",J1178,0)</f>
        <v>0</v>
      </c>
      <c r="BH1178" s="207">
        <f>IF(N1178="sníž. přenesená",J1178,0)</f>
        <v>0</v>
      </c>
      <c r="BI1178" s="207">
        <f>IF(N1178="nulová",J1178,0)</f>
        <v>0</v>
      </c>
      <c r="BJ1178" s="19" t="s">
        <v>80</v>
      </c>
      <c r="BK1178" s="207">
        <f>ROUND(I1178*H1178,2)</f>
        <v>0</v>
      </c>
      <c r="BL1178" s="19" t="s">
        <v>330</v>
      </c>
      <c r="BM1178" s="206" t="s">
        <v>2210</v>
      </c>
    </row>
    <row r="1179" spans="1:65" s="13" customFormat="1" ht="11.25">
      <c r="B1179" s="208"/>
      <c r="C1179" s="209"/>
      <c r="D1179" s="210" t="s">
        <v>219</v>
      </c>
      <c r="E1179" s="211" t="s">
        <v>21</v>
      </c>
      <c r="F1179" s="212" t="s">
        <v>2184</v>
      </c>
      <c r="G1179" s="209"/>
      <c r="H1179" s="211" t="s">
        <v>21</v>
      </c>
      <c r="I1179" s="213"/>
      <c r="J1179" s="209"/>
      <c r="K1179" s="209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219</v>
      </c>
      <c r="AU1179" s="218" t="s">
        <v>82</v>
      </c>
      <c r="AV1179" s="13" t="s">
        <v>80</v>
      </c>
      <c r="AW1179" s="13" t="s">
        <v>34</v>
      </c>
      <c r="AX1179" s="13" t="s">
        <v>73</v>
      </c>
      <c r="AY1179" s="218" t="s">
        <v>211</v>
      </c>
    </row>
    <row r="1180" spans="1:65" s="14" customFormat="1" ht="11.25">
      <c r="B1180" s="219"/>
      <c r="C1180" s="220"/>
      <c r="D1180" s="210" t="s">
        <v>219</v>
      </c>
      <c r="E1180" s="221" t="s">
        <v>21</v>
      </c>
      <c r="F1180" s="222" t="s">
        <v>2185</v>
      </c>
      <c r="G1180" s="220"/>
      <c r="H1180" s="223">
        <v>124.39</v>
      </c>
      <c r="I1180" s="224"/>
      <c r="J1180" s="220"/>
      <c r="K1180" s="220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219</v>
      </c>
      <c r="AU1180" s="229" t="s">
        <v>82</v>
      </c>
      <c r="AV1180" s="14" t="s">
        <v>82</v>
      </c>
      <c r="AW1180" s="14" t="s">
        <v>34</v>
      </c>
      <c r="AX1180" s="14" t="s">
        <v>73</v>
      </c>
      <c r="AY1180" s="229" t="s">
        <v>211</v>
      </c>
    </row>
    <row r="1181" spans="1:65" s="15" customFormat="1" ht="11.25">
      <c r="B1181" s="230"/>
      <c r="C1181" s="231"/>
      <c r="D1181" s="210" t="s">
        <v>219</v>
      </c>
      <c r="E1181" s="232" t="s">
        <v>21</v>
      </c>
      <c r="F1181" s="233" t="s">
        <v>225</v>
      </c>
      <c r="G1181" s="231"/>
      <c r="H1181" s="234">
        <v>124.39</v>
      </c>
      <c r="I1181" s="235"/>
      <c r="J1181" s="231"/>
      <c r="K1181" s="231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219</v>
      </c>
      <c r="AU1181" s="240" t="s">
        <v>82</v>
      </c>
      <c r="AV1181" s="15" t="s">
        <v>100</v>
      </c>
      <c r="AW1181" s="15" t="s">
        <v>34</v>
      </c>
      <c r="AX1181" s="15" t="s">
        <v>80</v>
      </c>
      <c r="AY1181" s="240" t="s">
        <v>211</v>
      </c>
    </row>
    <row r="1182" spans="1:65" s="2" customFormat="1" ht="16.5" customHeight="1">
      <c r="A1182" s="36"/>
      <c r="B1182" s="37"/>
      <c r="C1182" s="195" t="s">
        <v>2211</v>
      </c>
      <c r="D1182" s="195" t="s">
        <v>213</v>
      </c>
      <c r="E1182" s="196" t="s">
        <v>2212</v>
      </c>
      <c r="F1182" s="197" t="s">
        <v>2213</v>
      </c>
      <c r="G1182" s="198" t="s">
        <v>438</v>
      </c>
      <c r="H1182" s="199">
        <v>86.16</v>
      </c>
      <c r="I1182" s="200"/>
      <c r="J1182" s="201">
        <f>ROUND(I1182*H1182,2)</f>
        <v>0</v>
      </c>
      <c r="K1182" s="197" t="s">
        <v>217</v>
      </c>
      <c r="L1182" s="41"/>
      <c r="M1182" s="202" t="s">
        <v>21</v>
      </c>
      <c r="N1182" s="203" t="s">
        <v>44</v>
      </c>
      <c r="O1182" s="66"/>
      <c r="P1182" s="204">
        <f>O1182*H1182</f>
        <v>0</v>
      </c>
      <c r="Q1182" s="204">
        <v>0</v>
      </c>
      <c r="R1182" s="204">
        <f>Q1182*H1182</f>
        <v>0</v>
      </c>
      <c r="S1182" s="204">
        <v>3.9399999999999999E-3</v>
      </c>
      <c r="T1182" s="205">
        <f>S1182*H1182</f>
        <v>0.33947040000000001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206" t="s">
        <v>330</v>
      </c>
      <c r="AT1182" s="206" t="s">
        <v>213</v>
      </c>
      <c r="AU1182" s="206" t="s">
        <v>82</v>
      </c>
      <c r="AY1182" s="19" t="s">
        <v>211</v>
      </c>
      <c r="BE1182" s="207">
        <f>IF(N1182="základní",J1182,0)</f>
        <v>0</v>
      </c>
      <c r="BF1182" s="207">
        <f>IF(N1182="snížená",J1182,0)</f>
        <v>0</v>
      </c>
      <c r="BG1182" s="207">
        <f>IF(N1182="zákl. přenesená",J1182,0)</f>
        <v>0</v>
      </c>
      <c r="BH1182" s="207">
        <f>IF(N1182="sníž. přenesená",J1182,0)</f>
        <v>0</v>
      </c>
      <c r="BI1182" s="207">
        <f>IF(N1182="nulová",J1182,0)</f>
        <v>0</v>
      </c>
      <c r="BJ1182" s="19" t="s">
        <v>80</v>
      </c>
      <c r="BK1182" s="207">
        <f>ROUND(I1182*H1182,2)</f>
        <v>0</v>
      </c>
      <c r="BL1182" s="19" t="s">
        <v>330</v>
      </c>
      <c r="BM1182" s="206" t="s">
        <v>2214</v>
      </c>
    </row>
    <row r="1183" spans="1:65" s="14" customFormat="1" ht="11.25">
      <c r="B1183" s="219"/>
      <c r="C1183" s="220"/>
      <c r="D1183" s="210" t="s">
        <v>219</v>
      </c>
      <c r="E1183" s="221" t="s">
        <v>21</v>
      </c>
      <c r="F1183" s="222" t="s">
        <v>2215</v>
      </c>
      <c r="G1183" s="220"/>
      <c r="H1183" s="223">
        <v>32.4</v>
      </c>
      <c r="I1183" s="224"/>
      <c r="J1183" s="220"/>
      <c r="K1183" s="220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219</v>
      </c>
      <c r="AU1183" s="229" t="s">
        <v>82</v>
      </c>
      <c r="AV1183" s="14" t="s">
        <v>82</v>
      </c>
      <c r="AW1183" s="14" t="s">
        <v>34</v>
      </c>
      <c r="AX1183" s="14" t="s">
        <v>73</v>
      </c>
      <c r="AY1183" s="229" t="s">
        <v>211</v>
      </c>
    </row>
    <row r="1184" spans="1:65" s="14" customFormat="1" ht="11.25">
      <c r="B1184" s="219"/>
      <c r="C1184" s="220"/>
      <c r="D1184" s="210" t="s">
        <v>219</v>
      </c>
      <c r="E1184" s="221" t="s">
        <v>21</v>
      </c>
      <c r="F1184" s="222" t="s">
        <v>2216</v>
      </c>
      <c r="G1184" s="220"/>
      <c r="H1184" s="223">
        <v>27.04</v>
      </c>
      <c r="I1184" s="224"/>
      <c r="J1184" s="220"/>
      <c r="K1184" s="220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219</v>
      </c>
      <c r="AU1184" s="229" t="s">
        <v>82</v>
      </c>
      <c r="AV1184" s="14" t="s">
        <v>82</v>
      </c>
      <c r="AW1184" s="14" t="s">
        <v>34</v>
      </c>
      <c r="AX1184" s="14" t="s">
        <v>73</v>
      </c>
      <c r="AY1184" s="229" t="s">
        <v>211</v>
      </c>
    </row>
    <row r="1185" spans="1:65" s="14" customFormat="1" ht="11.25">
      <c r="B1185" s="219"/>
      <c r="C1185" s="220"/>
      <c r="D1185" s="210" t="s">
        <v>219</v>
      </c>
      <c r="E1185" s="221" t="s">
        <v>21</v>
      </c>
      <c r="F1185" s="222" t="s">
        <v>2217</v>
      </c>
      <c r="G1185" s="220"/>
      <c r="H1185" s="223">
        <v>26.72</v>
      </c>
      <c r="I1185" s="224"/>
      <c r="J1185" s="220"/>
      <c r="K1185" s="220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219</v>
      </c>
      <c r="AU1185" s="229" t="s">
        <v>82</v>
      </c>
      <c r="AV1185" s="14" t="s">
        <v>82</v>
      </c>
      <c r="AW1185" s="14" t="s">
        <v>34</v>
      </c>
      <c r="AX1185" s="14" t="s">
        <v>73</v>
      </c>
      <c r="AY1185" s="229" t="s">
        <v>211</v>
      </c>
    </row>
    <row r="1186" spans="1:65" s="15" customFormat="1" ht="11.25">
      <c r="B1186" s="230"/>
      <c r="C1186" s="231"/>
      <c r="D1186" s="210" t="s">
        <v>219</v>
      </c>
      <c r="E1186" s="232" t="s">
        <v>21</v>
      </c>
      <c r="F1186" s="233" t="s">
        <v>225</v>
      </c>
      <c r="G1186" s="231"/>
      <c r="H1186" s="234">
        <v>86.16</v>
      </c>
      <c r="I1186" s="235"/>
      <c r="J1186" s="231"/>
      <c r="K1186" s="231"/>
      <c r="L1186" s="236"/>
      <c r="M1186" s="237"/>
      <c r="N1186" s="238"/>
      <c r="O1186" s="238"/>
      <c r="P1186" s="238"/>
      <c r="Q1186" s="238"/>
      <c r="R1186" s="238"/>
      <c r="S1186" s="238"/>
      <c r="T1186" s="239"/>
      <c r="AT1186" s="240" t="s">
        <v>219</v>
      </c>
      <c r="AU1186" s="240" t="s">
        <v>82</v>
      </c>
      <c r="AV1186" s="15" t="s">
        <v>100</v>
      </c>
      <c r="AW1186" s="15" t="s">
        <v>34</v>
      </c>
      <c r="AX1186" s="15" t="s">
        <v>80</v>
      </c>
      <c r="AY1186" s="240" t="s">
        <v>211</v>
      </c>
    </row>
    <row r="1187" spans="1:65" s="2" customFormat="1" ht="16.5" customHeight="1">
      <c r="A1187" s="36"/>
      <c r="B1187" s="37"/>
      <c r="C1187" s="195" t="s">
        <v>2218</v>
      </c>
      <c r="D1187" s="195" t="s">
        <v>213</v>
      </c>
      <c r="E1187" s="196" t="s">
        <v>2219</v>
      </c>
      <c r="F1187" s="197" t="s">
        <v>2220</v>
      </c>
      <c r="G1187" s="198" t="s">
        <v>216</v>
      </c>
      <c r="H1187" s="199">
        <v>851.553</v>
      </c>
      <c r="I1187" s="200"/>
      <c r="J1187" s="201">
        <f>ROUND(I1187*H1187,2)</f>
        <v>0</v>
      </c>
      <c r="K1187" s="197" t="s">
        <v>217</v>
      </c>
      <c r="L1187" s="41"/>
      <c r="M1187" s="202" t="s">
        <v>21</v>
      </c>
      <c r="N1187" s="203" t="s">
        <v>44</v>
      </c>
      <c r="O1187" s="66"/>
      <c r="P1187" s="204">
        <f>O1187*H1187</f>
        <v>0</v>
      </c>
      <c r="Q1187" s="204">
        <v>5.8E-4</v>
      </c>
      <c r="R1187" s="204">
        <f>Q1187*H1187</f>
        <v>0.49390074</v>
      </c>
      <c r="S1187" s="204">
        <v>0</v>
      </c>
      <c r="T1187" s="205">
        <f>S1187*H1187</f>
        <v>0</v>
      </c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R1187" s="206" t="s">
        <v>330</v>
      </c>
      <c r="AT1187" s="206" t="s">
        <v>213</v>
      </c>
      <c r="AU1187" s="206" t="s">
        <v>82</v>
      </c>
      <c r="AY1187" s="19" t="s">
        <v>211</v>
      </c>
      <c r="BE1187" s="207">
        <f>IF(N1187="základní",J1187,0)</f>
        <v>0</v>
      </c>
      <c r="BF1187" s="207">
        <f>IF(N1187="snížená",J1187,0)</f>
        <v>0</v>
      </c>
      <c r="BG1187" s="207">
        <f>IF(N1187="zákl. přenesená",J1187,0)</f>
        <v>0</v>
      </c>
      <c r="BH1187" s="207">
        <f>IF(N1187="sníž. přenesená",J1187,0)</f>
        <v>0</v>
      </c>
      <c r="BI1187" s="207">
        <f>IF(N1187="nulová",J1187,0)</f>
        <v>0</v>
      </c>
      <c r="BJ1187" s="19" t="s">
        <v>80</v>
      </c>
      <c r="BK1187" s="207">
        <f>ROUND(I1187*H1187,2)</f>
        <v>0</v>
      </c>
      <c r="BL1187" s="19" t="s">
        <v>330</v>
      </c>
      <c r="BM1187" s="206" t="s">
        <v>2221</v>
      </c>
    </row>
    <row r="1188" spans="1:65" s="13" customFormat="1" ht="11.25">
      <c r="B1188" s="208"/>
      <c r="C1188" s="209"/>
      <c r="D1188" s="210" t="s">
        <v>219</v>
      </c>
      <c r="E1188" s="211" t="s">
        <v>21</v>
      </c>
      <c r="F1188" s="212" t="s">
        <v>2222</v>
      </c>
      <c r="G1188" s="209"/>
      <c r="H1188" s="211" t="s">
        <v>21</v>
      </c>
      <c r="I1188" s="213"/>
      <c r="J1188" s="209"/>
      <c r="K1188" s="209"/>
      <c r="L1188" s="214"/>
      <c r="M1188" s="215"/>
      <c r="N1188" s="216"/>
      <c r="O1188" s="216"/>
      <c r="P1188" s="216"/>
      <c r="Q1188" s="216"/>
      <c r="R1188" s="216"/>
      <c r="S1188" s="216"/>
      <c r="T1188" s="217"/>
      <c r="AT1188" s="218" t="s">
        <v>219</v>
      </c>
      <c r="AU1188" s="218" t="s">
        <v>82</v>
      </c>
      <c r="AV1188" s="13" t="s">
        <v>80</v>
      </c>
      <c r="AW1188" s="13" t="s">
        <v>34</v>
      </c>
      <c r="AX1188" s="13" t="s">
        <v>73</v>
      </c>
      <c r="AY1188" s="218" t="s">
        <v>211</v>
      </c>
    </row>
    <row r="1189" spans="1:65" s="14" customFormat="1" ht="11.25">
      <c r="B1189" s="219"/>
      <c r="C1189" s="220"/>
      <c r="D1189" s="210" t="s">
        <v>219</v>
      </c>
      <c r="E1189" s="221" t="s">
        <v>21</v>
      </c>
      <c r="F1189" s="222" t="s">
        <v>2223</v>
      </c>
      <c r="G1189" s="220"/>
      <c r="H1189" s="223">
        <v>41.052999999999997</v>
      </c>
      <c r="I1189" s="224"/>
      <c r="J1189" s="220"/>
      <c r="K1189" s="220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219</v>
      </c>
      <c r="AU1189" s="229" t="s">
        <v>82</v>
      </c>
      <c r="AV1189" s="14" t="s">
        <v>82</v>
      </c>
      <c r="AW1189" s="14" t="s">
        <v>34</v>
      </c>
      <c r="AX1189" s="14" t="s">
        <v>73</v>
      </c>
      <c r="AY1189" s="229" t="s">
        <v>211</v>
      </c>
    </row>
    <row r="1190" spans="1:65" s="14" customFormat="1" ht="11.25">
      <c r="B1190" s="219"/>
      <c r="C1190" s="220"/>
      <c r="D1190" s="210" t="s">
        <v>219</v>
      </c>
      <c r="E1190" s="221" t="s">
        <v>21</v>
      </c>
      <c r="F1190" s="222" t="s">
        <v>2224</v>
      </c>
      <c r="G1190" s="220"/>
      <c r="H1190" s="223">
        <v>36.631999999999998</v>
      </c>
      <c r="I1190" s="224"/>
      <c r="J1190" s="220"/>
      <c r="K1190" s="220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219</v>
      </c>
      <c r="AU1190" s="229" t="s">
        <v>82</v>
      </c>
      <c r="AV1190" s="14" t="s">
        <v>82</v>
      </c>
      <c r="AW1190" s="14" t="s">
        <v>34</v>
      </c>
      <c r="AX1190" s="14" t="s">
        <v>73</v>
      </c>
      <c r="AY1190" s="229" t="s">
        <v>211</v>
      </c>
    </row>
    <row r="1191" spans="1:65" s="14" customFormat="1" ht="11.25">
      <c r="B1191" s="219"/>
      <c r="C1191" s="220"/>
      <c r="D1191" s="210" t="s">
        <v>219</v>
      </c>
      <c r="E1191" s="221" t="s">
        <v>21</v>
      </c>
      <c r="F1191" s="222" t="s">
        <v>2225</v>
      </c>
      <c r="G1191" s="220"/>
      <c r="H1191" s="223">
        <v>3.4</v>
      </c>
      <c r="I1191" s="224"/>
      <c r="J1191" s="220"/>
      <c r="K1191" s="220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219</v>
      </c>
      <c r="AU1191" s="229" t="s">
        <v>82</v>
      </c>
      <c r="AV1191" s="14" t="s">
        <v>82</v>
      </c>
      <c r="AW1191" s="14" t="s">
        <v>34</v>
      </c>
      <c r="AX1191" s="14" t="s">
        <v>73</v>
      </c>
      <c r="AY1191" s="229" t="s">
        <v>211</v>
      </c>
    </row>
    <row r="1192" spans="1:65" s="13" customFormat="1" ht="11.25">
      <c r="B1192" s="208"/>
      <c r="C1192" s="209"/>
      <c r="D1192" s="210" t="s">
        <v>219</v>
      </c>
      <c r="E1192" s="211" t="s">
        <v>21</v>
      </c>
      <c r="F1192" s="212" t="s">
        <v>2226</v>
      </c>
      <c r="G1192" s="209"/>
      <c r="H1192" s="211" t="s">
        <v>21</v>
      </c>
      <c r="I1192" s="213"/>
      <c r="J1192" s="209"/>
      <c r="K1192" s="209"/>
      <c r="L1192" s="214"/>
      <c r="M1192" s="215"/>
      <c r="N1192" s="216"/>
      <c r="O1192" s="216"/>
      <c r="P1192" s="216"/>
      <c r="Q1192" s="216"/>
      <c r="R1192" s="216"/>
      <c r="S1192" s="216"/>
      <c r="T1192" s="217"/>
      <c r="AT1192" s="218" t="s">
        <v>219</v>
      </c>
      <c r="AU1192" s="218" t="s">
        <v>82</v>
      </c>
      <c r="AV1192" s="13" t="s">
        <v>80</v>
      </c>
      <c r="AW1192" s="13" t="s">
        <v>34</v>
      </c>
      <c r="AX1192" s="13" t="s">
        <v>73</v>
      </c>
      <c r="AY1192" s="218" t="s">
        <v>211</v>
      </c>
    </row>
    <row r="1193" spans="1:65" s="14" customFormat="1" ht="11.25">
      <c r="B1193" s="219"/>
      <c r="C1193" s="220"/>
      <c r="D1193" s="210" t="s">
        <v>219</v>
      </c>
      <c r="E1193" s="221" t="s">
        <v>21</v>
      </c>
      <c r="F1193" s="222" t="s">
        <v>2227</v>
      </c>
      <c r="G1193" s="220"/>
      <c r="H1193" s="223">
        <v>723.58</v>
      </c>
      <c r="I1193" s="224"/>
      <c r="J1193" s="220"/>
      <c r="K1193" s="220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219</v>
      </c>
      <c r="AU1193" s="229" t="s">
        <v>82</v>
      </c>
      <c r="AV1193" s="14" t="s">
        <v>82</v>
      </c>
      <c r="AW1193" s="14" t="s">
        <v>34</v>
      </c>
      <c r="AX1193" s="14" t="s">
        <v>73</v>
      </c>
      <c r="AY1193" s="229" t="s">
        <v>211</v>
      </c>
    </row>
    <row r="1194" spans="1:65" s="14" customFormat="1" ht="11.25">
      <c r="B1194" s="219"/>
      <c r="C1194" s="220"/>
      <c r="D1194" s="210" t="s">
        <v>219</v>
      </c>
      <c r="E1194" s="221" t="s">
        <v>21</v>
      </c>
      <c r="F1194" s="222" t="s">
        <v>2228</v>
      </c>
      <c r="G1194" s="220"/>
      <c r="H1194" s="223">
        <v>5.5910000000000002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219</v>
      </c>
      <c r="AU1194" s="229" t="s">
        <v>82</v>
      </c>
      <c r="AV1194" s="14" t="s">
        <v>82</v>
      </c>
      <c r="AW1194" s="14" t="s">
        <v>34</v>
      </c>
      <c r="AX1194" s="14" t="s">
        <v>73</v>
      </c>
      <c r="AY1194" s="229" t="s">
        <v>211</v>
      </c>
    </row>
    <row r="1195" spans="1:65" s="13" customFormat="1" ht="11.25">
      <c r="B1195" s="208"/>
      <c r="C1195" s="209"/>
      <c r="D1195" s="210" t="s">
        <v>219</v>
      </c>
      <c r="E1195" s="211" t="s">
        <v>21</v>
      </c>
      <c r="F1195" s="212" t="s">
        <v>2229</v>
      </c>
      <c r="G1195" s="209"/>
      <c r="H1195" s="211" t="s">
        <v>21</v>
      </c>
      <c r="I1195" s="213"/>
      <c r="J1195" s="209"/>
      <c r="K1195" s="209"/>
      <c r="L1195" s="214"/>
      <c r="M1195" s="215"/>
      <c r="N1195" s="216"/>
      <c r="O1195" s="216"/>
      <c r="P1195" s="216"/>
      <c r="Q1195" s="216"/>
      <c r="R1195" s="216"/>
      <c r="S1195" s="216"/>
      <c r="T1195" s="217"/>
      <c r="AT1195" s="218" t="s">
        <v>219</v>
      </c>
      <c r="AU1195" s="218" t="s">
        <v>82</v>
      </c>
      <c r="AV1195" s="13" t="s">
        <v>80</v>
      </c>
      <c r="AW1195" s="13" t="s">
        <v>34</v>
      </c>
      <c r="AX1195" s="13" t="s">
        <v>73</v>
      </c>
      <c r="AY1195" s="218" t="s">
        <v>211</v>
      </c>
    </row>
    <row r="1196" spans="1:65" s="14" customFormat="1" ht="11.25">
      <c r="B1196" s="219"/>
      <c r="C1196" s="220"/>
      <c r="D1196" s="210" t="s">
        <v>219</v>
      </c>
      <c r="E1196" s="221" t="s">
        <v>21</v>
      </c>
      <c r="F1196" s="222" t="s">
        <v>2230</v>
      </c>
      <c r="G1196" s="220"/>
      <c r="H1196" s="223">
        <v>30.992999999999999</v>
      </c>
      <c r="I1196" s="224"/>
      <c r="J1196" s="220"/>
      <c r="K1196" s="220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219</v>
      </c>
      <c r="AU1196" s="229" t="s">
        <v>82</v>
      </c>
      <c r="AV1196" s="14" t="s">
        <v>82</v>
      </c>
      <c r="AW1196" s="14" t="s">
        <v>34</v>
      </c>
      <c r="AX1196" s="14" t="s">
        <v>73</v>
      </c>
      <c r="AY1196" s="229" t="s">
        <v>211</v>
      </c>
    </row>
    <row r="1197" spans="1:65" s="14" customFormat="1" ht="11.25">
      <c r="B1197" s="219"/>
      <c r="C1197" s="220"/>
      <c r="D1197" s="210" t="s">
        <v>219</v>
      </c>
      <c r="E1197" s="221" t="s">
        <v>21</v>
      </c>
      <c r="F1197" s="222" t="s">
        <v>2231</v>
      </c>
      <c r="G1197" s="220"/>
      <c r="H1197" s="223">
        <v>10.304</v>
      </c>
      <c r="I1197" s="224"/>
      <c r="J1197" s="220"/>
      <c r="K1197" s="220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219</v>
      </c>
      <c r="AU1197" s="229" t="s">
        <v>82</v>
      </c>
      <c r="AV1197" s="14" t="s">
        <v>82</v>
      </c>
      <c r="AW1197" s="14" t="s">
        <v>34</v>
      </c>
      <c r="AX1197" s="14" t="s">
        <v>73</v>
      </c>
      <c r="AY1197" s="229" t="s">
        <v>211</v>
      </c>
    </row>
    <row r="1198" spans="1:65" s="15" customFormat="1" ht="11.25">
      <c r="B1198" s="230"/>
      <c r="C1198" s="231"/>
      <c r="D1198" s="210" t="s">
        <v>219</v>
      </c>
      <c r="E1198" s="232" t="s">
        <v>21</v>
      </c>
      <c r="F1198" s="233" t="s">
        <v>225</v>
      </c>
      <c r="G1198" s="231"/>
      <c r="H1198" s="234">
        <v>851.553</v>
      </c>
      <c r="I1198" s="235"/>
      <c r="J1198" s="231"/>
      <c r="K1198" s="231"/>
      <c r="L1198" s="236"/>
      <c r="M1198" s="237"/>
      <c r="N1198" s="238"/>
      <c r="O1198" s="238"/>
      <c r="P1198" s="238"/>
      <c r="Q1198" s="238"/>
      <c r="R1198" s="238"/>
      <c r="S1198" s="238"/>
      <c r="T1198" s="239"/>
      <c r="AT1198" s="240" t="s">
        <v>219</v>
      </c>
      <c r="AU1198" s="240" t="s">
        <v>82</v>
      </c>
      <c r="AV1198" s="15" t="s">
        <v>100</v>
      </c>
      <c r="AW1198" s="15" t="s">
        <v>34</v>
      </c>
      <c r="AX1198" s="15" t="s">
        <v>80</v>
      </c>
      <c r="AY1198" s="240" t="s">
        <v>211</v>
      </c>
    </row>
    <row r="1199" spans="1:65" s="2" customFormat="1" ht="21.75" customHeight="1">
      <c r="A1199" s="36"/>
      <c r="B1199" s="37"/>
      <c r="C1199" s="195" t="s">
        <v>2232</v>
      </c>
      <c r="D1199" s="195" t="s">
        <v>213</v>
      </c>
      <c r="E1199" s="196" t="s">
        <v>2233</v>
      </c>
      <c r="F1199" s="197" t="s">
        <v>2234</v>
      </c>
      <c r="G1199" s="198" t="s">
        <v>216</v>
      </c>
      <c r="H1199" s="199">
        <v>777.50400000000002</v>
      </c>
      <c r="I1199" s="200"/>
      <c r="J1199" s="201">
        <f>ROUND(I1199*H1199,2)</f>
        <v>0</v>
      </c>
      <c r="K1199" s="197" t="s">
        <v>21</v>
      </c>
      <c r="L1199" s="41"/>
      <c r="M1199" s="202" t="s">
        <v>21</v>
      </c>
      <c r="N1199" s="203" t="s">
        <v>44</v>
      </c>
      <c r="O1199" s="66"/>
      <c r="P1199" s="204">
        <f>O1199*H1199</f>
        <v>0</v>
      </c>
      <c r="Q1199" s="204">
        <v>6.6899999999999998E-3</v>
      </c>
      <c r="R1199" s="204">
        <f>Q1199*H1199</f>
        <v>5.2015017600000002</v>
      </c>
      <c r="S1199" s="204">
        <v>0</v>
      </c>
      <c r="T1199" s="205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206" t="s">
        <v>330</v>
      </c>
      <c r="AT1199" s="206" t="s">
        <v>213</v>
      </c>
      <c r="AU1199" s="206" t="s">
        <v>82</v>
      </c>
      <c r="AY1199" s="19" t="s">
        <v>211</v>
      </c>
      <c r="BE1199" s="207">
        <f>IF(N1199="základní",J1199,0)</f>
        <v>0</v>
      </c>
      <c r="BF1199" s="207">
        <f>IF(N1199="snížená",J1199,0)</f>
        <v>0</v>
      </c>
      <c r="BG1199" s="207">
        <f>IF(N1199="zákl. přenesená",J1199,0)</f>
        <v>0</v>
      </c>
      <c r="BH1199" s="207">
        <f>IF(N1199="sníž. přenesená",J1199,0)</f>
        <v>0</v>
      </c>
      <c r="BI1199" s="207">
        <f>IF(N1199="nulová",J1199,0)</f>
        <v>0</v>
      </c>
      <c r="BJ1199" s="19" t="s">
        <v>80</v>
      </c>
      <c r="BK1199" s="207">
        <f>ROUND(I1199*H1199,2)</f>
        <v>0</v>
      </c>
      <c r="BL1199" s="19" t="s">
        <v>330</v>
      </c>
      <c r="BM1199" s="206" t="s">
        <v>2235</v>
      </c>
    </row>
    <row r="1200" spans="1:65" s="2" customFormat="1" ht="107.25">
      <c r="A1200" s="36"/>
      <c r="B1200" s="37"/>
      <c r="C1200" s="38"/>
      <c r="D1200" s="210" t="s">
        <v>720</v>
      </c>
      <c r="E1200" s="38"/>
      <c r="F1200" s="262" t="s">
        <v>2236</v>
      </c>
      <c r="G1200" s="38"/>
      <c r="H1200" s="38"/>
      <c r="I1200" s="119"/>
      <c r="J1200" s="38"/>
      <c r="K1200" s="38"/>
      <c r="L1200" s="41"/>
      <c r="M1200" s="263"/>
      <c r="N1200" s="264"/>
      <c r="O1200" s="66"/>
      <c r="P1200" s="66"/>
      <c r="Q1200" s="66"/>
      <c r="R1200" s="66"/>
      <c r="S1200" s="66"/>
      <c r="T1200" s="67"/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T1200" s="19" t="s">
        <v>720</v>
      </c>
      <c r="AU1200" s="19" t="s">
        <v>82</v>
      </c>
    </row>
    <row r="1201" spans="1:65" s="13" customFormat="1" ht="11.25">
      <c r="B1201" s="208"/>
      <c r="C1201" s="209"/>
      <c r="D1201" s="210" t="s">
        <v>219</v>
      </c>
      <c r="E1201" s="211" t="s">
        <v>21</v>
      </c>
      <c r="F1201" s="212" t="s">
        <v>2237</v>
      </c>
      <c r="G1201" s="209"/>
      <c r="H1201" s="211" t="s">
        <v>21</v>
      </c>
      <c r="I1201" s="213"/>
      <c r="J1201" s="209"/>
      <c r="K1201" s="209"/>
      <c r="L1201" s="214"/>
      <c r="M1201" s="215"/>
      <c r="N1201" s="216"/>
      <c r="O1201" s="216"/>
      <c r="P1201" s="216"/>
      <c r="Q1201" s="216"/>
      <c r="R1201" s="216"/>
      <c r="S1201" s="216"/>
      <c r="T1201" s="217"/>
      <c r="AT1201" s="218" t="s">
        <v>219</v>
      </c>
      <c r="AU1201" s="218" t="s">
        <v>82</v>
      </c>
      <c r="AV1201" s="13" t="s">
        <v>80</v>
      </c>
      <c r="AW1201" s="13" t="s">
        <v>34</v>
      </c>
      <c r="AX1201" s="13" t="s">
        <v>73</v>
      </c>
      <c r="AY1201" s="218" t="s">
        <v>211</v>
      </c>
    </row>
    <row r="1202" spans="1:65" s="13" customFormat="1" ht="11.25">
      <c r="B1202" s="208"/>
      <c r="C1202" s="209"/>
      <c r="D1202" s="210" t="s">
        <v>219</v>
      </c>
      <c r="E1202" s="211" t="s">
        <v>21</v>
      </c>
      <c r="F1202" s="212" t="s">
        <v>2222</v>
      </c>
      <c r="G1202" s="209"/>
      <c r="H1202" s="211" t="s">
        <v>21</v>
      </c>
      <c r="I1202" s="213"/>
      <c r="J1202" s="209"/>
      <c r="K1202" s="209"/>
      <c r="L1202" s="214"/>
      <c r="M1202" s="215"/>
      <c r="N1202" s="216"/>
      <c r="O1202" s="216"/>
      <c r="P1202" s="216"/>
      <c r="Q1202" s="216"/>
      <c r="R1202" s="216"/>
      <c r="S1202" s="216"/>
      <c r="T1202" s="217"/>
      <c r="AT1202" s="218" t="s">
        <v>219</v>
      </c>
      <c r="AU1202" s="218" t="s">
        <v>82</v>
      </c>
      <c r="AV1202" s="13" t="s">
        <v>80</v>
      </c>
      <c r="AW1202" s="13" t="s">
        <v>34</v>
      </c>
      <c r="AX1202" s="13" t="s">
        <v>73</v>
      </c>
      <c r="AY1202" s="218" t="s">
        <v>211</v>
      </c>
    </row>
    <row r="1203" spans="1:65" s="14" customFormat="1" ht="11.25">
      <c r="B1203" s="219"/>
      <c r="C1203" s="220"/>
      <c r="D1203" s="210" t="s">
        <v>219</v>
      </c>
      <c r="E1203" s="221" t="s">
        <v>21</v>
      </c>
      <c r="F1203" s="222" t="s">
        <v>1945</v>
      </c>
      <c r="G1203" s="220"/>
      <c r="H1203" s="223">
        <v>35.698</v>
      </c>
      <c r="I1203" s="224"/>
      <c r="J1203" s="220"/>
      <c r="K1203" s="220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219</v>
      </c>
      <c r="AU1203" s="229" t="s">
        <v>82</v>
      </c>
      <c r="AV1203" s="14" t="s">
        <v>82</v>
      </c>
      <c r="AW1203" s="14" t="s">
        <v>34</v>
      </c>
      <c r="AX1203" s="14" t="s">
        <v>73</v>
      </c>
      <c r="AY1203" s="229" t="s">
        <v>211</v>
      </c>
    </row>
    <row r="1204" spans="1:65" s="14" customFormat="1" ht="11.25">
      <c r="B1204" s="219"/>
      <c r="C1204" s="220"/>
      <c r="D1204" s="210" t="s">
        <v>219</v>
      </c>
      <c r="E1204" s="221" t="s">
        <v>21</v>
      </c>
      <c r="F1204" s="222" t="s">
        <v>1946</v>
      </c>
      <c r="G1204" s="220"/>
      <c r="H1204" s="223">
        <v>31.853999999999999</v>
      </c>
      <c r="I1204" s="224"/>
      <c r="J1204" s="220"/>
      <c r="K1204" s="220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219</v>
      </c>
      <c r="AU1204" s="229" t="s">
        <v>82</v>
      </c>
      <c r="AV1204" s="14" t="s">
        <v>82</v>
      </c>
      <c r="AW1204" s="14" t="s">
        <v>34</v>
      </c>
      <c r="AX1204" s="14" t="s">
        <v>73</v>
      </c>
      <c r="AY1204" s="229" t="s">
        <v>211</v>
      </c>
    </row>
    <row r="1205" spans="1:65" s="14" customFormat="1" ht="11.25">
      <c r="B1205" s="219"/>
      <c r="C1205" s="220"/>
      <c r="D1205" s="210" t="s">
        <v>219</v>
      </c>
      <c r="E1205" s="221" t="s">
        <v>21</v>
      </c>
      <c r="F1205" s="222" t="s">
        <v>1947</v>
      </c>
      <c r="G1205" s="220"/>
      <c r="H1205" s="223">
        <v>2.956</v>
      </c>
      <c r="I1205" s="224"/>
      <c r="J1205" s="220"/>
      <c r="K1205" s="220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219</v>
      </c>
      <c r="AU1205" s="229" t="s">
        <v>82</v>
      </c>
      <c r="AV1205" s="14" t="s">
        <v>82</v>
      </c>
      <c r="AW1205" s="14" t="s">
        <v>34</v>
      </c>
      <c r="AX1205" s="14" t="s">
        <v>73</v>
      </c>
      <c r="AY1205" s="229" t="s">
        <v>211</v>
      </c>
    </row>
    <row r="1206" spans="1:65" s="13" customFormat="1" ht="11.25">
      <c r="B1206" s="208"/>
      <c r="C1206" s="209"/>
      <c r="D1206" s="210" t="s">
        <v>219</v>
      </c>
      <c r="E1206" s="211" t="s">
        <v>21</v>
      </c>
      <c r="F1206" s="212" t="s">
        <v>2226</v>
      </c>
      <c r="G1206" s="209"/>
      <c r="H1206" s="211" t="s">
        <v>21</v>
      </c>
      <c r="I1206" s="213"/>
      <c r="J1206" s="209"/>
      <c r="K1206" s="209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219</v>
      </c>
      <c r="AU1206" s="218" t="s">
        <v>82</v>
      </c>
      <c r="AV1206" s="13" t="s">
        <v>80</v>
      </c>
      <c r="AW1206" s="13" t="s">
        <v>34</v>
      </c>
      <c r="AX1206" s="13" t="s">
        <v>73</v>
      </c>
      <c r="AY1206" s="218" t="s">
        <v>211</v>
      </c>
    </row>
    <row r="1207" spans="1:65" s="14" customFormat="1" ht="11.25">
      <c r="B1207" s="219"/>
      <c r="C1207" s="220"/>
      <c r="D1207" s="210" t="s">
        <v>219</v>
      </c>
      <c r="E1207" s="221" t="s">
        <v>21</v>
      </c>
      <c r="F1207" s="222" t="s">
        <v>2238</v>
      </c>
      <c r="G1207" s="220"/>
      <c r="H1207" s="223">
        <v>629.20000000000005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219</v>
      </c>
      <c r="AU1207" s="229" t="s">
        <v>82</v>
      </c>
      <c r="AV1207" s="14" t="s">
        <v>82</v>
      </c>
      <c r="AW1207" s="14" t="s">
        <v>34</v>
      </c>
      <c r="AX1207" s="14" t="s">
        <v>73</v>
      </c>
      <c r="AY1207" s="229" t="s">
        <v>211</v>
      </c>
    </row>
    <row r="1208" spans="1:65" s="14" customFormat="1" ht="11.25">
      <c r="B1208" s="219"/>
      <c r="C1208" s="220"/>
      <c r="D1208" s="210" t="s">
        <v>219</v>
      </c>
      <c r="E1208" s="221" t="s">
        <v>21</v>
      </c>
      <c r="F1208" s="222" t="s">
        <v>2239</v>
      </c>
      <c r="G1208" s="220"/>
      <c r="H1208" s="223">
        <v>4.8620000000000001</v>
      </c>
      <c r="I1208" s="224"/>
      <c r="J1208" s="220"/>
      <c r="K1208" s="220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219</v>
      </c>
      <c r="AU1208" s="229" t="s">
        <v>82</v>
      </c>
      <c r="AV1208" s="14" t="s">
        <v>82</v>
      </c>
      <c r="AW1208" s="14" t="s">
        <v>34</v>
      </c>
      <c r="AX1208" s="14" t="s">
        <v>73</v>
      </c>
      <c r="AY1208" s="229" t="s">
        <v>211</v>
      </c>
    </row>
    <row r="1209" spans="1:65" s="13" customFormat="1" ht="11.25">
      <c r="B1209" s="208"/>
      <c r="C1209" s="209"/>
      <c r="D1209" s="210" t="s">
        <v>219</v>
      </c>
      <c r="E1209" s="211" t="s">
        <v>21</v>
      </c>
      <c r="F1209" s="212" t="s">
        <v>2229</v>
      </c>
      <c r="G1209" s="209"/>
      <c r="H1209" s="211" t="s">
        <v>21</v>
      </c>
      <c r="I1209" s="213"/>
      <c r="J1209" s="209"/>
      <c r="K1209" s="209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219</v>
      </c>
      <c r="AU1209" s="218" t="s">
        <v>82</v>
      </c>
      <c r="AV1209" s="13" t="s">
        <v>80</v>
      </c>
      <c r="AW1209" s="13" t="s">
        <v>34</v>
      </c>
      <c r="AX1209" s="13" t="s">
        <v>73</v>
      </c>
      <c r="AY1209" s="218" t="s">
        <v>211</v>
      </c>
    </row>
    <row r="1210" spans="1:65" s="14" customFormat="1" ht="11.25">
      <c r="B1210" s="219"/>
      <c r="C1210" s="220"/>
      <c r="D1210" s="210" t="s">
        <v>219</v>
      </c>
      <c r="E1210" s="221" t="s">
        <v>21</v>
      </c>
      <c r="F1210" s="222" t="s">
        <v>2240</v>
      </c>
      <c r="G1210" s="220"/>
      <c r="H1210" s="223">
        <v>26.95</v>
      </c>
      <c r="I1210" s="224"/>
      <c r="J1210" s="220"/>
      <c r="K1210" s="220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219</v>
      </c>
      <c r="AU1210" s="229" t="s">
        <v>82</v>
      </c>
      <c r="AV1210" s="14" t="s">
        <v>82</v>
      </c>
      <c r="AW1210" s="14" t="s">
        <v>34</v>
      </c>
      <c r="AX1210" s="14" t="s">
        <v>73</v>
      </c>
      <c r="AY1210" s="229" t="s">
        <v>211</v>
      </c>
    </row>
    <row r="1211" spans="1:65" s="14" customFormat="1" ht="11.25">
      <c r="B1211" s="219"/>
      <c r="C1211" s="220"/>
      <c r="D1211" s="210" t="s">
        <v>219</v>
      </c>
      <c r="E1211" s="221" t="s">
        <v>21</v>
      </c>
      <c r="F1211" s="222" t="s">
        <v>2241</v>
      </c>
      <c r="G1211" s="220"/>
      <c r="H1211" s="223">
        <v>8.9600000000000009</v>
      </c>
      <c r="I1211" s="224"/>
      <c r="J1211" s="220"/>
      <c r="K1211" s="220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219</v>
      </c>
      <c r="AU1211" s="229" t="s">
        <v>82</v>
      </c>
      <c r="AV1211" s="14" t="s">
        <v>82</v>
      </c>
      <c r="AW1211" s="14" t="s">
        <v>34</v>
      </c>
      <c r="AX1211" s="14" t="s">
        <v>73</v>
      </c>
      <c r="AY1211" s="229" t="s">
        <v>211</v>
      </c>
    </row>
    <row r="1212" spans="1:65" s="16" customFormat="1" ht="11.25">
      <c r="B1212" s="241"/>
      <c r="C1212" s="242"/>
      <c r="D1212" s="210" t="s">
        <v>219</v>
      </c>
      <c r="E1212" s="243" t="s">
        <v>21</v>
      </c>
      <c r="F1212" s="244" t="s">
        <v>240</v>
      </c>
      <c r="G1212" s="242"/>
      <c r="H1212" s="245">
        <v>740.48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AT1212" s="251" t="s">
        <v>219</v>
      </c>
      <c r="AU1212" s="251" t="s">
        <v>82</v>
      </c>
      <c r="AV1212" s="16" t="s">
        <v>88</v>
      </c>
      <c r="AW1212" s="16" t="s">
        <v>34</v>
      </c>
      <c r="AX1212" s="16" t="s">
        <v>73</v>
      </c>
      <c r="AY1212" s="251" t="s">
        <v>211</v>
      </c>
    </row>
    <row r="1213" spans="1:65" s="13" customFormat="1" ht="11.25">
      <c r="B1213" s="208"/>
      <c r="C1213" s="209"/>
      <c r="D1213" s="210" t="s">
        <v>219</v>
      </c>
      <c r="E1213" s="211" t="s">
        <v>21</v>
      </c>
      <c r="F1213" s="212" t="s">
        <v>2242</v>
      </c>
      <c r="G1213" s="209"/>
      <c r="H1213" s="211" t="s">
        <v>21</v>
      </c>
      <c r="I1213" s="213"/>
      <c r="J1213" s="209"/>
      <c r="K1213" s="209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219</v>
      </c>
      <c r="AU1213" s="218" t="s">
        <v>82</v>
      </c>
      <c r="AV1213" s="13" t="s">
        <v>80</v>
      </c>
      <c r="AW1213" s="13" t="s">
        <v>34</v>
      </c>
      <c r="AX1213" s="13" t="s">
        <v>73</v>
      </c>
      <c r="AY1213" s="218" t="s">
        <v>211</v>
      </c>
    </row>
    <row r="1214" spans="1:65" s="14" customFormat="1" ht="11.25">
      <c r="B1214" s="219"/>
      <c r="C1214" s="220"/>
      <c r="D1214" s="210" t="s">
        <v>219</v>
      </c>
      <c r="E1214" s="221" t="s">
        <v>21</v>
      </c>
      <c r="F1214" s="222" t="s">
        <v>2243</v>
      </c>
      <c r="G1214" s="220"/>
      <c r="H1214" s="223">
        <v>37.024000000000001</v>
      </c>
      <c r="I1214" s="224"/>
      <c r="J1214" s="220"/>
      <c r="K1214" s="220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219</v>
      </c>
      <c r="AU1214" s="229" t="s">
        <v>82</v>
      </c>
      <c r="AV1214" s="14" t="s">
        <v>82</v>
      </c>
      <c r="AW1214" s="14" t="s">
        <v>34</v>
      </c>
      <c r="AX1214" s="14" t="s">
        <v>73</v>
      </c>
      <c r="AY1214" s="229" t="s">
        <v>211</v>
      </c>
    </row>
    <row r="1215" spans="1:65" s="15" customFormat="1" ht="11.25">
      <c r="B1215" s="230"/>
      <c r="C1215" s="231"/>
      <c r="D1215" s="210" t="s">
        <v>219</v>
      </c>
      <c r="E1215" s="232" t="s">
        <v>21</v>
      </c>
      <c r="F1215" s="233" t="s">
        <v>225</v>
      </c>
      <c r="G1215" s="231"/>
      <c r="H1215" s="234">
        <v>777.50400000000002</v>
      </c>
      <c r="I1215" s="235"/>
      <c r="J1215" s="231"/>
      <c r="K1215" s="231"/>
      <c r="L1215" s="236"/>
      <c r="M1215" s="237"/>
      <c r="N1215" s="238"/>
      <c r="O1215" s="238"/>
      <c r="P1215" s="238"/>
      <c r="Q1215" s="238"/>
      <c r="R1215" s="238"/>
      <c r="S1215" s="238"/>
      <c r="T1215" s="239"/>
      <c r="AT1215" s="240" t="s">
        <v>219</v>
      </c>
      <c r="AU1215" s="240" t="s">
        <v>82</v>
      </c>
      <c r="AV1215" s="15" t="s">
        <v>100</v>
      </c>
      <c r="AW1215" s="15" t="s">
        <v>34</v>
      </c>
      <c r="AX1215" s="15" t="s">
        <v>80</v>
      </c>
      <c r="AY1215" s="240" t="s">
        <v>211</v>
      </c>
    </row>
    <row r="1216" spans="1:65" s="2" customFormat="1" ht="16.5" customHeight="1">
      <c r="A1216" s="36"/>
      <c r="B1216" s="37"/>
      <c r="C1216" s="195" t="s">
        <v>2244</v>
      </c>
      <c r="D1216" s="195" t="s">
        <v>213</v>
      </c>
      <c r="E1216" s="196" t="s">
        <v>2245</v>
      </c>
      <c r="F1216" s="197" t="s">
        <v>2246</v>
      </c>
      <c r="G1216" s="198" t="s">
        <v>438</v>
      </c>
      <c r="H1216" s="199">
        <v>60</v>
      </c>
      <c r="I1216" s="200"/>
      <c r="J1216" s="201">
        <f>ROUND(I1216*H1216,2)</f>
        <v>0</v>
      </c>
      <c r="K1216" s="197" t="s">
        <v>21</v>
      </c>
      <c r="L1216" s="41"/>
      <c r="M1216" s="202" t="s">
        <v>21</v>
      </c>
      <c r="N1216" s="203" t="s">
        <v>44</v>
      </c>
      <c r="O1216" s="66"/>
      <c r="P1216" s="204">
        <f>O1216*H1216</f>
        <v>0</v>
      </c>
      <c r="Q1216" s="204">
        <v>2.8700000000000002E-3</v>
      </c>
      <c r="R1216" s="204">
        <f>Q1216*H1216</f>
        <v>0.17220000000000002</v>
      </c>
      <c r="S1216" s="204">
        <v>0</v>
      </c>
      <c r="T1216" s="205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206" t="s">
        <v>330</v>
      </c>
      <c r="AT1216" s="206" t="s">
        <v>213</v>
      </c>
      <c r="AU1216" s="206" t="s">
        <v>82</v>
      </c>
      <c r="AY1216" s="19" t="s">
        <v>211</v>
      </c>
      <c r="BE1216" s="207">
        <f>IF(N1216="základní",J1216,0)</f>
        <v>0</v>
      </c>
      <c r="BF1216" s="207">
        <f>IF(N1216="snížená",J1216,0)</f>
        <v>0</v>
      </c>
      <c r="BG1216" s="207">
        <f>IF(N1216="zákl. přenesená",J1216,0)</f>
        <v>0</v>
      </c>
      <c r="BH1216" s="207">
        <f>IF(N1216="sníž. přenesená",J1216,0)</f>
        <v>0</v>
      </c>
      <c r="BI1216" s="207">
        <f>IF(N1216="nulová",J1216,0)</f>
        <v>0</v>
      </c>
      <c r="BJ1216" s="19" t="s">
        <v>80</v>
      </c>
      <c r="BK1216" s="207">
        <f>ROUND(I1216*H1216,2)</f>
        <v>0</v>
      </c>
      <c r="BL1216" s="19" t="s">
        <v>330</v>
      </c>
      <c r="BM1216" s="206" t="s">
        <v>2247</v>
      </c>
    </row>
    <row r="1217" spans="1:65" s="2" customFormat="1" ht="16.5" customHeight="1">
      <c r="A1217" s="36"/>
      <c r="B1217" s="37"/>
      <c r="C1217" s="195" t="s">
        <v>2248</v>
      </c>
      <c r="D1217" s="195" t="s">
        <v>213</v>
      </c>
      <c r="E1217" s="196" t="s">
        <v>2249</v>
      </c>
      <c r="F1217" s="197" t="s">
        <v>2250</v>
      </c>
      <c r="G1217" s="198" t="s">
        <v>438</v>
      </c>
      <c r="H1217" s="199">
        <v>55</v>
      </c>
      <c r="I1217" s="200"/>
      <c r="J1217" s="201">
        <f>ROUND(I1217*H1217,2)</f>
        <v>0</v>
      </c>
      <c r="K1217" s="197" t="s">
        <v>21</v>
      </c>
      <c r="L1217" s="41"/>
      <c r="M1217" s="202" t="s">
        <v>21</v>
      </c>
      <c r="N1217" s="203" t="s">
        <v>44</v>
      </c>
      <c r="O1217" s="66"/>
      <c r="P1217" s="204">
        <f>O1217*H1217</f>
        <v>0</v>
      </c>
      <c r="Q1217" s="204">
        <v>2.2799999999999999E-3</v>
      </c>
      <c r="R1217" s="204">
        <f>Q1217*H1217</f>
        <v>0.12539999999999998</v>
      </c>
      <c r="S1217" s="204">
        <v>0</v>
      </c>
      <c r="T1217" s="205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206" t="s">
        <v>330</v>
      </c>
      <c r="AT1217" s="206" t="s">
        <v>213</v>
      </c>
      <c r="AU1217" s="206" t="s">
        <v>82</v>
      </c>
      <c r="AY1217" s="19" t="s">
        <v>211</v>
      </c>
      <c r="BE1217" s="207">
        <f>IF(N1217="základní",J1217,0)</f>
        <v>0</v>
      </c>
      <c r="BF1217" s="207">
        <f>IF(N1217="snížená",J1217,0)</f>
        <v>0</v>
      </c>
      <c r="BG1217" s="207">
        <f>IF(N1217="zákl. přenesená",J1217,0)</f>
        <v>0</v>
      </c>
      <c r="BH1217" s="207">
        <f>IF(N1217="sníž. přenesená",J1217,0)</f>
        <v>0</v>
      </c>
      <c r="BI1217" s="207">
        <f>IF(N1217="nulová",J1217,0)</f>
        <v>0</v>
      </c>
      <c r="BJ1217" s="19" t="s">
        <v>80</v>
      </c>
      <c r="BK1217" s="207">
        <f>ROUND(I1217*H1217,2)</f>
        <v>0</v>
      </c>
      <c r="BL1217" s="19" t="s">
        <v>330</v>
      </c>
      <c r="BM1217" s="206" t="s">
        <v>2251</v>
      </c>
    </row>
    <row r="1218" spans="1:65" s="2" customFormat="1" ht="16.5" customHeight="1">
      <c r="A1218" s="36"/>
      <c r="B1218" s="37"/>
      <c r="C1218" s="195" t="s">
        <v>2252</v>
      </c>
      <c r="D1218" s="195" t="s">
        <v>213</v>
      </c>
      <c r="E1218" s="196" t="s">
        <v>2253</v>
      </c>
      <c r="F1218" s="197" t="s">
        <v>2254</v>
      </c>
      <c r="G1218" s="198" t="s">
        <v>438</v>
      </c>
      <c r="H1218" s="199">
        <v>140</v>
      </c>
      <c r="I1218" s="200"/>
      <c r="J1218" s="201">
        <f>ROUND(I1218*H1218,2)</f>
        <v>0</v>
      </c>
      <c r="K1218" s="197" t="s">
        <v>21</v>
      </c>
      <c r="L1218" s="41"/>
      <c r="M1218" s="202" t="s">
        <v>21</v>
      </c>
      <c r="N1218" s="203" t="s">
        <v>44</v>
      </c>
      <c r="O1218" s="66"/>
      <c r="P1218" s="204">
        <f>O1218*H1218</f>
        <v>0</v>
      </c>
      <c r="Q1218" s="204">
        <v>5.5999999999999995E-4</v>
      </c>
      <c r="R1218" s="204">
        <f>Q1218*H1218</f>
        <v>7.8399999999999997E-2</v>
      </c>
      <c r="S1218" s="204">
        <v>0</v>
      </c>
      <c r="T1218" s="205">
        <f>S1218*H1218</f>
        <v>0</v>
      </c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R1218" s="206" t="s">
        <v>330</v>
      </c>
      <c r="AT1218" s="206" t="s">
        <v>213</v>
      </c>
      <c r="AU1218" s="206" t="s">
        <v>82</v>
      </c>
      <c r="AY1218" s="19" t="s">
        <v>211</v>
      </c>
      <c r="BE1218" s="207">
        <f>IF(N1218="základní",J1218,0)</f>
        <v>0</v>
      </c>
      <c r="BF1218" s="207">
        <f>IF(N1218="snížená",J1218,0)</f>
        <v>0</v>
      </c>
      <c r="BG1218" s="207">
        <f>IF(N1218="zákl. přenesená",J1218,0)</f>
        <v>0</v>
      </c>
      <c r="BH1218" s="207">
        <f>IF(N1218="sníž. přenesená",J1218,0)</f>
        <v>0</v>
      </c>
      <c r="BI1218" s="207">
        <f>IF(N1218="nulová",J1218,0)</f>
        <v>0</v>
      </c>
      <c r="BJ1218" s="19" t="s">
        <v>80</v>
      </c>
      <c r="BK1218" s="207">
        <f>ROUND(I1218*H1218,2)</f>
        <v>0</v>
      </c>
      <c r="BL1218" s="19" t="s">
        <v>330</v>
      </c>
      <c r="BM1218" s="206" t="s">
        <v>2255</v>
      </c>
    </row>
    <row r="1219" spans="1:65" s="2" customFormat="1" ht="21.75" customHeight="1">
      <c r="A1219" s="36"/>
      <c r="B1219" s="37"/>
      <c r="C1219" s="195" t="s">
        <v>2256</v>
      </c>
      <c r="D1219" s="195" t="s">
        <v>213</v>
      </c>
      <c r="E1219" s="196" t="s">
        <v>2257</v>
      </c>
      <c r="F1219" s="197" t="s">
        <v>2258</v>
      </c>
      <c r="G1219" s="198" t="s">
        <v>438</v>
      </c>
      <c r="H1219" s="199">
        <v>114.8</v>
      </c>
      <c r="I1219" s="200"/>
      <c r="J1219" s="201">
        <f>ROUND(I1219*H1219,2)</f>
        <v>0</v>
      </c>
      <c r="K1219" s="197" t="s">
        <v>21</v>
      </c>
      <c r="L1219" s="41"/>
      <c r="M1219" s="202" t="s">
        <v>21</v>
      </c>
      <c r="N1219" s="203" t="s">
        <v>44</v>
      </c>
      <c r="O1219" s="66"/>
      <c r="P1219" s="204">
        <f>O1219*H1219</f>
        <v>0</v>
      </c>
      <c r="Q1219" s="204">
        <v>9.3999999999999997E-4</v>
      </c>
      <c r="R1219" s="204">
        <f>Q1219*H1219</f>
        <v>0.10791199999999999</v>
      </c>
      <c r="S1219" s="204">
        <v>0</v>
      </c>
      <c r="T1219" s="205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206" t="s">
        <v>330</v>
      </c>
      <c r="AT1219" s="206" t="s">
        <v>213</v>
      </c>
      <c r="AU1219" s="206" t="s">
        <v>82</v>
      </c>
      <c r="AY1219" s="19" t="s">
        <v>211</v>
      </c>
      <c r="BE1219" s="207">
        <f>IF(N1219="základní",J1219,0)</f>
        <v>0</v>
      </c>
      <c r="BF1219" s="207">
        <f>IF(N1219="snížená",J1219,0)</f>
        <v>0</v>
      </c>
      <c r="BG1219" s="207">
        <f>IF(N1219="zákl. přenesená",J1219,0)</f>
        <v>0</v>
      </c>
      <c r="BH1219" s="207">
        <f>IF(N1219="sníž. přenesená",J1219,0)</f>
        <v>0</v>
      </c>
      <c r="BI1219" s="207">
        <f>IF(N1219="nulová",J1219,0)</f>
        <v>0</v>
      </c>
      <c r="BJ1219" s="19" t="s">
        <v>80</v>
      </c>
      <c r="BK1219" s="207">
        <f>ROUND(I1219*H1219,2)</f>
        <v>0</v>
      </c>
      <c r="BL1219" s="19" t="s">
        <v>330</v>
      </c>
      <c r="BM1219" s="206" t="s">
        <v>2259</v>
      </c>
    </row>
    <row r="1220" spans="1:65" s="14" customFormat="1" ht="11.25">
      <c r="B1220" s="219"/>
      <c r="C1220" s="220"/>
      <c r="D1220" s="210" t="s">
        <v>219</v>
      </c>
      <c r="E1220" s="221" t="s">
        <v>21</v>
      </c>
      <c r="F1220" s="222" t="s">
        <v>2260</v>
      </c>
      <c r="G1220" s="220"/>
      <c r="H1220" s="223">
        <v>114.8</v>
      </c>
      <c r="I1220" s="224"/>
      <c r="J1220" s="220"/>
      <c r="K1220" s="220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219</v>
      </c>
      <c r="AU1220" s="229" t="s">
        <v>82</v>
      </c>
      <c r="AV1220" s="14" t="s">
        <v>82</v>
      </c>
      <c r="AW1220" s="14" t="s">
        <v>34</v>
      </c>
      <c r="AX1220" s="14" t="s">
        <v>73</v>
      </c>
      <c r="AY1220" s="229" t="s">
        <v>211</v>
      </c>
    </row>
    <row r="1221" spans="1:65" s="15" customFormat="1" ht="11.25">
      <c r="B1221" s="230"/>
      <c r="C1221" s="231"/>
      <c r="D1221" s="210" t="s">
        <v>219</v>
      </c>
      <c r="E1221" s="232" t="s">
        <v>21</v>
      </c>
      <c r="F1221" s="233" t="s">
        <v>225</v>
      </c>
      <c r="G1221" s="231"/>
      <c r="H1221" s="234">
        <v>114.8</v>
      </c>
      <c r="I1221" s="235"/>
      <c r="J1221" s="231"/>
      <c r="K1221" s="231"/>
      <c r="L1221" s="236"/>
      <c r="M1221" s="237"/>
      <c r="N1221" s="238"/>
      <c r="O1221" s="238"/>
      <c r="P1221" s="238"/>
      <c r="Q1221" s="238"/>
      <c r="R1221" s="238"/>
      <c r="S1221" s="238"/>
      <c r="T1221" s="239"/>
      <c r="AT1221" s="240" t="s">
        <v>219</v>
      </c>
      <c r="AU1221" s="240" t="s">
        <v>82</v>
      </c>
      <c r="AV1221" s="15" t="s">
        <v>100</v>
      </c>
      <c r="AW1221" s="15" t="s">
        <v>34</v>
      </c>
      <c r="AX1221" s="15" t="s">
        <v>80</v>
      </c>
      <c r="AY1221" s="240" t="s">
        <v>211</v>
      </c>
    </row>
    <row r="1222" spans="1:65" s="2" customFormat="1" ht="16.5" customHeight="1">
      <c r="A1222" s="36"/>
      <c r="B1222" s="37"/>
      <c r="C1222" s="195" t="s">
        <v>2261</v>
      </c>
      <c r="D1222" s="195" t="s">
        <v>213</v>
      </c>
      <c r="E1222" s="196" t="s">
        <v>2262</v>
      </c>
      <c r="F1222" s="197" t="s">
        <v>2263</v>
      </c>
      <c r="G1222" s="198" t="s">
        <v>438</v>
      </c>
      <c r="H1222" s="199">
        <v>10.8</v>
      </c>
      <c r="I1222" s="200"/>
      <c r="J1222" s="201">
        <f>ROUND(I1222*H1222,2)</f>
        <v>0</v>
      </c>
      <c r="K1222" s="197" t="s">
        <v>21</v>
      </c>
      <c r="L1222" s="41"/>
      <c r="M1222" s="202" t="s">
        <v>21</v>
      </c>
      <c r="N1222" s="203" t="s">
        <v>44</v>
      </c>
      <c r="O1222" s="66"/>
      <c r="P1222" s="204">
        <f>O1222*H1222</f>
        <v>0</v>
      </c>
      <c r="Q1222" s="204">
        <v>8.7000000000000001E-4</v>
      </c>
      <c r="R1222" s="204">
        <f>Q1222*H1222</f>
        <v>9.3959999999999998E-3</v>
      </c>
      <c r="S1222" s="204">
        <v>0</v>
      </c>
      <c r="T1222" s="205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206" t="s">
        <v>330</v>
      </c>
      <c r="AT1222" s="206" t="s">
        <v>213</v>
      </c>
      <c r="AU1222" s="206" t="s">
        <v>82</v>
      </c>
      <c r="AY1222" s="19" t="s">
        <v>211</v>
      </c>
      <c r="BE1222" s="207">
        <f>IF(N1222="základní",J1222,0)</f>
        <v>0</v>
      </c>
      <c r="BF1222" s="207">
        <f>IF(N1222="snížená",J1222,0)</f>
        <v>0</v>
      </c>
      <c r="BG1222" s="207">
        <f>IF(N1222="zákl. přenesená",J1222,0)</f>
        <v>0</v>
      </c>
      <c r="BH1222" s="207">
        <f>IF(N1222="sníž. přenesená",J1222,0)</f>
        <v>0</v>
      </c>
      <c r="BI1222" s="207">
        <f>IF(N1222="nulová",J1222,0)</f>
        <v>0</v>
      </c>
      <c r="BJ1222" s="19" t="s">
        <v>80</v>
      </c>
      <c r="BK1222" s="207">
        <f>ROUND(I1222*H1222,2)</f>
        <v>0</v>
      </c>
      <c r="BL1222" s="19" t="s">
        <v>330</v>
      </c>
      <c r="BM1222" s="206" t="s">
        <v>2264</v>
      </c>
    </row>
    <row r="1223" spans="1:65" s="14" customFormat="1" ht="11.25">
      <c r="B1223" s="219"/>
      <c r="C1223" s="220"/>
      <c r="D1223" s="210" t="s">
        <v>219</v>
      </c>
      <c r="E1223" s="221" t="s">
        <v>21</v>
      </c>
      <c r="F1223" s="222" t="s">
        <v>2265</v>
      </c>
      <c r="G1223" s="220"/>
      <c r="H1223" s="223">
        <v>10.8</v>
      </c>
      <c r="I1223" s="224"/>
      <c r="J1223" s="220"/>
      <c r="K1223" s="220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219</v>
      </c>
      <c r="AU1223" s="229" t="s">
        <v>82</v>
      </c>
      <c r="AV1223" s="14" t="s">
        <v>82</v>
      </c>
      <c r="AW1223" s="14" t="s">
        <v>34</v>
      </c>
      <c r="AX1223" s="14" t="s">
        <v>80</v>
      </c>
      <c r="AY1223" s="229" t="s">
        <v>211</v>
      </c>
    </row>
    <row r="1224" spans="1:65" s="2" customFormat="1" ht="16.5" customHeight="1">
      <c r="A1224" s="36"/>
      <c r="B1224" s="37"/>
      <c r="C1224" s="195" t="s">
        <v>2266</v>
      </c>
      <c r="D1224" s="195" t="s">
        <v>213</v>
      </c>
      <c r="E1224" s="196" t="s">
        <v>2267</v>
      </c>
      <c r="F1224" s="197" t="s">
        <v>2268</v>
      </c>
      <c r="G1224" s="198" t="s">
        <v>438</v>
      </c>
      <c r="H1224" s="199">
        <v>1.8</v>
      </c>
      <c r="I1224" s="200"/>
      <c r="J1224" s="201">
        <f>ROUND(I1224*H1224,2)</f>
        <v>0</v>
      </c>
      <c r="K1224" s="197" t="s">
        <v>21</v>
      </c>
      <c r="L1224" s="41"/>
      <c r="M1224" s="202" t="s">
        <v>21</v>
      </c>
      <c r="N1224" s="203" t="s">
        <v>44</v>
      </c>
      <c r="O1224" s="66"/>
      <c r="P1224" s="204">
        <f>O1224*H1224</f>
        <v>0</v>
      </c>
      <c r="Q1224" s="204">
        <v>1.4599999999999999E-3</v>
      </c>
      <c r="R1224" s="204">
        <f>Q1224*H1224</f>
        <v>2.6280000000000001E-3</v>
      </c>
      <c r="S1224" s="204">
        <v>0</v>
      </c>
      <c r="T1224" s="20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206" t="s">
        <v>330</v>
      </c>
      <c r="AT1224" s="206" t="s">
        <v>213</v>
      </c>
      <c r="AU1224" s="206" t="s">
        <v>82</v>
      </c>
      <c r="AY1224" s="19" t="s">
        <v>211</v>
      </c>
      <c r="BE1224" s="207">
        <f>IF(N1224="základní",J1224,0)</f>
        <v>0</v>
      </c>
      <c r="BF1224" s="207">
        <f>IF(N1224="snížená",J1224,0)</f>
        <v>0</v>
      </c>
      <c r="BG1224" s="207">
        <f>IF(N1224="zákl. přenesená",J1224,0)</f>
        <v>0</v>
      </c>
      <c r="BH1224" s="207">
        <f>IF(N1224="sníž. přenesená",J1224,0)</f>
        <v>0</v>
      </c>
      <c r="BI1224" s="207">
        <f>IF(N1224="nulová",J1224,0)</f>
        <v>0</v>
      </c>
      <c r="BJ1224" s="19" t="s">
        <v>80</v>
      </c>
      <c r="BK1224" s="207">
        <f>ROUND(I1224*H1224,2)</f>
        <v>0</v>
      </c>
      <c r="BL1224" s="19" t="s">
        <v>330</v>
      </c>
      <c r="BM1224" s="206" t="s">
        <v>2269</v>
      </c>
    </row>
    <row r="1225" spans="1:65" s="14" customFormat="1" ht="11.25">
      <c r="B1225" s="219"/>
      <c r="C1225" s="220"/>
      <c r="D1225" s="210" t="s">
        <v>219</v>
      </c>
      <c r="E1225" s="221" t="s">
        <v>21</v>
      </c>
      <c r="F1225" s="222" t="s">
        <v>2270</v>
      </c>
      <c r="G1225" s="220"/>
      <c r="H1225" s="223">
        <v>1.8</v>
      </c>
      <c r="I1225" s="224"/>
      <c r="J1225" s="220"/>
      <c r="K1225" s="220"/>
      <c r="L1225" s="225"/>
      <c r="M1225" s="226"/>
      <c r="N1225" s="227"/>
      <c r="O1225" s="227"/>
      <c r="P1225" s="227"/>
      <c r="Q1225" s="227"/>
      <c r="R1225" s="227"/>
      <c r="S1225" s="227"/>
      <c r="T1225" s="228"/>
      <c r="AT1225" s="229" t="s">
        <v>219</v>
      </c>
      <c r="AU1225" s="229" t="s">
        <v>82</v>
      </c>
      <c r="AV1225" s="14" t="s">
        <v>82</v>
      </c>
      <c r="AW1225" s="14" t="s">
        <v>34</v>
      </c>
      <c r="AX1225" s="14" t="s">
        <v>80</v>
      </c>
      <c r="AY1225" s="229" t="s">
        <v>211</v>
      </c>
    </row>
    <row r="1226" spans="1:65" s="2" customFormat="1" ht="16.5" customHeight="1">
      <c r="A1226" s="36"/>
      <c r="B1226" s="37"/>
      <c r="C1226" s="195" t="s">
        <v>2271</v>
      </c>
      <c r="D1226" s="195" t="s">
        <v>213</v>
      </c>
      <c r="E1226" s="196" t="s">
        <v>2272</v>
      </c>
      <c r="F1226" s="197" t="s">
        <v>2273</v>
      </c>
      <c r="G1226" s="198" t="s">
        <v>438</v>
      </c>
      <c r="H1226" s="199">
        <v>4.5</v>
      </c>
      <c r="I1226" s="200"/>
      <c r="J1226" s="201">
        <f>ROUND(I1226*H1226,2)</f>
        <v>0</v>
      </c>
      <c r="K1226" s="197" t="s">
        <v>21</v>
      </c>
      <c r="L1226" s="41"/>
      <c r="M1226" s="202" t="s">
        <v>21</v>
      </c>
      <c r="N1226" s="203" t="s">
        <v>44</v>
      </c>
      <c r="O1226" s="66"/>
      <c r="P1226" s="204">
        <f>O1226*H1226</f>
        <v>0</v>
      </c>
      <c r="Q1226" s="204">
        <v>5.47E-3</v>
      </c>
      <c r="R1226" s="204">
        <f>Q1226*H1226</f>
        <v>2.4615000000000001E-2</v>
      </c>
      <c r="S1226" s="204">
        <v>0</v>
      </c>
      <c r="T1226" s="205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206" t="s">
        <v>330</v>
      </c>
      <c r="AT1226" s="206" t="s">
        <v>213</v>
      </c>
      <c r="AU1226" s="206" t="s">
        <v>82</v>
      </c>
      <c r="AY1226" s="19" t="s">
        <v>211</v>
      </c>
      <c r="BE1226" s="207">
        <f>IF(N1226="základní",J1226,0)</f>
        <v>0</v>
      </c>
      <c r="BF1226" s="207">
        <f>IF(N1226="snížená",J1226,0)</f>
        <v>0</v>
      </c>
      <c r="BG1226" s="207">
        <f>IF(N1226="zákl. přenesená",J1226,0)</f>
        <v>0</v>
      </c>
      <c r="BH1226" s="207">
        <f>IF(N1226="sníž. přenesená",J1226,0)</f>
        <v>0</v>
      </c>
      <c r="BI1226" s="207">
        <f>IF(N1226="nulová",J1226,0)</f>
        <v>0</v>
      </c>
      <c r="BJ1226" s="19" t="s">
        <v>80</v>
      </c>
      <c r="BK1226" s="207">
        <f>ROUND(I1226*H1226,2)</f>
        <v>0</v>
      </c>
      <c r="BL1226" s="19" t="s">
        <v>330</v>
      </c>
      <c r="BM1226" s="206" t="s">
        <v>2274</v>
      </c>
    </row>
    <row r="1227" spans="1:65" s="2" customFormat="1" ht="16.5" customHeight="1">
      <c r="A1227" s="36"/>
      <c r="B1227" s="37"/>
      <c r="C1227" s="195" t="s">
        <v>2275</v>
      </c>
      <c r="D1227" s="195" t="s">
        <v>213</v>
      </c>
      <c r="E1227" s="196" t="s">
        <v>2276</v>
      </c>
      <c r="F1227" s="197" t="s">
        <v>2277</v>
      </c>
      <c r="G1227" s="198" t="s">
        <v>438</v>
      </c>
      <c r="H1227" s="199">
        <v>4</v>
      </c>
      <c r="I1227" s="200"/>
      <c r="J1227" s="201">
        <f>ROUND(I1227*H1227,2)</f>
        <v>0</v>
      </c>
      <c r="K1227" s="197" t="s">
        <v>21</v>
      </c>
      <c r="L1227" s="41"/>
      <c r="M1227" s="202" t="s">
        <v>21</v>
      </c>
      <c r="N1227" s="203" t="s">
        <v>44</v>
      </c>
      <c r="O1227" s="66"/>
      <c r="P1227" s="204">
        <f>O1227*H1227</f>
        <v>0</v>
      </c>
      <c r="Q1227" s="204">
        <v>5.47E-3</v>
      </c>
      <c r="R1227" s="204">
        <f>Q1227*H1227</f>
        <v>2.188E-2</v>
      </c>
      <c r="S1227" s="204">
        <v>0</v>
      </c>
      <c r="T1227" s="205">
        <f>S1227*H1227</f>
        <v>0</v>
      </c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R1227" s="206" t="s">
        <v>330</v>
      </c>
      <c r="AT1227" s="206" t="s">
        <v>213</v>
      </c>
      <c r="AU1227" s="206" t="s">
        <v>82</v>
      </c>
      <c r="AY1227" s="19" t="s">
        <v>211</v>
      </c>
      <c r="BE1227" s="207">
        <f>IF(N1227="základní",J1227,0)</f>
        <v>0</v>
      </c>
      <c r="BF1227" s="207">
        <f>IF(N1227="snížená",J1227,0)</f>
        <v>0</v>
      </c>
      <c r="BG1227" s="207">
        <f>IF(N1227="zákl. přenesená",J1227,0)</f>
        <v>0</v>
      </c>
      <c r="BH1227" s="207">
        <f>IF(N1227="sníž. přenesená",J1227,0)</f>
        <v>0</v>
      </c>
      <c r="BI1227" s="207">
        <f>IF(N1227="nulová",J1227,0)</f>
        <v>0</v>
      </c>
      <c r="BJ1227" s="19" t="s">
        <v>80</v>
      </c>
      <c r="BK1227" s="207">
        <f>ROUND(I1227*H1227,2)</f>
        <v>0</v>
      </c>
      <c r="BL1227" s="19" t="s">
        <v>330</v>
      </c>
      <c r="BM1227" s="206" t="s">
        <v>2278</v>
      </c>
    </row>
    <row r="1228" spans="1:65" s="2" customFormat="1" ht="16.5" customHeight="1">
      <c r="A1228" s="36"/>
      <c r="B1228" s="37"/>
      <c r="C1228" s="195" t="s">
        <v>2279</v>
      </c>
      <c r="D1228" s="195" t="s">
        <v>213</v>
      </c>
      <c r="E1228" s="196" t="s">
        <v>2280</v>
      </c>
      <c r="F1228" s="197" t="s">
        <v>2281</v>
      </c>
      <c r="G1228" s="198" t="s">
        <v>438</v>
      </c>
      <c r="H1228" s="199">
        <v>78.400000000000006</v>
      </c>
      <c r="I1228" s="200"/>
      <c r="J1228" s="201">
        <f>ROUND(I1228*H1228,2)</f>
        <v>0</v>
      </c>
      <c r="K1228" s="197" t="s">
        <v>21</v>
      </c>
      <c r="L1228" s="41"/>
      <c r="M1228" s="202" t="s">
        <v>21</v>
      </c>
      <c r="N1228" s="203" t="s">
        <v>44</v>
      </c>
      <c r="O1228" s="66"/>
      <c r="P1228" s="204">
        <f>O1228*H1228</f>
        <v>0</v>
      </c>
      <c r="Q1228" s="204">
        <v>2.8900000000000002E-3</v>
      </c>
      <c r="R1228" s="204">
        <f>Q1228*H1228</f>
        <v>0.22657600000000003</v>
      </c>
      <c r="S1228" s="204">
        <v>0</v>
      </c>
      <c r="T1228" s="205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206" t="s">
        <v>330</v>
      </c>
      <c r="AT1228" s="206" t="s">
        <v>213</v>
      </c>
      <c r="AU1228" s="206" t="s">
        <v>82</v>
      </c>
      <c r="AY1228" s="19" t="s">
        <v>211</v>
      </c>
      <c r="BE1228" s="207">
        <f>IF(N1228="základní",J1228,0)</f>
        <v>0</v>
      </c>
      <c r="BF1228" s="207">
        <f>IF(N1228="snížená",J1228,0)</f>
        <v>0</v>
      </c>
      <c r="BG1228" s="207">
        <f>IF(N1228="zákl. přenesená",J1228,0)</f>
        <v>0</v>
      </c>
      <c r="BH1228" s="207">
        <f>IF(N1228="sníž. přenesená",J1228,0)</f>
        <v>0</v>
      </c>
      <c r="BI1228" s="207">
        <f>IF(N1228="nulová",J1228,0)</f>
        <v>0</v>
      </c>
      <c r="BJ1228" s="19" t="s">
        <v>80</v>
      </c>
      <c r="BK1228" s="207">
        <f>ROUND(I1228*H1228,2)</f>
        <v>0</v>
      </c>
      <c r="BL1228" s="19" t="s">
        <v>330</v>
      </c>
      <c r="BM1228" s="206" t="s">
        <v>2282</v>
      </c>
    </row>
    <row r="1229" spans="1:65" s="14" customFormat="1" ht="11.25">
      <c r="B1229" s="219"/>
      <c r="C1229" s="220"/>
      <c r="D1229" s="210" t="s">
        <v>219</v>
      </c>
      <c r="E1229" s="221" t="s">
        <v>21</v>
      </c>
      <c r="F1229" s="222" t="s">
        <v>2283</v>
      </c>
      <c r="G1229" s="220"/>
      <c r="H1229" s="223">
        <v>78.400000000000006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219</v>
      </c>
      <c r="AU1229" s="229" t="s">
        <v>82</v>
      </c>
      <c r="AV1229" s="14" t="s">
        <v>82</v>
      </c>
      <c r="AW1229" s="14" t="s">
        <v>34</v>
      </c>
      <c r="AX1229" s="14" t="s">
        <v>80</v>
      </c>
      <c r="AY1229" s="229" t="s">
        <v>211</v>
      </c>
    </row>
    <row r="1230" spans="1:65" s="2" customFormat="1" ht="16.5" customHeight="1">
      <c r="A1230" s="36"/>
      <c r="B1230" s="37"/>
      <c r="C1230" s="195" t="s">
        <v>2284</v>
      </c>
      <c r="D1230" s="195" t="s">
        <v>213</v>
      </c>
      <c r="E1230" s="196" t="s">
        <v>2285</v>
      </c>
      <c r="F1230" s="197" t="s">
        <v>2286</v>
      </c>
      <c r="G1230" s="198" t="s">
        <v>438</v>
      </c>
      <c r="H1230" s="199">
        <v>54.8</v>
      </c>
      <c r="I1230" s="200"/>
      <c r="J1230" s="201">
        <f>ROUND(I1230*H1230,2)</f>
        <v>0</v>
      </c>
      <c r="K1230" s="197" t="s">
        <v>21</v>
      </c>
      <c r="L1230" s="41"/>
      <c r="M1230" s="202" t="s">
        <v>21</v>
      </c>
      <c r="N1230" s="203" t="s">
        <v>44</v>
      </c>
      <c r="O1230" s="66"/>
      <c r="P1230" s="204">
        <f>O1230*H1230</f>
        <v>0</v>
      </c>
      <c r="Q1230" s="204">
        <v>5.47E-3</v>
      </c>
      <c r="R1230" s="204">
        <f>Q1230*H1230</f>
        <v>0.29975599999999997</v>
      </c>
      <c r="S1230" s="204">
        <v>0</v>
      </c>
      <c r="T1230" s="205">
        <f>S1230*H1230</f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206" t="s">
        <v>330</v>
      </c>
      <c r="AT1230" s="206" t="s">
        <v>213</v>
      </c>
      <c r="AU1230" s="206" t="s">
        <v>82</v>
      </c>
      <c r="AY1230" s="19" t="s">
        <v>211</v>
      </c>
      <c r="BE1230" s="207">
        <f>IF(N1230="základní",J1230,0)</f>
        <v>0</v>
      </c>
      <c r="BF1230" s="207">
        <f>IF(N1230="snížená",J1230,0)</f>
        <v>0</v>
      </c>
      <c r="BG1230" s="207">
        <f>IF(N1230="zákl. přenesená",J1230,0)</f>
        <v>0</v>
      </c>
      <c r="BH1230" s="207">
        <f>IF(N1230="sníž. přenesená",J1230,0)</f>
        <v>0</v>
      </c>
      <c r="BI1230" s="207">
        <f>IF(N1230="nulová",J1230,0)</f>
        <v>0</v>
      </c>
      <c r="BJ1230" s="19" t="s">
        <v>80</v>
      </c>
      <c r="BK1230" s="207">
        <f>ROUND(I1230*H1230,2)</f>
        <v>0</v>
      </c>
      <c r="BL1230" s="19" t="s">
        <v>330</v>
      </c>
      <c r="BM1230" s="206" t="s">
        <v>2287</v>
      </c>
    </row>
    <row r="1231" spans="1:65" s="2" customFormat="1" ht="16.5" customHeight="1">
      <c r="A1231" s="36"/>
      <c r="B1231" s="37"/>
      <c r="C1231" s="195" t="s">
        <v>2288</v>
      </c>
      <c r="D1231" s="195" t="s">
        <v>213</v>
      </c>
      <c r="E1231" s="196" t="s">
        <v>2289</v>
      </c>
      <c r="F1231" s="197" t="s">
        <v>2290</v>
      </c>
      <c r="G1231" s="198" t="s">
        <v>438</v>
      </c>
      <c r="H1231" s="199">
        <v>4.8</v>
      </c>
      <c r="I1231" s="200"/>
      <c r="J1231" s="201">
        <f>ROUND(I1231*H1231,2)</f>
        <v>0</v>
      </c>
      <c r="K1231" s="197" t="s">
        <v>21</v>
      </c>
      <c r="L1231" s="41"/>
      <c r="M1231" s="202" t="s">
        <v>21</v>
      </c>
      <c r="N1231" s="203" t="s">
        <v>44</v>
      </c>
      <c r="O1231" s="66"/>
      <c r="P1231" s="204">
        <f>O1231*H1231</f>
        <v>0</v>
      </c>
      <c r="Q1231" s="204">
        <v>5.47E-3</v>
      </c>
      <c r="R1231" s="204">
        <f>Q1231*H1231</f>
        <v>2.6255999999999998E-2</v>
      </c>
      <c r="S1231" s="204">
        <v>0</v>
      </c>
      <c r="T1231" s="205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206" t="s">
        <v>330</v>
      </c>
      <c r="AT1231" s="206" t="s">
        <v>213</v>
      </c>
      <c r="AU1231" s="206" t="s">
        <v>82</v>
      </c>
      <c r="AY1231" s="19" t="s">
        <v>211</v>
      </c>
      <c r="BE1231" s="207">
        <f>IF(N1231="základní",J1231,0)</f>
        <v>0</v>
      </c>
      <c r="BF1231" s="207">
        <f>IF(N1231="snížená",J1231,0)</f>
        <v>0</v>
      </c>
      <c r="BG1231" s="207">
        <f>IF(N1231="zákl. přenesená",J1231,0)</f>
        <v>0</v>
      </c>
      <c r="BH1231" s="207">
        <f>IF(N1231="sníž. přenesená",J1231,0)</f>
        <v>0</v>
      </c>
      <c r="BI1231" s="207">
        <f>IF(N1231="nulová",J1231,0)</f>
        <v>0</v>
      </c>
      <c r="BJ1231" s="19" t="s">
        <v>80</v>
      </c>
      <c r="BK1231" s="207">
        <f>ROUND(I1231*H1231,2)</f>
        <v>0</v>
      </c>
      <c r="BL1231" s="19" t="s">
        <v>330</v>
      </c>
      <c r="BM1231" s="206" t="s">
        <v>2291</v>
      </c>
    </row>
    <row r="1232" spans="1:65" s="14" customFormat="1" ht="11.25">
      <c r="B1232" s="219"/>
      <c r="C1232" s="220"/>
      <c r="D1232" s="210" t="s">
        <v>219</v>
      </c>
      <c r="E1232" s="221" t="s">
        <v>21</v>
      </c>
      <c r="F1232" s="222" t="s">
        <v>2292</v>
      </c>
      <c r="G1232" s="220"/>
      <c r="H1232" s="223">
        <v>4.8</v>
      </c>
      <c r="I1232" s="224"/>
      <c r="J1232" s="220"/>
      <c r="K1232" s="220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219</v>
      </c>
      <c r="AU1232" s="229" t="s">
        <v>82</v>
      </c>
      <c r="AV1232" s="14" t="s">
        <v>82</v>
      </c>
      <c r="AW1232" s="14" t="s">
        <v>34</v>
      </c>
      <c r="AX1232" s="14" t="s">
        <v>80</v>
      </c>
      <c r="AY1232" s="229" t="s">
        <v>211</v>
      </c>
    </row>
    <row r="1233" spans="1:65" s="2" customFormat="1" ht="16.5" customHeight="1">
      <c r="A1233" s="36"/>
      <c r="B1233" s="37"/>
      <c r="C1233" s="195" t="s">
        <v>2293</v>
      </c>
      <c r="D1233" s="195" t="s">
        <v>213</v>
      </c>
      <c r="E1233" s="196" t="s">
        <v>2294</v>
      </c>
      <c r="F1233" s="197" t="s">
        <v>2295</v>
      </c>
      <c r="G1233" s="198" t="s">
        <v>438</v>
      </c>
      <c r="H1233" s="199">
        <v>257.58999999999997</v>
      </c>
      <c r="I1233" s="200"/>
      <c r="J1233" s="201">
        <f>ROUND(I1233*H1233,2)</f>
        <v>0</v>
      </c>
      <c r="K1233" s="197" t="s">
        <v>21</v>
      </c>
      <c r="L1233" s="41"/>
      <c r="M1233" s="202" t="s">
        <v>21</v>
      </c>
      <c r="N1233" s="203" t="s">
        <v>44</v>
      </c>
      <c r="O1233" s="66"/>
      <c r="P1233" s="204">
        <f>O1233*H1233</f>
        <v>0</v>
      </c>
      <c r="Q1233" s="204">
        <v>1E-4</v>
      </c>
      <c r="R1233" s="204">
        <f>Q1233*H1233</f>
        <v>2.5758999999999997E-2</v>
      </c>
      <c r="S1233" s="204">
        <v>0</v>
      </c>
      <c r="T1233" s="205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206" t="s">
        <v>330</v>
      </c>
      <c r="AT1233" s="206" t="s">
        <v>213</v>
      </c>
      <c r="AU1233" s="206" t="s">
        <v>82</v>
      </c>
      <c r="AY1233" s="19" t="s">
        <v>211</v>
      </c>
      <c r="BE1233" s="207">
        <f>IF(N1233="základní",J1233,0)</f>
        <v>0</v>
      </c>
      <c r="BF1233" s="207">
        <f>IF(N1233="snížená",J1233,0)</f>
        <v>0</v>
      </c>
      <c r="BG1233" s="207">
        <f>IF(N1233="zákl. přenesená",J1233,0)</f>
        <v>0</v>
      </c>
      <c r="BH1233" s="207">
        <f>IF(N1233="sníž. přenesená",J1233,0)</f>
        <v>0</v>
      </c>
      <c r="BI1233" s="207">
        <f>IF(N1233="nulová",J1233,0)</f>
        <v>0</v>
      </c>
      <c r="BJ1233" s="19" t="s">
        <v>80</v>
      </c>
      <c r="BK1233" s="207">
        <f>ROUND(I1233*H1233,2)</f>
        <v>0</v>
      </c>
      <c r="BL1233" s="19" t="s">
        <v>330</v>
      </c>
      <c r="BM1233" s="206" t="s">
        <v>2296</v>
      </c>
    </row>
    <row r="1234" spans="1:65" s="13" customFormat="1" ht="11.25">
      <c r="B1234" s="208"/>
      <c r="C1234" s="209"/>
      <c r="D1234" s="210" t="s">
        <v>219</v>
      </c>
      <c r="E1234" s="211" t="s">
        <v>21</v>
      </c>
      <c r="F1234" s="212" t="s">
        <v>2297</v>
      </c>
      <c r="G1234" s="209"/>
      <c r="H1234" s="211" t="s">
        <v>21</v>
      </c>
      <c r="I1234" s="213"/>
      <c r="J1234" s="209"/>
      <c r="K1234" s="209"/>
      <c r="L1234" s="214"/>
      <c r="M1234" s="215"/>
      <c r="N1234" s="216"/>
      <c r="O1234" s="216"/>
      <c r="P1234" s="216"/>
      <c r="Q1234" s="216"/>
      <c r="R1234" s="216"/>
      <c r="S1234" s="216"/>
      <c r="T1234" s="217"/>
      <c r="AT1234" s="218" t="s">
        <v>219</v>
      </c>
      <c r="AU1234" s="218" t="s">
        <v>82</v>
      </c>
      <c r="AV1234" s="13" t="s">
        <v>80</v>
      </c>
      <c r="AW1234" s="13" t="s">
        <v>34</v>
      </c>
      <c r="AX1234" s="13" t="s">
        <v>73</v>
      </c>
      <c r="AY1234" s="218" t="s">
        <v>211</v>
      </c>
    </row>
    <row r="1235" spans="1:65" s="14" customFormat="1" ht="11.25">
      <c r="B1235" s="219"/>
      <c r="C1235" s="220"/>
      <c r="D1235" s="210" t="s">
        <v>219</v>
      </c>
      <c r="E1235" s="221" t="s">
        <v>21</v>
      </c>
      <c r="F1235" s="222" t="s">
        <v>2298</v>
      </c>
      <c r="G1235" s="220"/>
      <c r="H1235" s="223">
        <v>141.238</v>
      </c>
      <c r="I1235" s="224"/>
      <c r="J1235" s="220"/>
      <c r="K1235" s="220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219</v>
      </c>
      <c r="AU1235" s="229" t="s">
        <v>82</v>
      </c>
      <c r="AV1235" s="14" t="s">
        <v>82</v>
      </c>
      <c r="AW1235" s="14" t="s">
        <v>34</v>
      </c>
      <c r="AX1235" s="14" t="s">
        <v>73</v>
      </c>
      <c r="AY1235" s="229" t="s">
        <v>211</v>
      </c>
    </row>
    <row r="1236" spans="1:65" s="13" customFormat="1" ht="11.25">
      <c r="B1236" s="208"/>
      <c r="C1236" s="209"/>
      <c r="D1236" s="210" t="s">
        <v>219</v>
      </c>
      <c r="E1236" s="211" t="s">
        <v>21</v>
      </c>
      <c r="F1236" s="212" t="s">
        <v>2299</v>
      </c>
      <c r="G1236" s="209"/>
      <c r="H1236" s="211" t="s">
        <v>21</v>
      </c>
      <c r="I1236" s="213"/>
      <c r="J1236" s="209"/>
      <c r="K1236" s="209"/>
      <c r="L1236" s="214"/>
      <c r="M1236" s="215"/>
      <c r="N1236" s="216"/>
      <c r="O1236" s="216"/>
      <c r="P1236" s="216"/>
      <c r="Q1236" s="216"/>
      <c r="R1236" s="216"/>
      <c r="S1236" s="216"/>
      <c r="T1236" s="217"/>
      <c r="AT1236" s="218" t="s">
        <v>219</v>
      </c>
      <c r="AU1236" s="218" t="s">
        <v>82</v>
      </c>
      <c r="AV1236" s="13" t="s">
        <v>80</v>
      </c>
      <c r="AW1236" s="13" t="s">
        <v>34</v>
      </c>
      <c r="AX1236" s="13" t="s">
        <v>73</v>
      </c>
      <c r="AY1236" s="218" t="s">
        <v>211</v>
      </c>
    </row>
    <row r="1237" spans="1:65" s="14" customFormat="1" ht="11.25">
      <c r="B1237" s="219"/>
      <c r="C1237" s="220"/>
      <c r="D1237" s="210" t="s">
        <v>219</v>
      </c>
      <c r="E1237" s="221" t="s">
        <v>21</v>
      </c>
      <c r="F1237" s="222" t="s">
        <v>2300</v>
      </c>
      <c r="G1237" s="220"/>
      <c r="H1237" s="223">
        <v>116.352</v>
      </c>
      <c r="I1237" s="224"/>
      <c r="J1237" s="220"/>
      <c r="K1237" s="220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219</v>
      </c>
      <c r="AU1237" s="229" t="s">
        <v>82</v>
      </c>
      <c r="AV1237" s="14" t="s">
        <v>82</v>
      </c>
      <c r="AW1237" s="14" t="s">
        <v>34</v>
      </c>
      <c r="AX1237" s="14" t="s">
        <v>73</v>
      </c>
      <c r="AY1237" s="229" t="s">
        <v>211</v>
      </c>
    </row>
    <row r="1238" spans="1:65" s="15" customFormat="1" ht="11.25">
      <c r="B1238" s="230"/>
      <c r="C1238" s="231"/>
      <c r="D1238" s="210" t="s">
        <v>219</v>
      </c>
      <c r="E1238" s="232" t="s">
        <v>21</v>
      </c>
      <c r="F1238" s="233" t="s">
        <v>225</v>
      </c>
      <c r="G1238" s="231"/>
      <c r="H1238" s="234">
        <v>257.58999999999997</v>
      </c>
      <c r="I1238" s="235"/>
      <c r="J1238" s="231"/>
      <c r="K1238" s="231"/>
      <c r="L1238" s="236"/>
      <c r="M1238" s="237"/>
      <c r="N1238" s="238"/>
      <c r="O1238" s="238"/>
      <c r="P1238" s="238"/>
      <c r="Q1238" s="238"/>
      <c r="R1238" s="238"/>
      <c r="S1238" s="238"/>
      <c r="T1238" s="239"/>
      <c r="AT1238" s="240" t="s">
        <v>219</v>
      </c>
      <c r="AU1238" s="240" t="s">
        <v>82</v>
      </c>
      <c r="AV1238" s="15" t="s">
        <v>100</v>
      </c>
      <c r="AW1238" s="15" t="s">
        <v>34</v>
      </c>
      <c r="AX1238" s="15" t="s">
        <v>80</v>
      </c>
      <c r="AY1238" s="240" t="s">
        <v>211</v>
      </c>
    </row>
    <row r="1239" spans="1:65" s="2" customFormat="1" ht="21.75" customHeight="1">
      <c r="A1239" s="36"/>
      <c r="B1239" s="37"/>
      <c r="C1239" s="195" t="s">
        <v>2301</v>
      </c>
      <c r="D1239" s="195" t="s">
        <v>213</v>
      </c>
      <c r="E1239" s="196" t="s">
        <v>2302</v>
      </c>
      <c r="F1239" s="197" t="s">
        <v>2303</v>
      </c>
      <c r="G1239" s="198" t="s">
        <v>370</v>
      </c>
      <c r="H1239" s="199">
        <v>6.8159999999999998</v>
      </c>
      <c r="I1239" s="200"/>
      <c r="J1239" s="201">
        <f>ROUND(I1239*H1239,2)</f>
        <v>0</v>
      </c>
      <c r="K1239" s="197" t="s">
        <v>217</v>
      </c>
      <c r="L1239" s="41"/>
      <c r="M1239" s="202" t="s">
        <v>21</v>
      </c>
      <c r="N1239" s="203" t="s">
        <v>44</v>
      </c>
      <c r="O1239" s="66"/>
      <c r="P1239" s="204">
        <f>O1239*H1239</f>
        <v>0</v>
      </c>
      <c r="Q1239" s="204">
        <v>0</v>
      </c>
      <c r="R1239" s="204">
        <f>Q1239*H1239</f>
        <v>0</v>
      </c>
      <c r="S1239" s="204">
        <v>0</v>
      </c>
      <c r="T1239" s="205">
        <f>S1239*H1239</f>
        <v>0</v>
      </c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R1239" s="206" t="s">
        <v>330</v>
      </c>
      <c r="AT1239" s="206" t="s">
        <v>213</v>
      </c>
      <c r="AU1239" s="206" t="s">
        <v>82</v>
      </c>
      <c r="AY1239" s="19" t="s">
        <v>211</v>
      </c>
      <c r="BE1239" s="207">
        <f>IF(N1239="základní",J1239,0)</f>
        <v>0</v>
      </c>
      <c r="BF1239" s="207">
        <f>IF(N1239="snížená",J1239,0)</f>
        <v>0</v>
      </c>
      <c r="BG1239" s="207">
        <f>IF(N1239="zákl. přenesená",J1239,0)</f>
        <v>0</v>
      </c>
      <c r="BH1239" s="207">
        <f>IF(N1239="sníž. přenesená",J1239,0)</f>
        <v>0</v>
      </c>
      <c r="BI1239" s="207">
        <f>IF(N1239="nulová",J1239,0)</f>
        <v>0</v>
      </c>
      <c r="BJ1239" s="19" t="s">
        <v>80</v>
      </c>
      <c r="BK1239" s="207">
        <f>ROUND(I1239*H1239,2)</f>
        <v>0</v>
      </c>
      <c r="BL1239" s="19" t="s">
        <v>330</v>
      </c>
      <c r="BM1239" s="206" t="s">
        <v>2304</v>
      </c>
    </row>
    <row r="1240" spans="1:65" s="2" customFormat="1" ht="16.5" customHeight="1">
      <c r="A1240" s="36"/>
      <c r="B1240" s="37"/>
      <c r="C1240" s="195" t="s">
        <v>2305</v>
      </c>
      <c r="D1240" s="195" t="s">
        <v>213</v>
      </c>
      <c r="E1240" s="196" t="s">
        <v>2306</v>
      </c>
      <c r="F1240" s="197" t="s">
        <v>805</v>
      </c>
      <c r="G1240" s="198" t="s">
        <v>370</v>
      </c>
      <c r="H1240" s="199">
        <v>6.8159999999999998</v>
      </c>
      <c r="I1240" s="200"/>
      <c r="J1240" s="201">
        <f>ROUND(I1240*H1240,2)</f>
        <v>0</v>
      </c>
      <c r="K1240" s="197" t="s">
        <v>21</v>
      </c>
      <c r="L1240" s="41"/>
      <c r="M1240" s="202" t="s">
        <v>21</v>
      </c>
      <c r="N1240" s="203" t="s">
        <v>44</v>
      </c>
      <c r="O1240" s="66"/>
      <c r="P1240" s="204">
        <f>O1240*H1240</f>
        <v>0</v>
      </c>
      <c r="Q1240" s="204">
        <v>0</v>
      </c>
      <c r="R1240" s="204">
        <f>Q1240*H1240</f>
        <v>0</v>
      </c>
      <c r="S1240" s="204">
        <v>0</v>
      </c>
      <c r="T1240" s="205">
        <f>S1240*H1240</f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206" t="s">
        <v>330</v>
      </c>
      <c r="AT1240" s="206" t="s">
        <v>213</v>
      </c>
      <c r="AU1240" s="206" t="s">
        <v>82</v>
      </c>
      <c r="AY1240" s="19" t="s">
        <v>211</v>
      </c>
      <c r="BE1240" s="207">
        <f>IF(N1240="základní",J1240,0)</f>
        <v>0</v>
      </c>
      <c r="BF1240" s="207">
        <f>IF(N1240="snížená",J1240,0)</f>
        <v>0</v>
      </c>
      <c r="BG1240" s="207">
        <f>IF(N1240="zákl. přenesená",J1240,0)</f>
        <v>0</v>
      </c>
      <c r="BH1240" s="207">
        <f>IF(N1240="sníž. přenesená",J1240,0)</f>
        <v>0</v>
      </c>
      <c r="BI1240" s="207">
        <f>IF(N1240="nulová",J1240,0)</f>
        <v>0</v>
      </c>
      <c r="BJ1240" s="19" t="s">
        <v>80</v>
      </c>
      <c r="BK1240" s="207">
        <f>ROUND(I1240*H1240,2)</f>
        <v>0</v>
      </c>
      <c r="BL1240" s="19" t="s">
        <v>330</v>
      </c>
      <c r="BM1240" s="206" t="s">
        <v>2307</v>
      </c>
    </row>
    <row r="1241" spans="1:65" s="12" customFormat="1" ht="22.9" customHeight="1">
      <c r="B1241" s="179"/>
      <c r="C1241" s="180"/>
      <c r="D1241" s="181" t="s">
        <v>72</v>
      </c>
      <c r="E1241" s="193" t="s">
        <v>2308</v>
      </c>
      <c r="F1241" s="193" t="s">
        <v>2309</v>
      </c>
      <c r="G1241" s="180"/>
      <c r="H1241" s="180"/>
      <c r="I1241" s="183"/>
      <c r="J1241" s="194">
        <f>BK1241</f>
        <v>0</v>
      </c>
      <c r="K1241" s="180"/>
      <c r="L1241" s="185"/>
      <c r="M1241" s="186"/>
      <c r="N1241" s="187"/>
      <c r="O1241" s="187"/>
      <c r="P1241" s="188">
        <f>SUM(P1242:P1255)</f>
        <v>0</v>
      </c>
      <c r="Q1241" s="187"/>
      <c r="R1241" s="188">
        <f>SUM(R1242:R1255)</f>
        <v>0</v>
      </c>
      <c r="S1241" s="187"/>
      <c r="T1241" s="189">
        <f>SUM(T1242:T1255)</f>
        <v>7.22E-2</v>
      </c>
      <c r="AR1241" s="190" t="s">
        <v>82</v>
      </c>
      <c r="AT1241" s="191" t="s">
        <v>72</v>
      </c>
      <c r="AU1241" s="191" t="s">
        <v>80</v>
      </c>
      <c r="AY1241" s="190" t="s">
        <v>211</v>
      </c>
      <c r="BK1241" s="192">
        <f>SUM(BK1242:BK1255)</f>
        <v>0</v>
      </c>
    </row>
    <row r="1242" spans="1:65" s="2" customFormat="1" ht="21.75" customHeight="1">
      <c r="A1242" s="36"/>
      <c r="B1242" s="37"/>
      <c r="C1242" s="195" t="s">
        <v>2310</v>
      </c>
      <c r="D1242" s="195" t="s">
        <v>213</v>
      </c>
      <c r="E1242" s="196" t="s">
        <v>2311</v>
      </c>
      <c r="F1242" s="197" t="s">
        <v>2312</v>
      </c>
      <c r="G1242" s="198" t="s">
        <v>510</v>
      </c>
      <c r="H1242" s="199">
        <v>1</v>
      </c>
      <c r="I1242" s="200"/>
      <c r="J1242" s="201">
        <f>ROUND(I1242*H1242,2)</f>
        <v>0</v>
      </c>
      <c r="K1242" s="197" t="s">
        <v>21</v>
      </c>
      <c r="L1242" s="41"/>
      <c r="M1242" s="202" t="s">
        <v>21</v>
      </c>
      <c r="N1242" s="203" t="s">
        <v>44</v>
      </c>
      <c r="O1242" s="66"/>
      <c r="P1242" s="204">
        <f>O1242*H1242</f>
        <v>0</v>
      </c>
      <c r="Q1242" s="204">
        <v>0</v>
      </c>
      <c r="R1242" s="204">
        <f>Q1242*H1242</f>
        <v>0</v>
      </c>
      <c r="S1242" s="204">
        <v>0</v>
      </c>
      <c r="T1242" s="205">
        <f>S1242*H1242</f>
        <v>0</v>
      </c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R1242" s="206" t="s">
        <v>330</v>
      </c>
      <c r="AT1242" s="206" t="s">
        <v>213</v>
      </c>
      <c r="AU1242" s="206" t="s">
        <v>82</v>
      </c>
      <c r="AY1242" s="19" t="s">
        <v>211</v>
      </c>
      <c r="BE1242" s="207">
        <f>IF(N1242="základní",J1242,0)</f>
        <v>0</v>
      </c>
      <c r="BF1242" s="207">
        <f>IF(N1242="snížená",J1242,0)</f>
        <v>0</v>
      </c>
      <c r="BG1242" s="207">
        <f>IF(N1242="zákl. přenesená",J1242,0)</f>
        <v>0</v>
      </c>
      <c r="BH1242" s="207">
        <f>IF(N1242="sníž. přenesená",J1242,0)</f>
        <v>0</v>
      </c>
      <c r="BI1242" s="207">
        <f>IF(N1242="nulová",J1242,0)</f>
        <v>0</v>
      </c>
      <c r="BJ1242" s="19" t="s">
        <v>80</v>
      </c>
      <c r="BK1242" s="207">
        <f>ROUND(I1242*H1242,2)</f>
        <v>0</v>
      </c>
      <c r="BL1242" s="19" t="s">
        <v>330</v>
      </c>
      <c r="BM1242" s="206" t="s">
        <v>2313</v>
      </c>
    </row>
    <row r="1243" spans="1:65" s="2" customFormat="1" ht="21.75" customHeight="1">
      <c r="A1243" s="36"/>
      <c r="B1243" s="37"/>
      <c r="C1243" s="195" t="s">
        <v>2314</v>
      </c>
      <c r="D1243" s="195" t="s">
        <v>213</v>
      </c>
      <c r="E1243" s="196" t="s">
        <v>2315</v>
      </c>
      <c r="F1243" s="197" t="s">
        <v>2316</v>
      </c>
      <c r="G1243" s="198" t="s">
        <v>510</v>
      </c>
      <c r="H1243" s="199">
        <v>1</v>
      </c>
      <c r="I1243" s="200"/>
      <c r="J1243" s="201">
        <f>ROUND(I1243*H1243,2)</f>
        <v>0</v>
      </c>
      <c r="K1243" s="197" t="s">
        <v>21</v>
      </c>
      <c r="L1243" s="41"/>
      <c r="M1243" s="202" t="s">
        <v>21</v>
      </c>
      <c r="N1243" s="203" t="s">
        <v>44</v>
      </c>
      <c r="O1243" s="66"/>
      <c r="P1243" s="204">
        <f>O1243*H1243</f>
        <v>0</v>
      </c>
      <c r="Q1243" s="204">
        <v>0</v>
      </c>
      <c r="R1243" s="204">
        <f>Q1243*H1243</f>
        <v>0</v>
      </c>
      <c r="S1243" s="204">
        <v>0</v>
      </c>
      <c r="T1243" s="205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206" t="s">
        <v>330</v>
      </c>
      <c r="AT1243" s="206" t="s">
        <v>213</v>
      </c>
      <c r="AU1243" s="206" t="s">
        <v>82</v>
      </c>
      <c r="AY1243" s="19" t="s">
        <v>211</v>
      </c>
      <c r="BE1243" s="207">
        <f>IF(N1243="základní",J1243,0)</f>
        <v>0</v>
      </c>
      <c r="BF1243" s="207">
        <f>IF(N1243="snížená",J1243,0)</f>
        <v>0</v>
      </c>
      <c r="BG1243" s="207">
        <f>IF(N1243="zákl. přenesená",J1243,0)</f>
        <v>0</v>
      </c>
      <c r="BH1243" s="207">
        <f>IF(N1243="sníž. přenesená",J1243,0)</f>
        <v>0</v>
      </c>
      <c r="BI1243" s="207">
        <f>IF(N1243="nulová",J1243,0)</f>
        <v>0</v>
      </c>
      <c r="BJ1243" s="19" t="s">
        <v>80</v>
      </c>
      <c r="BK1243" s="207">
        <f>ROUND(I1243*H1243,2)</f>
        <v>0</v>
      </c>
      <c r="BL1243" s="19" t="s">
        <v>330</v>
      </c>
      <c r="BM1243" s="206" t="s">
        <v>2317</v>
      </c>
    </row>
    <row r="1244" spans="1:65" s="2" customFormat="1" ht="21.75" customHeight="1">
      <c r="A1244" s="36"/>
      <c r="B1244" s="37"/>
      <c r="C1244" s="195" t="s">
        <v>2318</v>
      </c>
      <c r="D1244" s="195" t="s">
        <v>213</v>
      </c>
      <c r="E1244" s="196" t="s">
        <v>2319</v>
      </c>
      <c r="F1244" s="197" t="s">
        <v>2320</v>
      </c>
      <c r="G1244" s="198" t="s">
        <v>510</v>
      </c>
      <c r="H1244" s="199">
        <v>1</v>
      </c>
      <c r="I1244" s="200"/>
      <c r="J1244" s="201">
        <f>ROUND(I1244*H1244,2)</f>
        <v>0</v>
      </c>
      <c r="K1244" s="197" t="s">
        <v>21</v>
      </c>
      <c r="L1244" s="41"/>
      <c r="M1244" s="202" t="s">
        <v>21</v>
      </c>
      <c r="N1244" s="203" t="s">
        <v>44</v>
      </c>
      <c r="O1244" s="66"/>
      <c r="P1244" s="204">
        <f>O1244*H1244</f>
        <v>0</v>
      </c>
      <c r="Q1244" s="204">
        <v>0</v>
      </c>
      <c r="R1244" s="204">
        <f>Q1244*H1244</f>
        <v>0</v>
      </c>
      <c r="S1244" s="204">
        <v>0</v>
      </c>
      <c r="T1244" s="205">
        <f>S1244*H1244</f>
        <v>0</v>
      </c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R1244" s="206" t="s">
        <v>330</v>
      </c>
      <c r="AT1244" s="206" t="s">
        <v>213</v>
      </c>
      <c r="AU1244" s="206" t="s">
        <v>82</v>
      </c>
      <c r="AY1244" s="19" t="s">
        <v>211</v>
      </c>
      <c r="BE1244" s="207">
        <f>IF(N1244="základní",J1244,0)</f>
        <v>0</v>
      </c>
      <c r="BF1244" s="207">
        <f>IF(N1244="snížená",J1244,0)</f>
        <v>0</v>
      </c>
      <c r="BG1244" s="207">
        <f>IF(N1244="zákl. přenesená",J1244,0)</f>
        <v>0</v>
      </c>
      <c r="BH1244" s="207">
        <f>IF(N1244="sníž. přenesená",J1244,0)</f>
        <v>0</v>
      </c>
      <c r="BI1244" s="207">
        <f>IF(N1244="nulová",J1244,0)</f>
        <v>0</v>
      </c>
      <c r="BJ1244" s="19" t="s">
        <v>80</v>
      </c>
      <c r="BK1244" s="207">
        <f>ROUND(I1244*H1244,2)</f>
        <v>0</v>
      </c>
      <c r="BL1244" s="19" t="s">
        <v>330</v>
      </c>
      <c r="BM1244" s="206" t="s">
        <v>2321</v>
      </c>
    </row>
    <row r="1245" spans="1:65" s="2" customFormat="1" ht="16.5" customHeight="1">
      <c r="A1245" s="36"/>
      <c r="B1245" s="37"/>
      <c r="C1245" s="195" t="s">
        <v>2322</v>
      </c>
      <c r="D1245" s="195" t="s">
        <v>213</v>
      </c>
      <c r="E1245" s="196" t="s">
        <v>2323</v>
      </c>
      <c r="F1245" s="197" t="s">
        <v>2324</v>
      </c>
      <c r="G1245" s="198" t="s">
        <v>510</v>
      </c>
      <c r="H1245" s="199">
        <v>14</v>
      </c>
      <c r="I1245" s="200"/>
      <c r="J1245" s="201">
        <f>ROUND(I1245*H1245,2)</f>
        <v>0</v>
      </c>
      <c r="K1245" s="197" t="s">
        <v>217</v>
      </c>
      <c r="L1245" s="41"/>
      <c r="M1245" s="202" t="s">
        <v>21</v>
      </c>
      <c r="N1245" s="203" t="s">
        <v>44</v>
      </c>
      <c r="O1245" s="66"/>
      <c r="P1245" s="204">
        <f>O1245*H1245</f>
        <v>0</v>
      </c>
      <c r="Q1245" s="204">
        <v>0</v>
      </c>
      <c r="R1245" s="204">
        <f>Q1245*H1245</f>
        <v>0</v>
      </c>
      <c r="S1245" s="204">
        <v>3.0000000000000001E-3</v>
      </c>
      <c r="T1245" s="205">
        <f>S1245*H1245</f>
        <v>4.2000000000000003E-2</v>
      </c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R1245" s="206" t="s">
        <v>330</v>
      </c>
      <c r="AT1245" s="206" t="s">
        <v>213</v>
      </c>
      <c r="AU1245" s="206" t="s">
        <v>82</v>
      </c>
      <c r="AY1245" s="19" t="s">
        <v>211</v>
      </c>
      <c r="BE1245" s="207">
        <f>IF(N1245="základní",J1245,0)</f>
        <v>0</v>
      </c>
      <c r="BF1245" s="207">
        <f>IF(N1245="snížená",J1245,0)</f>
        <v>0</v>
      </c>
      <c r="BG1245" s="207">
        <f>IF(N1245="zákl. přenesená",J1245,0)</f>
        <v>0</v>
      </c>
      <c r="BH1245" s="207">
        <f>IF(N1245="sníž. přenesená",J1245,0)</f>
        <v>0</v>
      </c>
      <c r="BI1245" s="207">
        <f>IF(N1245="nulová",J1245,0)</f>
        <v>0</v>
      </c>
      <c r="BJ1245" s="19" t="s">
        <v>80</v>
      </c>
      <c r="BK1245" s="207">
        <f>ROUND(I1245*H1245,2)</f>
        <v>0</v>
      </c>
      <c r="BL1245" s="19" t="s">
        <v>330</v>
      </c>
      <c r="BM1245" s="206" t="s">
        <v>2325</v>
      </c>
    </row>
    <row r="1246" spans="1:65" s="13" customFormat="1" ht="11.25">
      <c r="B1246" s="208"/>
      <c r="C1246" s="209"/>
      <c r="D1246" s="210" t="s">
        <v>219</v>
      </c>
      <c r="E1246" s="211" t="s">
        <v>21</v>
      </c>
      <c r="F1246" s="212" t="s">
        <v>2200</v>
      </c>
      <c r="G1246" s="209"/>
      <c r="H1246" s="211" t="s">
        <v>21</v>
      </c>
      <c r="I1246" s="213"/>
      <c r="J1246" s="209"/>
      <c r="K1246" s="209"/>
      <c r="L1246" s="214"/>
      <c r="M1246" s="215"/>
      <c r="N1246" s="216"/>
      <c r="O1246" s="216"/>
      <c r="P1246" s="216"/>
      <c r="Q1246" s="216"/>
      <c r="R1246" s="216"/>
      <c r="S1246" s="216"/>
      <c r="T1246" s="217"/>
      <c r="AT1246" s="218" t="s">
        <v>219</v>
      </c>
      <c r="AU1246" s="218" t="s">
        <v>82</v>
      </c>
      <c r="AV1246" s="13" t="s">
        <v>80</v>
      </c>
      <c r="AW1246" s="13" t="s">
        <v>34</v>
      </c>
      <c r="AX1246" s="13" t="s">
        <v>73</v>
      </c>
      <c r="AY1246" s="218" t="s">
        <v>211</v>
      </c>
    </row>
    <row r="1247" spans="1:65" s="14" customFormat="1" ht="11.25">
      <c r="B1247" s="219"/>
      <c r="C1247" s="220"/>
      <c r="D1247" s="210" t="s">
        <v>219</v>
      </c>
      <c r="E1247" s="221" t="s">
        <v>21</v>
      </c>
      <c r="F1247" s="222" t="s">
        <v>2326</v>
      </c>
      <c r="G1247" s="220"/>
      <c r="H1247" s="223">
        <v>14</v>
      </c>
      <c r="I1247" s="224"/>
      <c r="J1247" s="220"/>
      <c r="K1247" s="220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219</v>
      </c>
      <c r="AU1247" s="229" t="s">
        <v>82</v>
      </c>
      <c r="AV1247" s="14" t="s">
        <v>82</v>
      </c>
      <c r="AW1247" s="14" t="s">
        <v>34</v>
      </c>
      <c r="AX1247" s="14" t="s">
        <v>73</v>
      </c>
      <c r="AY1247" s="229" t="s">
        <v>211</v>
      </c>
    </row>
    <row r="1248" spans="1:65" s="15" customFormat="1" ht="11.25">
      <c r="B1248" s="230"/>
      <c r="C1248" s="231"/>
      <c r="D1248" s="210" t="s">
        <v>219</v>
      </c>
      <c r="E1248" s="232" t="s">
        <v>21</v>
      </c>
      <c r="F1248" s="233" t="s">
        <v>225</v>
      </c>
      <c r="G1248" s="231"/>
      <c r="H1248" s="234">
        <v>14</v>
      </c>
      <c r="I1248" s="235"/>
      <c r="J1248" s="231"/>
      <c r="K1248" s="231"/>
      <c r="L1248" s="236"/>
      <c r="M1248" s="237"/>
      <c r="N1248" s="238"/>
      <c r="O1248" s="238"/>
      <c r="P1248" s="238"/>
      <c r="Q1248" s="238"/>
      <c r="R1248" s="238"/>
      <c r="S1248" s="238"/>
      <c r="T1248" s="239"/>
      <c r="AT1248" s="240" t="s">
        <v>219</v>
      </c>
      <c r="AU1248" s="240" t="s">
        <v>82</v>
      </c>
      <c r="AV1248" s="15" t="s">
        <v>100</v>
      </c>
      <c r="AW1248" s="15" t="s">
        <v>34</v>
      </c>
      <c r="AX1248" s="15" t="s">
        <v>80</v>
      </c>
      <c r="AY1248" s="240" t="s">
        <v>211</v>
      </c>
    </row>
    <row r="1249" spans="1:65" s="2" customFormat="1" ht="16.5" customHeight="1">
      <c r="A1249" s="36"/>
      <c r="B1249" s="37"/>
      <c r="C1249" s="195" t="s">
        <v>2327</v>
      </c>
      <c r="D1249" s="195" t="s">
        <v>213</v>
      </c>
      <c r="E1249" s="196" t="s">
        <v>2328</v>
      </c>
      <c r="F1249" s="197" t="s">
        <v>2329</v>
      </c>
      <c r="G1249" s="198" t="s">
        <v>510</v>
      </c>
      <c r="H1249" s="199">
        <v>1</v>
      </c>
      <c r="I1249" s="200"/>
      <c r="J1249" s="201">
        <f>ROUND(I1249*H1249,2)</f>
        <v>0</v>
      </c>
      <c r="K1249" s="197" t="s">
        <v>217</v>
      </c>
      <c r="L1249" s="41"/>
      <c r="M1249" s="202" t="s">
        <v>21</v>
      </c>
      <c r="N1249" s="203" t="s">
        <v>44</v>
      </c>
      <c r="O1249" s="66"/>
      <c r="P1249" s="204">
        <f>O1249*H1249</f>
        <v>0</v>
      </c>
      <c r="Q1249" s="204">
        <v>0</v>
      </c>
      <c r="R1249" s="204">
        <f>Q1249*H1249</f>
        <v>0</v>
      </c>
      <c r="S1249" s="204">
        <v>5.0000000000000001E-3</v>
      </c>
      <c r="T1249" s="205">
        <f>S1249*H1249</f>
        <v>5.0000000000000001E-3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206" t="s">
        <v>330</v>
      </c>
      <c r="AT1249" s="206" t="s">
        <v>213</v>
      </c>
      <c r="AU1249" s="206" t="s">
        <v>82</v>
      </c>
      <c r="AY1249" s="19" t="s">
        <v>211</v>
      </c>
      <c r="BE1249" s="207">
        <f>IF(N1249="základní",J1249,0)</f>
        <v>0</v>
      </c>
      <c r="BF1249" s="207">
        <f>IF(N1249="snížená",J1249,0)</f>
        <v>0</v>
      </c>
      <c r="BG1249" s="207">
        <f>IF(N1249="zákl. přenesená",J1249,0)</f>
        <v>0</v>
      </c>
      <c r="BH1249" s="207">
        <f>IF(N1249="sníž. přenesená",J1249,0)</f>
        <v>0</v>
      </c>
      <c r="BI1249" s="207">
        <f>IF(N1249="nulová",J1249,0)</f>
        <v>0</v>
      </c>
      <c r="BJ1249" s="19" t="s">
        <v>80</v>
      </c>
      <c r="BK1249" s="207">
        <f>ROUND(I1249*H1249,2)</f>
        <v>0</v>
      </c>
      <c r="BL1249" s="19" t="s">
        <v>330</v>
      </c>
      <c r="BM1249" s="206" t="s">
        <v>2330</v>
      </c>
    </row>
    <row r="1250" spans="1:65" s="13" customFormat="1" ht="11.25">
      <c r="B1250" s="208"/>
      <c r="C1250" s="209"/>
      <c r="D1250" s="210" t="s">
        <v>219</v>
      </c>
      <c r="E1250" s="211" t="s">
        <v>21</v>
      </c>
      <c r="F1250" s="212" t="s">
        <v>2200</v>
      </c>
      <c r="G1250" s="209"/>
      <c r="H1250" s="211" t="s">
        <v>21</v>
      </c>
      <c r="I1250" s="213"/>
      <c r="J1250" s="209"/>
      <c r="K1250" s="209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219</v>
      </c>
      <c r="AU1250" s="218" t="s">
        <v>82</v>
      </c>
      <c r="AV1250" s="13" t="s">
        <v>80</v>
      </c>
      <c r="AW1250" s="13" t="s">
        <v>34</v>
      </c>
      <c r="AX1250" s="13" t="s">
        <v>73</v>
      </c>
      <c r="AY1250" s="218" t="s">
        <v>211</v>
      </c>
    </row>
    <row r="1251" spans="1:65" s="14" customFormat="1" ht="11.25">
      <c r="B1251" s="219"/>
      <c r="C1251" s="220"/>
      <c r="D1251" s="210" t="s">
        <v>219</v>
      </c>
      <c r="E1251" s="221" t="s">
        <v>21</v>
      </c>
      <c r="F1251" s="222" t="s">
        <v>1380</v>
      </c>
      <c r="G1251" s="220"/>
      <c r="H1251" s="223">
        <v>1</v>
      </c>
      <c r="I1251" s="224"/>
      <c r="J1251" s="220"/>
      <c r="K1251" s="220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219</v>
      </c>
      <c r="AU1251" s="229" t="s">
        <v>82</v>
      </c>
      <c r="AV1251" s="14" t="s">
        <v>82</v>
      </c>
      <c r="AW1251" s="14" t="s">
        <v>34</v>
      </c>
      <c r="AX1251" s="14" t="s">
        <v>73</v>
      </c>
      <c r="AY1251" s="229" t="s">
        <v>211</v>
      </c>
    </row>
    <row r="1252" spans="1:65" s="15" customFormat="1" ht="11.25">
      <c r="B1252" s="230"/>
      <c r="C1252" s="231"/>
      <c r="D1252" s="210" t="s">
        <v>219</v>
      </c>
      <c r="E1252" s="232" t="s">
        <v>21</v>
      </c>
      <c r="F1252" s="233" t="s">
        <v>225</v>
      </c>
      <c r="G1252" s="231"/>
      <c r="H1252" s="234">
        <v>1</v>
      </c>
      <c r="I1252" s="235"/>
      <c r="J1252" s="231"/>
      <c r="K1252" s="231"/>
      <c r="L1252" s="236"/>
      <c r="M1252" s="237"/>
      <c r="N1252" s="238"/>
      <c r="O1252" s="238"/>
      <c r="P1252" s="238"/>
      <c r="Q1252" s="238"/>
      <c r="R1252" s="238"/>
      <c r="S1252" s="238"/>
      <c r="T1252" s="239"/>
      <c r="AT1252" s="240" t="s">
        <v>219</v>
      </c>
      <c r="AU1252" s="240" t="s">
        <v>82</v>
      </c>
      <c r="AV1252" s="15" t="s">
        <v>100</v>
      </c>
      <c r="AW1252" s="15" t="s">
        <v>34</v>
      </c>
      <c r="AX1252" s="15" t="s">
        <v>80</v>
      </c>
      <c r="AY1252" s="240" t="s">
        <v>211</v>
      </c>
    </row>
    <row r="1253" spans="1:65" s="2" customFormat="1" ht="16.5" customHeight="1">
      <c r="A1253" s="36"/>
      <c r="B1253" s="37"/>
      <c r="C1253" s="195" t="s">
        <v>2331</v>
      </c>
      <c r="D1253" s="195" t="s">
        <v>213</v>
      </c>
      <c r="E1253" s="196" t="s">
        <v>2332</v>
      </c>
      <c r="F1253" s="197" t="s">
        <v>2333</v>
      </c>
      <c r="G1253" s="198" t="s">
        <v>510</v>
      </c>
      <c r="H1253" s="199">
        <v>14</v>
      </c>
      <c r="I1253" s="200"/>
      <c r="J1253" s="201">
        <f>ROUND(I1253*H1253,2)</f>
        <v>0</v>
      </c>
      <c r="K1253" s="197" t="s">
        <v>21</v>
      </c>
      <c r="L1253" s="41"/>
      <c r="M1253" s="202" t="s">
        <v>21</v>
      </c>
      <c r="N1253" s="203" t="s">
        <v>44</v>
      </c>
      <c r="O1253" s="66"/>
      <c r="P1253" s="204">
        <f>O1253*H1253</f>
        <v>0</v>
      </c>
      <c r="Q1253" s="204">
        <v>0</v>
      </c>
      <c r="R1253" s="204">
        <f>Q1253*H1253</f>
        <v>0</v>
      </c>
      <c r="S1253" s="204">
        <v>1.8E-3</v>
      </c>
      <c r="T1253" s="205">
        <f>S1253*H1253</f>
        <v>2.52E-2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206" t="s">
        <v>330</v>
      </c>
      <c r="AT1253" s="206" t="s">
        <v>213</v>
      </c>
      <c r="AU1253" s="206" t="s">
        <v>82</v>
      </c>
      <c r="AY1253" s="19" t="s">
        <v>211</v>
      </c>
      <c r="BE1253" s="207">
        <f>IF(N1253="základní",J1253,0)</f>
        <v>0</v>
      </c>
      <c r="BF1253" s="207">
        <f>IF(N1253="snížená",J1253,0)</f>
        <v>0</v>
      </c>
      <c r="BG1253" s="207">
        <f>IF(N1253="zákl. přenesená",J1253,0)</f>
        <v>0</v>
      </c>
      <c r="BH1253" s="207">
        <f>IF(N1253="sníž. přenesená",J1253,0)</f>
        <v>0</v>
      </c>
      <c r="BI1253" s="207">
        <f>IF(N1253="nulová",J1253,0)</f>
        <v>0</v>
      </c>
      <c r="BJ1253" s="19" t="s">
        <v>80</v>
      </c>
      <c r="BK1253" s="207">
        <f>ROUND(I1253*H1253,2)</f>
        <v>0</v>
      </c>
      <c r="BL1253" s="19" t="s">
        <v>330</v>
      </c>
      <c r="BM1253" s="206" t="s">
        <v>2334</v>
      </c>
    </row>
    <row r="1254" spans="1:65" s="14" customFormat="1" ht="11.25">
      <c r="B1254" s="219"/>
      <c r="C1254" s="220"/>
      <c r="D1254" s="210" t="s">
        <v>219</v>
      </c>
      <c r="E1254" s="221" t="s">
        <v>21</v>
      </c>
      <c r="F1254" s="222" t="s">
        <v>2195</v>
      </c>
      <c r="G1254" s="220"/>
      <c r="H1254" s="223">
        <v>14</v>
      </c>
      <c r="I1254" s="224"/>
      <c r="J1254" s="220"/>
      <c r="K1254" s="220"/>
      <c r="L1254" s="225"/>
      <c r="M1254" s="226"/>
      <c r="N1254" s="227"/>
      <c r="O1254" s="227"/>
      <c r="P1254" s="227"/>
      <c r="Q1254" s="227"/>
      <c r="R1254" s="227"/>
      <c r="S1254" s="227"/>
      <c r="T1254" s="228"/>
      <c r="AT1254" s="229" t="s">
        <v>219</v>
      </c>
      <c r="AU1254" s="229" t="s">
        <v>82</v>
      </c>
      <c r="AV1254" s="14" t="s">
        <v>82</v>
      </c>
      <c r="AW1254" s="14" t="s">
        <v>34</v>
      </c>
      <c r="AX1254" s="14" t="s">
        <v>73</v>
      </c>
      <c r="AY1254" s="229" t="s">
        <v>211</v>
      </c>
    </row>
    <row r="1255" spans="1:65" s="15" customFormat="1" ht="11.25">
      <c r="B1255" s="230"/>
      <c r="C1255" s="231"/>
      <c r="D1255" s="210" t="s">
        <v>219</v>
      </c>
      <c r="E1255" s="232" t="s">
        <v>21</v>
      </c>
      <c r="F1255" s="233" t="s">
        <v>225</v>
      </c>
      <c r="G1255" s="231"/>
      <c r="H1255" s="234">
        <v>14</v>
      </c>
      <c r="I1255" s="235"/>
      <c r="J1255" s="231"/>
      <c r="K1255" s="231"/>
      <c r="L1255" s="236"/>
      <c r="M1255" s="237"/>
      <c r="N1255" s="238"/>
      <c r="O1255" s="238"/>
      <c r="P1255" s="238"/>
      <c r="Q1255" s="238"/>
      <c r="R1255" s="238"/>
      <c r="S1255" s="238"/>
      <c r="T1255" s="239"/>
      <c r="AT1255" s="240" t="s">
        <v>219</v>
      </c>
      <c r="AU1255" s="240" t="s">
        <v>82</v>
      </c>
      <c r="AV1255" s="15" t="s">
        <v>100</v>
      </c>
      <c r="AW1255" s="15" t="s">
        <v>34</v>
      </c>
      <c r="AX1255" s="15" t="s">
        <v>80</v>
      </c>
      <c r="AY1255" s="240" t="s">
        <v>211</v>
      </c>
    </row>
    <row r="1256" spans="1:65" s="12" customFormat="1" ht="22.9" customHeight="1">
      <c r="B1256" s="179"/>
      <c r="C1256" s="180"/>
      <c r="D1256" s="181" t="s">
        <v>72</v>
      </c>
      <c r="E1256" s="193" t="s">
        <v>938</v>
      </c>
      <c r="F1256" s="193" t="s">
        <v>2335</v>
      </c>
      <c r="G1256" s="180"/>
      <c r="H1256" s="180"/>
      <c r="I1256" s="183"/>
      <c r="J1256" s="194">
        <f>BK1256</f>
        <v>0</v>
      </c>
      <c r="K1256" s="180"/>
      <c r="L1256" s="185"/>
      <c r="M1256" s="186"/>
      <c r="N1256" s="187"/>
      <c r="O1256" s="187"/>
      <c r="P1256" s="188">
        <f>SUM(P1257:P1273)</f>
        <v>0</v>
      </c>
      <c r="Q1256" s="187"/>
      <c r="R1256" s="188">
        <f>SUM(R1257:R1273)</f>
        <v>0</v>
      </c>
      <c r="S1256" s="187"/>
      <c r="T1256" s="189">
        <f>SUM(T1257:T1273)</f>
        <v>0</v>
      </c>
      <c r="AR1256" s="190" t="s">
        <v>82</v>
      </c>
      <c r="AT1256" s="191" t="s">
        <v>72</v>
      </c>
      <c r="AU1256" s="191" t="s">
        <v>80</v>
      </c>
      <c r="AY1256" s="190" t="s">
        <v>211</v>
      </c>
      <c r="BK1256" s="192">
        <f>SUM(BK1257:BK1273)</f>
        <v>0</v>
      </c>
    </row>
    <row r="1257" spans="1:65" s="2" customFormat="1" ht="16.5" customHeight="1">
      <c r="A1257" s="36"/>
      <c r="B1257" s="37"/>
      <c r="C1257" s="195" t="s">
        <v>2336</v>
      </c>
      <c r="D1257" s="195" t="s">
        <v>213</v>
      </c>
      <c r="E1257" s="196" t="s">
        <v>2337</v>
      </c>
      <c r="F1257" s="197" t="s">
        <v>2338</v>
      </c>
      <c r="G1257" s="198" t="s">
        <v>510</v>
      </c>
      <c r="H1257" s="199">
        <v>2</v>
      </c>
      <c r="I1257" s="200"/>
      <c r="J1257" s="201">
        <f>ROUND(I1257*H1257,2)</f>
        <v>0</v>
      </c>
      <c r="K1257" s="197" t="s">
        <v>21</v>
      </c>
      <c r="L1257" s="41"/>
      <c r="M1257" s="202" t="s">
        <v>21</v>
      </c>
      <c r="N1257" s="203" t="s">
        <v>44</v>
      </c>
      <c r="O1257" s="66"/>
      <c r="P1257" s="204">
        <f>O1257*H1257</f>
        <v>0</v>
      </c>
      <c r="Q1257" s="204">
        <v>0</v>
      </c>
      <c r="R1257" s="204">
        <f>Q1257*H1257</f>
        <v>0</v>
      </c>
      <c r="S1257" s="204">
        <v>0</v>
      </c>
      <c r="T1257" s="205">
        <f>S1257*H1257</f>
        <v>0</v>
      </c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R1257" s="206" t="s">
        <v>330</v>
      </c>
      <c r="AT1257" s="206" t="s">
        <v>213</v>
      </c>
      <c r="AU1257" s="206" t="s">
        <v>82</v>
      </c>
      <c r="AY1257" s="19" t="s">
        <v>211</v>
      </c>
      <c r="BE1257" s="207">
        <f>IF(N1257="základní",J1257,0)</f>
        <v>0</v>
      </c>
      <c r="BF1257" s="207">
        <f>IF(N1257="snížená",J1257,0)</f>
        <v>0</v>
      </c>
      <c r="BG1257" s="207">
        <f>IF(N1257="zákl. přenesená",J1257,0)</f>
        <v>0</v>
      </c>
      <c r="BH1257" s="207">
        <f>IF(N1257="sníž. přenesená",J1257,0)</f>
        <v>0</v>
      </c>
      <c r="BI1257" s="207">
        <f>IF(N1257="nulová",J1257,0)</f>
        <v>0</v>
      </c>
      <c r="BJ1257" s="19" t="s">
        <v>80</v>
      </c>
      <c r="BK1257" s="207">
        <f>ROUND(I1257*H1257,2)</f>
        <v>0</v>
      </c>
      <c r="BL1257" s="19" t="s">
        <v>330</v>
      </c>
      <c r="BM1257" s="206" t="s">
        <v>2339</v>
      </c>
    </row>
    <row r="1258" spans="1:65" s="2" customFormat="1" ht="33" customHeight="1">
      <c r="A1258" s="36"/>
      <c r="B1258" s="37"/>
      <c r="C1258" s="195" t="s">
        <v>2340</v>
      </c>
      <c r="D1258" s="195" t="s">
        <v>213</v>
      </c>
      <c r="E1258" s="196" t="s">
        <v>2341</v>
      </c>
      <c r="F1258" s="197" t="s">
        <v>2342</v>
      </c>
      <c r="G1258" s="198" t="s">
        <v>243</v>
      </c>
      <c r="H1258" s="199">
        <v>1</v>
      </c>
      <c r="I1258" s="200"/>
      <c r="J1258" s="201">
        <f>ROUND(I1258*H1258,2)</f>
        <v>0</v>
      </c>
      <c r="K1258" s="197" t="s">
        <v>21</v>
      </c>
      <c r="L1258" s="41"/>
      <c r="M1258" s="202" t="s">
        <v>21</v>
      </c>
      <c r="N1258" s="203" t="s">
        <v>44</v>
      </c>
      <c r="O1258" s="66"/>
      <c r="P1258" s="204">
        <f>O1258*H1258</f>
        <v>0</v>
      </c>
      <c r="Q1258" s="204">
        <v>0</v>
      </c>
      <c r="R1258" s="204">
        <f>Q1258*H1258</f>
        <v>0</v>
      </c>
      <c r="S1258" s="204">
        <v>0</v>
      </c>
      <c r="T1258" s="205">
        <f>S1258*H1258</f>
        <v>0</v>
      </c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R1258" s="206" t="s">
        <v>330</v>
      </c>
      <c r="AT1258" s="206" t="s">
        <v>213</v>
      </c>
      <c r="AU1258" s="206" t="s">
        <v>82</v>
      </c>
      <c r="AY1258" s="19" t="s">
        <v>211</v>
      </c>
      <c r="BE1258" s="207">
        <f>IF(N1258="základní",J1258,0)</f>
        <v>0</v>
      </c>
      <c r="BF1258" s="207">
        <f>IF(N1258="snížená",J1258,0)</f>
        <v>0</v>
      </c>
      <c r="BG1258" s="207">
        <f>IF(N1258="zákl. přenesená",J1258,0)</f>
        <v>0</v>
      </c>
      <c r="BH1258" s="207">
        <f>IF(N1258="sníž. přenesená",J1258,0)</f>
        <v>0</v>
      </c>
      <c r="BI1258" s="207">
        <f>IF(N1258="nulová",J1258,0)</f>
        <v>0</v>
      </c>
      <c r="BJ1258" s="19" t="s">
        <v>80</v>
      </c>
      <c r="BK1258" s="207">
        <f>ROUND(I1258*H1258,2)</f>
        <v>0</v>
      </c>
      <c r="BL1258" s="19" t="s">
        <v>330</v>
      </c>
      <c r="BM1258" s="206" t="s">
        <v>2343</v>
      </c>
    </row>
    <row r="1259" spans="1:65" s="13" customFormat="1" ht="11.25">
      <c r="B1259" s="208"/>
      <c r="C1259" s="209"/>
      <c r="D1259" s="210" t="s">
        <v>219</v>
      </c>
      <c r="E1259" s="211" t="s">
        <v>21</v>
      </c>
      <c r="F1259" s="212" t="s">
        <v>2344</v>
      </c>
      <c r="G1259" s="209"/>
      <c r="H1259" s="211" t="s">
        <v>21</v>
      </c>
      <c r="I1259" s="213"/>
      <c r="J1259" s="209"/>
      <c r="K1259" s="209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219</v>
      </c>
      <c r="AU1259" s="218" t="s">
        <v>82</v>
      </c>
      <c r="AV1259" s="13" t="s">
        <v>80</v>
      </c>
      <c r="AW1259" s="13" t="s">
        <v>34</v>
      </c>
      <c r="AX1259" s="13" t="s">
        <v>73</v>
      </c>
      <c r="AY1259" s="218" t="s">
        <v>211</v>
      </c>
    </row>
    <row r="1260" spans="1:65" s="13" customFormat="1" ht="11.25">
      <c r="B1260" s="208"/>
      <c r="C1260" s="209"/>
      <c r="D1260" s="210" t="s">
        <v>219</v>
      </c>
      <c r="E1260" s="211" t="s">
        <v>21</v>
      </c>
      <c r="F1260" s="212" t="s">
        <v>2345</v>
      </c>
      <c r="G1260" s="209"/>
      <c r="H1260" s="211" t="s">
        <v>21</v>
      </c>
      <c r="I1260" s="213"/>
      <c r="J1260" s="209"/>
      <c r="K1260" s="209"/>
      <c r="L1260" s="214"/>
      <c r="M1260" s="215"/>
      <c r="N1260" s="216"/>
      <c r="O1260" s="216"/>
      <c r="P1260" s="216"/>
      <c r="Q1260" s="216"/>
      <c r="R1260" s="216"/>
      <c r="S1260" s="216"/>
      <c r="T1260" s="217"/>
      <c r="AT1260" s="218" t="s">
        <v>219</v>
      </c>
      <c r="AU1260" s="218" t="s">
        <v>82</v>
      </c>
      <c r="AV1260" s="13" t="s">
        <v>80</v>
      </c>
      <c r="AW1260" s="13" t="s">
        <v>34</v>
      </c>
      <c r="AX1260" s="13" t="s">
        <v>73</v>
      </c>
      <c r="AY1260" s="218" t="s">
        <v>211</v>
      </c>
    </row>
    <row r="1261" spans="1:65" s="14" customFormat="1" ht="22.5">
      <c r="B1261" s="219"/>
      <c r="C1261" s="220"/>
      <c r="D1261" s="210" t="s">
        <v>219</v>
      </c>
      <c r="E1261" s="221" t="s">
        <v>21</v>
      </c>
      <c r="F1261" s="222" t="s">
        <v>2346</v>
      </c>
      <c r="G1261" s="220"/>
      <c r="H1261" s="223">
        <v>105.12</v>
      </c>
      <c r="I1261" s="224"/>
      <c r="J1261" s="220"/>
      <c r="K1261" s="220"/>
      <c r="L1261" s="225"/>
      <c r="M1261" s="226"/>
      <c r="N1261" s="227"/>
      <c r="O1261" s="227"/>
      <c r="P1261" s="227"/>
      <c r="Q1261" s="227"/>
      <c r="R1261" s="227"/>
      <c r="S1261" s="227"/>
      <c r="T1261" s="228"/>
      <c r="AT1261" s="229" t="s">
        <v>219</v>
      </c>
      <c r="AU1261" s="229" t="s">
        <v>82</v>
      </c>
      <c r="AV1261" s="14" t="s">
        <v>82</v>
      </c>
      <c r="AW1261" s="14" t="s">
        <v>34</v>
      </c>
      <c r="AX1261" s="14" t="s">
        <v>73</v>
      </c>
      <c r="AY1261" s="229" t="s">
        <v>211</v>
      </c>
    </row>
    <row r="1262" spans="1:65" s="13" customFormat="1" ht="11.25">
      <c r="B1262" s="208"/>
      <c r="C1262" s="209"/>
      <c r="D1262" s="210" t="s">
        <v>219</v>
      </c>
      <c r="E1262" s="211" t="s">
        <v>21</v>
      </c>
      <c r="F1262" s="212" t="s">
        <v>2347</v>
      </c>
      <c r="G1262" s="209"/>
      <c r="H1262" s="211" t="s">
        <v>21</v>
      </c>
      <c r="I1262" s="213"/>
      <c r="J1262" s="209"/>
      <c r="K1262" s="209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219</v>
      </c>
      <c r="AU1262" s="218" t="s">
        <v>82</v>
      </c>
      <c r="AV1262" s="13" t="s">
        <v>80</v>
      </c>
      <c r="AW1262" s="13" t="s">
        <v>34</v>
      </c>
      <c r="AX1262" s="13" t="s">
        <v>73</v>
      </c>
      <c r="AY1262" s="218" t="s">
        <v>211</v>
      </c>
    </row>
    <row r="1263" spans="1:65" s="14" customFormat="1" ht="11.25">
      <c r="B1263" s="219"/>
      <c r="C1263" s="220"/>
      <c r="D1263" s="210" t="s">
        <v>219</v>
      </c>
      <c r="E1263" s="221" t="s">
        <v>21</v>
      </c>
      <c r="F1263" s="222" t="s">
        <v>2348</v>
      </c>
      <c r="G1263" s="220"/>
      <c r="H1263" s="223">
        <v>14.88</v>
      </c>
      <c r="I1263" s="224"/>
      <c r="J1263" s="220"/>
      <c r="K1263" s="220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219</v>
      </c>
      <c r="AU1263" s="229" t="s">
        <v>82</v>
      </c>
      <c r="AV1263" s="14" t="s">
        <v>82</v>
      </c>
      <c r="AW1263" s="14" t="s">
        <v>34</v>
      </c>
      <c r="AX1263" s="14" t="s">
        <v>73</v>
      </c>
      <c r="AY1263" s="229" t="s">
        <v>211</v>
      </c>
    </row>
    <row r="1264" spans="1:65" s="13" customFormat="1" ht="11.25">
      <c r="B1264" s="208"/>
      <c r="C1264" s="209"/>
      <c r="D1264" s="210" t="s">
        <v>219</v>
      </c>
      <c r="E1264" s="211" t="s">
        <v>21</v>
      </c>
      <c r="F1264" s="212" t="s">
        <v>2349</v>
      </c>
      <c r="G1264" s="209"/>
      <c r="H1264" s="211" t="s">
        <v>21</v>
      </c>
      <c r="I1264" s="213"/>
      <c r="J1264" s="209"/>
      <c r="K1264" s="209"/>
      <c r="L1264" s="214"/>
      <c r="M1264" s="215"/>
      <c r="N1264" s="216"/>
      <c r="O1264" s="216"/>
      <c r="P1264" s="216"/>
      <c r="Q1264" s="216"/>
      <c r="R1264" s="216"/>
      <c r="S1264" s="216"/>
      <c r="T1264" s="217"/>
      <c r="AT1264" s="218" t="s">
        <v>219</v>
      </c>
      <c r="AU1264" s="218" t="s">
        <v>82</v>
      </c>
      <c r="AV1264" s="13" t="s">
        <v>80</v>
      </c>
      <c r="AW1264" s="13" t="s">
        <v>34</v>
      </c>
      <c r="AX1264" s="13" t="s">
        <v>73</v>
      </c>
      <c r="AY1264" s="218" t="s">
        <v>211</v>
      </c>
    </row>
    <row r="1265" spans="1:65" s="14" customFormat="1" ht="11.25">
      <c r="B1265" s="219"/>
      <c r="C1265" s="220"/>
      <c r="D1265" s="210" t="s">
        <v>219</v>
      </c>
      <c r="E1265" s="221" t="s">
        <v>21</v>
      </c>
      <c r="F1265" s="222" t="s">
        <v>2350</v>
      </c>
      <c r="G1265" s="220"/>
      <c r="H1265" s="223">
        <v>11.02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219</v>
      </c>
      <c r="AU1265" s="229" t="s">
        <v>82</v>
      </c>
      <c r="AV1265" s="14" t="s">
        <v>82</v>
      </c>
      <c r="AW1265" s="14" t="s">
        <v>34</v>
      </c>
      <c r="AX1265" s="14" t="s">
        <v>73</v>
      </c>
      <c r="AY1265" s="229" t="s">
        <v>211</v>
      </c>
    </row>
    <row r="1266" spans="1:65" s="13" customFormat="1" ht="11.25">
      <c r="B1266" s="208"/>
      <c r="C1266" s="209"/>
      <c r="D1266" s="210" t="s">
        <v>219</v>
      </c>
      <c r="E1266" s="211" t="s">
        <v>21</v>
      </c>
      <c r="F1266" s="212" t="s">
        <v>2351</v>
      </c>
      <c r="G1266" s="209"/>
      <c r="H1266" s="211" t="s">
        <v>21</v>
      </c>
      <c r="I1266" s="213"/>
      <c r="J1266" s="209"/>
      <c r="K1266" s="209"/>
      <c r="L1266" s="214"/>
      <c r="M1266" s="215"/>
      <c r="N1266" s="216"/>
      <c r="O1266" s="216"/>
      <c r="P1266" s="216"/>
      <c r="Q1266" s="216"/>
      <c r="R1266" s="216"/>
      <c r="S1266" s="216"/>
      <c r="T1266" s="217"/>
      <c r="AT1266" s="218" t="s">
        <v>219</v>
      </c>
      <c r="AU1266" s="218" t="s">
        <v>82</v>
      </c>
      <c r="AV1266" s="13" t="s">
        <v>80</v>
      </c>
      <c r="AW1266" s="13" t="s">
        <v>34</v>
      </c>
      <c r="AX1266" s="13" t="s">
        <v>73</v>
      </c>
      <c r="AY1266" s="218" t="s">
        <v>211</v>
      </c>
    </row>
    <row r="1267" spans="1:65" s="14" customFormat="1" ht="11.25">
      <c r="B1267" s="219"/>
      <c r="C1267" s="220"/>
      <c r="D1267" s="210" t="s">
        <v>219</v>
      </c>
      <c r="E1267" s="221" t="s">
        <v>21</v>
      </c>
      <c r="F1267" s="222" t="s">
        <v>2352</v>
      </c>
      <c r="G1267" s="220"/>
      <c r="H1267" s="223">
        <v>3.58</v>
      </c>
      <c r="I1267" s="224"/>
      <c r="J1267" s="220"/>
      <c r="K1267" s="220"/>
      <c r="L1267" s="225"/>
      <c r="M1267" s="226"/>
      <c r="N1267" s="227"/>
      <c r="O1267" s="227"/>
      <c r="P1267" s="227"/>
      <c r="Q1267" s="227"/>
      <c r="R1267" s="227"/>
      <c r="S1267" s="227"/>
      <c r="T1267" s="228"/>
      <c r="AT1267" s="229" t="s">
        <v>219</v>
      </c>
      <c r="AU1267" s="229" t="s">
        <v>82</v>
      </c>
      <c r="AV1267" s="14" t="s">
        <v>82</v>
      </c>
      <c r="AW1267" s="14" t="s">
        <v>34</v>
      </c>
      <c r="AX1267" s="14" t="s">
        <v>73</v>
      </c>
      <c r="AY1267" s="229" t="s">
        <v>211</v>
      </c>
    </row>
    <row r="1268" spans="1:65" s="16" customFormat="1" ht="11.25">
      <c r="B1268" s="241"/>
      <c r="C1268" s="242"/>
      <c r="D1268" s="210" t="s">
        <v>219</v>
      </c>
      <c r="E1268" s="243" t="s">
        <v>21</v>
      </c>
      <c r="F1268" s="244" t="s">
        <v>240</v>
      </c>
      <c r="G1268" s="242"/>
      <c r="H1268" s="245">
        <v>134.6</v>
      </c>
      <c r="I1268" s="246"/>
      <c r="J1268" s="242"/>
      <c r="K1268" s="242"/>
      <c r="L1268" s="247"/>
      <c r="M1268" s="248"/>
      <c r="N1268" s="249"/>
      <c r="O1268" s="249"/>
      <c r="P1268" s="249"/>
      <c r="Q1268" s="249"/>
      <c r="R1268" s="249"/>
      <c r="S1268" s="249"/>
      <c r="T1268" s="250"/>
      <c r="AT1268" s="251" t="s">
        <v>219</v>
      </c>
      <c r="AU1268" s="251" t="s">
        <v>82</v>
      </c>
      <c r="AV1268" s="16" t="s">
        <v>88</v>
      </c>
      <c r="AW1268" s="16" t="s">
        <v>34</v>
      </c>
      <c r="AX1268" s="16" t="s">
        <v>73</v>
      </c>
      <c r="AY1268" s="251" t="s">
        <v>211</v>
      </c>
    </row>
    <row r="1269" spans="1:65" s="14" customFormat="1" ht="11.25">
      <c r="B1269" s="219"/>
      <c r="C1269" s="220"/>
      <c r="D1269" s="210" t="s">
        <v>219</v>
      </c>
      <c r="E1269" s="221" t="s">
        <v>21</v>
      </c>
      <c r="F1269" s="222" t="s">
        <v>2353</v>
      </c>
      <c r="G1269" s="220"/>
      <c r="H1269" s="223">
        <v>-134.6</v>
      </c>
      <c r="I1269" s="224"/>
      <c r="J1269" s="220"/>
      <c r="K1269" s="220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219</v>
      </c>
      <c r="AU1269" s="229" t="s">
        <v>82</v>
      </c>
      <c r="AV1269" s="14" t="s">
        <v>82</v>
      </c>
      <c r="AW1269" s="14" t="s">
        <v>34</v>
      </c>
      <c r="AX1269" s="14" t="s">
        <v>73</v>
      </c>
      <c r="AY1269" s="229" t="s">
        <v>211</v>
      </c>
    </row>
    <row r="1270" spans="1:65" s="16" customFormat="1" ht="11.25">
      <c r="B1270" s="241"/>
      <c r="C1270" s="242"/>
      <c r="D1270" s="210" t="s">
        <v>219</v>
      </c>
      <c r="E1270" s="243" t="s">
        <v>21</v>
      </c>
      <c r="F1270" s="244" t="s">
        <v>240</v>
      </c>
      <c r="G1270" s="242"/>
      <c r="H1270" s="245">
        <v>-134.6</v>
      </c>
      <c r="I1270" s="246"/>
      <c r="J1270" s="242"/>
      <c r="K1270" s="242"/>
      <c r="L1270" s="247"/>
      <c r="M1270" s="248"/>
      <c r="N1270" s="249"/>
      <c r="O1270" s="249"/>
      <c r="P1270" s="249"/>
      <c r="Q1270" s="249"/>
      <c r="R1270" s="249"/>
      <c r="S1270" s="249"/>
      <c r="T1270" s="250"/>
      <c r="AT1270" s="251" t="s">
        <v>219</v>
      </c>
      <c r="AU1270" s="251" t="s">
        <v>82</v>
      </c>
      <c r="AV1270" s="16" t="s">
        <v>88</v>
      </c>
      <c r="AW1270" s="16" t="s">
        <v>34</v>
      </c>
      <c r="AX1270" s="16" t="s">
        <v>73</v>
      </c>
      <c r="AY1270" s="251" t="s">
        <v>211</v>
      </c>
    </row>
    <row r="1271" spans="1:65" s="14" customFormat="1" ht="11.25">
      <c r="B1271" s="219"/>
      <c r="C1271" s="220"/>
      <c r="D1271" s="210" t="s">
        <v>219</v>
      </c>
      <c r="E1271" s="221" t="s">
        <v>21</v>
      </c>
      <c r="F1271" s="222" t="s">
        <v>1380</v>
      </c>
      <c r="G1271" s="220"/>
      <c r="H1271" s="223">
        <v>1</v>
      </c>
      <c r="I1271" s="224"/>
      <c r="J1271" s="220"/>
      <c r="K1271" s="220"/>
      <c r="L1271" s="225"/>
      <c r="M1271" s="226"/>
      <c r="N1271" s="227"/>
      <c r="O1271" s="227"/>
      <c r="P1271" s="227"/>
      <c r="Q1271" s="227"/>
      <c r="R1271" s="227"/>
      <c r="S1271" s="227"/>
      <c r="T1271" s="228"/>
      <c r="AT1271" s="229" t="s">
        <v>219</v>
      </c>
      <c r="AU1271" s="229" t="s">
        <v>82</v>
      </c>
      <c r="AV1271" s="14" t="s">
        <v>82</v>
      </c>
      <c r="AW1271" s="14" t="s">
        <v>34</v>
      </c>
      <c r="AX1271" s="14" t="s">
        <v>73</v>
      </c>
      <c r="AY1271" s="229" t="s">
        <v>211</v>
      </c>
    </row>
    <row r="1272" spans="1:65" s="15" customFormat="1" ht="11.25">
      <c r="B1272" s="230"/>
      <c r="C1272" s="231"/>
      <c r="D1272" s="210" t="s">
        <v>219</v>
      </c>
      <c r="E1272" s="232" t="s">
        <v>21</v>
      </c>
      <c r="F1272" s="233" t="s">
        <v>225</v>
      </c>
      <c r="G1272" s="231"/>
      <c r="H1272" s="234">
        <v>1.00000000000003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219</v>
      </c>
      <c r="AU1272" s="240" t="s">
        <v>82</v>
      </c>
      <c r="AV1272" s="15" t="s">
        <v>100</v>
      </c>
      <c r="AW1272" s="15" t="s">
        <v>34</v>
      </c>
      <c r="AX1272" s="15" t="s">
        <v>80</v>
      </c>
      <c r="AY1272" s="240" t="s">
        <v>211</v>
      </c>
    </row>
    <row r="1273" spans="1:65" s="2" customFormat="1" ht="16.5" customHeight="1">
      <c r="A1273" s="36"/>
      <c r="B1273" s="37"/>
      <c r="C1273" s="195" t="s">
        <v>2354</v>
      </c>
      <c r="D1273" s="195" t="s">
        <v>213</v>
      </c>
      <c r="E1273" s="196" t="s">
        <v>2355</v>
      </c>
      <c r="F1273" s="197" t="s">
        <v>2356</v>
      </c>
      <c r="G1273" s="198" t="s">
        <v>510</v>
      </c>
      <c r="H1273" s="199">
        <v>2</v>
      </c>
      <c r="I1273" s="200"/>
      <c r="J1273" s="201">
        <f>ROUND(I1273*H1273,2)</f>
        <v>0</v>
      </c>
      <c r="K1273" s="197" t="s">
        <v>21</v>
      </c>
      <c r="L1273" s="41"/>
      <c r="M1273" s="202" t="s">
        <v>21</v>
      </c>
      <c r="N1273" s="203" t="s">
        <v>44</v>
      </c>
      <c r="O1273" s="66"/>
      <c r="P1273" s="204">
        <f>O1273*H1273</f>
        <v>0</v>
      </c>
      <c r="Q1273" s="204">
        <v>0</v>
      </c>
      <c r="R1273" s="204">
        <f>Q1273*H1273</f>
        <v>0</v>
      </c>
      <c r="S1273" s="204">
        <v>0</v>
      </c>
      <c r="T1273" s="205">
        <f>S1273*H1273</f>
        <v>0</v>
      </c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R1273" s="206" t="s">
        <v>330</v>
      </c>
      <c r="AT1273" s="206" t="s">
        <v>213</v>
      </c>
      <c r="AU1273" s="206" t="s">
        <v>82</v>
      </c>
      <c r="AY1273" s="19" t="s">
        <v>211</v>
      </c>
      <c r="BE1273" s="207">
        <f>IF(N1273="základní",J1273,0)</f>
        <v>0</v>
      </c>
      <c r="BF1273" s="207">
        <f>IF(N1273="snížená",J1273,0)</f>
        <v>0</v>
      </c>
      <c r="BG1273" s="207">
        <f>IF(N1273="zákl. přenesená",J1273,0)</f>
        <v>0</v>
      </c>
      <c r="BH1273" s="207">
        <f>IF(N1273="sníž. přenesená",J1273,0)</f>
        <v>0</v>
      </c>
      <c r="BI1273" s="207">
        <f>IF(N1273="nulová",J1273,0)</f>
        <v>0</v>
      </c>
      <c r="BJ1273" s="19" t="s">
        <v>80</v>
      </c>
      <c r="BK1273" s="207">
        <f>ROUND(I1273*H1273,2)</f>
        <v>0</v>
      </c>
      <c r="BL1273" s="19" t="s">
        <v>330</v>
      </c>
      <c r="BM1273" s="206" t="s">
        <v>2357</v>
      </c>
    </row>
    <row r="1274" spans="1:65" s="12" customFormat="1" ht="22.9" customHeight="1">
      <c r="B1274" s="179"/>
      <c r="C1274" s="180"/>
      <c r="D1274" s="181" t="s">
        <v>72</v>
      </c>
      <c r="E1274" s="193" t="s">
        <v>2358</v>
      </c>
      <c r="F1274" s="193" t="s">
        <v>2359</v>
      </c>
      <c r="G1274" s="180"/>
      <c r="H1274" s="180"/>
      <c r="I1274" s="183"/>
      <c r="J1274" s="194">
        <f>BK1274</f>
        <v>0</v>
      </c>
      <c r="K1274" s="180"/>
      <c r="L1274" s="185"/>
      <c r="M1274" s="186"/>
      <c r="N1274" s="187"/>
      <c r="O1274" s="187"/>
      <c r="P1274" s="188">
        <f>SUM(P1275:P1286)</f>
        <v>0</v>
      </c>
      <c r="Q1274" s="187"/>
      <c r="R1274" s="188">
        <f>SUM(R1275:R1286)</f>
        <v>0</v>
      </c>
      <c r="S1274" s="187"/>
      <c r="T1274" s="189">
        <f>SUM(T1275:T1286)</f>
        <v>0</v>
      </c>
      <c r="AR1274" s="190" t="s">
        <v>82</v>
      </c>
      <c r="AT1274" s="191" t="s">
        <v>72</v>
      </c>
      <c r="AU1274" s="191" t="s">
        <v>80</v>
      </c>
      <c r="AY1274" s="190" t="s">
        <v>211</v>
      </c>
      <c r="BK1274" s="192">
        <f>SUM(BK1275:BK1286)</f>
        <v>0</v>
      </c>
    </row>
    <row r="1275" spans="1:65" s="2" customFormat="1" ht="16.5" customHeight="1">
      <c r="A1275" s="36"/>
      <c r="B1275" s="37"/>
      <c r="C1275" s="195" t="s">
        <v>2360</v>
      </c>
      <c r="D1275" s="195" t="s">
        <v>213</v>
      </c>
      <c r="E1275" s="196" t="s">
        <v>2361</v>
      </c>
      <c r="F1275" s="197" t="s">
        <v>2362</v>
      </c>
      <c r="G1275" s="198" t="s">
        <v>510</v>
      </c>
      <c r="H1275" s="199">
        <v>1</v>
      </c>
      <c r="I1275" s="200"/>
      <c r="J1275" s="201">
        <f t="shared" ref="J1275:J1286" si="0">ROUND(I1275*H1275,2)</f>
        <v>0</v>
      </c>
      <c r="K1275" s="197" t="s">
        <v>21</v>
      </c>
      <c r="L1275" s="41"/>
      <c r="M1275" s="202" t="s">
        <v>21</v>
      </c>
      <c r="N1275" s="203" t="s">
        <v>44</v>
      </c>
      <c r="O1275" s="66"/>
      <c r="P1275" s="204">
        <f t="shared" ref="P1275:P1286" si="1">O1275*H1275</f>
        <v>0</v>
      </c>
      <c r="Q1275" s="204">
        <v>0</v>
      </c>
      <c r="R1275" s="204">
        <f t="shared" ref="R1275:R1286" si="2">Q1275*H1275</f>
        <v>0</v>
      </c>
      <c r="S1275" s="204">
        <v>0</v>
      </c>
      <c r="T1275" s="205">
        <f t="shared" ref="T1275:T1286" si="3">S1275*H1275</f>
        <v>0</v>
      </c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R1275" s="206" t="s">
        <v>330</v>
      </c>
      <c r="AT1275" s="206" t="s">
        <v>213</v>
      </c>
      <c r="AU1275" s="206" t="s">
        <v>82</v>
      </c>
      <c r="AY1275" s="19" t="s">
        <v>211</v>
      </c>
      <c r="BE1275" s="207">
        <f t="shared" ref="BE1275:BE1286" si="4">IF(N1275="základní",J1275,0)</f>
        <v>0</v>
      </c>
      <c r="BF1275" s="207">
        <f t="shared" ref="BF1275:BF1286" si="5">IF(N1275="snížená",J1275,0)</f>
        <v>0</v>
      </c>
      <c r="BG1275" s="207">
        <f t="shared" ref="BG1275:BG1286" si="6">IF(N1275="zákl. přenesená",J1275,0)</f>
        <v>0</v>
      </c>
      <c r="BH1275" s="207">
        <f t="shared" ref="BH1275:BH1286" si="7">IF(N1275="sníž. přenesená",J1275,0)</f>
        <v>0</v>
      </c>
      <c r="BI1275" s="207">
        <f t="shared" ref="BI1275:BI1286" si="8">IF(N1275="nulová",J1275,0)</f>
        <v>0</v>
      </c>
      <c r="BJ1275" s="19" t="s">
        <v>80</v>
      </c>
      <c r="BK1275" s="207">
        <f t="shared" ref="BK1275:BK1286" si="9">ROUND(I1275*H1275,2)</f>
        <v>0</v>
      </c>
      <c r="BL1275" s="19" t="s">
        <v>330</v>
      </c>
      <c r="BM1275" s="206" t="s">
        <v>2363</v>
      </c>
    </row>
    <row r="1276" spans="1:65" s="2" customFormat="1" ht="16.5" customHeight="1">
      <c r="A1276" s="36"/>
      <c r="B1276" s="37"/>
      <c r="C1276" s="195" t="s">
        <v>2364</v>
      </c>
      <c r="D1276" s="195" t="s">
        <v>213</v>
      </c>
      <c r="E1276" s="196" t="s">
        <v>2365</v>
      </c>
      <c r="F1276" s="197" t="s">
        <v>2366</v>
      </c>
      <c r="G1276" s="198" t="s">
        <v>510</v>
      </c>
      <c r="H1276" s="199">
        <v>2</v>
      </c>
      <c r="I1276" s="200"/>
      <c r="J1276" s="201">
        <f t="shared" si="0"/>
        <v>0</v>
      </c>
      <c r="K1276" s="197" t="s">
        <v>21</v>
      </c>
      <c r="L1276" s="41"/>
      <c r="M1276" s="202" t="s">
        <v>21</v>
      </c>
      <c r="N1276" s="203" t="s">
        <v>44</v>
      </c>
      <c r="O1276" s="66"/>
      <c r="P1276" s="204">
        <f t="shared" si="1"/>
        <v>0</v>
      </c>
      <c r="Q1276" s="204">
        <v>0</v>
      </c>
      <c r="R1276" s="204">
        <f t="shared" si="2"/>
        <v>0</v>
      </c>
      <c r="S1276" s="204">
        <v>0</v>
      </c>
      <c r="T1276" s="205">
        <f t="shared" si="3"/>
        <v>0</v>
      </c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R1276" s="206" t="s">
        <v>330</v>
      </c>
      <c r="AT1276" s="206" t="s">
        <v>213</v>
      </c>
      <c r="AU1276" s="206" t="s">
        <v>82</v>
      </c>
      <c r="AY1276" s="19" t="s">
        <v>211</v>
      </c>
      <c r="BE1276" s="207">
        <f t="shared" si="4"/>
        <v>0</v>
      </c>
      <c r="BF1276" s="207">
        <f t="shared" si="5"/>
        <v>0</v>
      </c>
      <c r="BG1276" s="207">
        <f t="shared" si="6"/>
        <v>0</v>
      </c>
      <c r="BH1276" s="207">
        <f t="shared" si="7"/>
        <v>0</v>
      </c>
      <c r="BI1276" s="207">
        <f t="shared" si="8"/>
        <v>0</v>
      </c>
      <c r="BJ1276" s="19" t="s">
        <v>80</v>
      </c>
      <c r="BK1276" s="207">
        <f t="shared" si="9"/>
        <v>0</v>
      </c>
      <c r="BL1276" s="19" t="s">
        <v>330</v>
      </c>
      <c r="BM1276" s="206" t="s">
        <v>2367</v>
      </c>
    </row>
    <row r="1277" spans="1:65" s="2" customFormat="1" ht="21.75" customHeight="1">
      <c r="A1277" s="36"/>
      <c r="B1277" s="37"/>
      <c r="C1277" s="195" t="s">
        <v>2368</v>
      </c>
      <c r="D1277" s="195" t="s">
        <v>213</v>
      </c>
      <c r="E1277" s="196" t="s">
        <v>2369</v>
      </c>
      <c r="F1277" s="197" t="s">
        <v>2370</v>
      </c>
      <c r="G1277" s="198" t="s">
        <v>510</v>
      </c>
      <c r="H1277" s="199">
        <v>1</v>
      </c>
      <c r="I1277" s="200"/>
      <c r="J1277" s="201">
        <f t="shared" si="0"/>
        <v>0</v>
      </c>
      <c r="K1277" s="197" t="s">
        <v>21</v>
      </c>
      <c r="L1277" s="41"/>
      <c r="M1277" s="202" t="s">
        <v>21</v>
      </c>
      <c r="N1277" s="203" t="s">
        <v>44</v>
      </c>
      <c r="O1277" s="66"/>
      <c r="P1277" s="204">
        <f t="shared" si="1"/>
        <v>0</v>
      </c>
      <c r="Q1277" s="204">
        <v>0</v>
      </c>
      <c r="R1277" s="204">
        <f t="shared" si="2"/>
        <v>0</v>
      </c>
      <c r="S1277" s="204">
        <v>0</v>
      </c>
      <c r="T1277" s="205">
        <f t="shared" si="3"/>
        <v>0</v>
      </c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R1277" s="206" t="s">
        <v>330</v>
      </c>
      <c r="AT1277" s="206" t="s">
        <v>213</v>
      </c>
      <c r="AU1277" s="206" t="s">
        <v>82</v>
      </c>
      <c r="AY1277" s="19" t="s">
        <v>211</v>
      </c>
      <c r="BE1277" s="207">
        <f t="shared" si="4"/>
        <v>0</v>
      </c>
      <c r="BF1277" s="207">
        <f t="shared" si="5"/>
        <v>0</v>
      </c>
      <c r="BG1277" s="207">
        <f t="shared" si="6"/>
        <v>0</v>
      </c>
      <c r="BH1277" s="207">
        <f t="shared" si="7"/>
        <v>0</v>
      </c>
      <c r="BI1277" s="207">
        <f t="shared" si="8"/>
        <v>0</v>
      </c>
      <c r="BJ1277" s="19" t="s">
        <v>80</v>
      </c>
      <c r="BK1277" s="207">
        <f t="shared" si="9"/>
        <v>0</v>
      </c>
      <c r="BL1277" s="19" t="s">
        <v>330</v>
      </c>
      <c r="BM1277" s="206" t="s">
        <v>2371</v>
      </c>
    </row>
    <row r="1278" spans="1:65" s="2" customFormat="1" ht="21.75" customHeight="1">
      <c r="A1278" s="36"/>
      <c r="B1278" s="37"/>
      <c r="C1278" s="195" t="s">
        <v>2372</v>
      </c>
      <c r="D1278" s="195" t="s">
        <v>213</v>
      </c>
      <c r="E1278" s="196" t="s">
        <v>2373</v>
      </c>
      <c r="F1278" s="197" t="s">
        <v>2374</v>
      </c>
      <c r="G1278" s="198" t="s">
        <v>510</v>
      </c>
      <c r="H1278" s="199">
        <v>2</v>
      </c>
      <c r="I1278" s="200"/>
      <c r="J1278" s="201">
        <f t="shared" si="0"/>
        <v>0</v>
      </c>
      <c r="K1278" s="197" t="s">
        <v>21</v>
      </c>
      <c r="L1278" s="41"/>
      <c r="M1278" s="202" t="s">
        <v>21</v>
      </c>
      <c r="N1278" s="203" t="s">
        <v>44</v>
      </c>
      <c r="O1278" s="66"/>
      <c r="P1278" s="204">
        <f t="shared" si="1"/>
        <v>0</v>
      </c>
      <c r="Q1278" s="204">
        <v>0</v>
      </c>
      <c r="R1278" s="204">
        <f t="shared" si="2"/>
        <v>0</v>
      </c>
      <c r="S1278" s="204">
        <v>0</v>
      </c>
      <c r="T1278" s="205">
        <f t="shared" si="3"/>
        <v>0</v>
      </c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R1278" s="206" t="s">
        <v>330</v>
      </c>
      <c r="AT1278" s="206" t="s">
        <v>213</v>
      </c>
      <c r="AU1278" s="206" t="s">
        <v>82</v>
      </c>
      <c r="AY1278" s="19" t="s">
        <v>211</v>
      </c>
      <c r="BE1278" s="207">
        <f t="shared" si="4"/>
        <v>0</v>
      </c>
      <c r="BF1278" s="207">
        <f t="shared" si="5"/>
        <v>0</v>
      </c>
      <c r="BG1278" s="207">
        <f t="shared" si="6"/>
        <v>0</v>
      </c>
      <c r="BH1278" s="207">
        <f t="shared" si="7"/>
        <v>0</v>
      </c>
      <c r="BI1278" s="207">
        <f t="shared" si="8"/>
        <v>0</v>
      </c>
      <c r="BJ1278" s="19" t="s">
        <v>80</v>
      </c>
      <c r="BK1278" s="207">
        <f t="shared" si="9"/>
        <v>0</v>
      </c>
      <c r="BL1278" s="19" t="s">
        <v>330</v>
      </c>
      <c r="BM1278" s="206" t="s">
        <v>2375</v>
      </c>
    </row>
    <row r="1279" spans="1:65" s="2" customFormat="1" ht="21.75" customHeight="1">
      <c r="A1279" s="36"/>
      <c r="B1279" s="37"/>
      <c r="C1279" s="195" t="s">
        <v>2376</v>
      </c>
      <c r="D1279" s="195" t="s">
        <v>213</v>
      </c>
      <c r="E1279" s="196" t="s">
        <v>2377</v>
      </c>
      <c r="F1279" s="197" t="s">
        <v>2378</v>
      </c>
      <c r="G1279" s="198" t="s">
        <v>510</v>
      </c>
      <c r="H1279" s="199">
        <v>1</v>
      </c>
      <c r="I1279" s="200"/>
      <c r="J1279" s="201">
        <f t="shared" si="0"/>
        <v>0</v>
      </c>
      <c r="K1279" s="197" t="s">
        <v>21</v>
      </c>
      <c r="L1279" s="41"/>
      <c r="M1279" s="202" t="s">
        <v>21</v>
      </c>
      <c r="N1279" s="203" t="s">
        <v>44</v>
      </c>
      <c r="O1279" s="66"/>
      <c r="P1279" s="204">
        <f t="shared" si="1"/>
        <v>0</v>
      </c>
      <c r="Q1279" s="204">
        <v>0</v>
      </c>
      <c r="R1279" s="204">
        <f t="shared" si="2"/>
        <v>0</v>
      </c>
      <c r="S1279" s="204">
        <v>0</v>
      </c>
      <c r="T1279" s="205">
        <f t="shared" si="3"/>
        <v>0</v>
      </c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R1279" s="206" t="s">
        <v>330</v>
      </c>
      <c r="AT1279" s="206" t="s">
        <v>213</v>
      </c>
      <c r="AU1279" s="206" t="s">
        <v>82</v>
      </c>
      <c r="AY1279" s="19" t="s">
        <v>211</v>
      </c>
      <c r="BE1279" s="207">
        <f t="shared" si="4"/>
        <v>0</v>
      </c>
      <c r="BF1279" s="207">
        <f t="shared" si="5"/>
        <v>0</v>
      </c>
      <c r="BG1279" s="207">
        <f t="shared" si="6"/>
        <v>0</v>
      </c>
      <c r="BH1279" s="207">
        <f t="shared" si="7"/>
        <v>0</v>
      </c>
      <c r="BI1279" s="207">
        <f t="shared" si="8"/>
        <v>0</v>
      </c>
      <c r="BJ1279" s="19" t="s">
        <v>80</v>
      </c>
      <c r="BK1279" s="207">
        <f t="shared" si="9"/>
        <v>0</v>
      </c>
      <c r="BL1279" s="19" t="s">
        <v>330</v>
      </c>
      <c r="BM1279" s="206" t="s">
        <v>2379</v>
      </c>
    </row>
    <row r="1280" spans="1:65" s="2" customFormat="1" ht="21.75" customHeight="1">
      <c r="A1280" s="36"/>
      <c r="B1280" s="37"/>
      <c r="C1280" s="195" t="s">
        <v>2380</v>
      </c>
      <c r="D1280" s="195" t="s">
        <v>213</v>
      </c>
      <c r="E1280" s="196" t="s">
        <v>2381</v>
      </c>
      <c r="F1280" s="197" t="s">
        <v>2382</v>
      </c>
      <c r="G1280" s="198" t="s">
        <v>510</v>
      </c>
      <c r="H1280" s="199">
        <v>1</v>
      </c>
      <c r="I1280" s="200"/>
      <c r="J1280" s="201">
        <f t="shared" si="0"/>
        <v>0</v>
      </c>
      <c r="K1280" s="197" t="s">
        <v>21</v>
      </c>
      <c r="L1280" s="41"/>
      <c r="M1280" s="202" t="s">
        <v>21</v>
      </c>
      <c r="N1280" s="203" t="s">
        <v>44</v>
      </c>
      <c r="O1280" s="66"/>
      <c r="P1280" s="204">
        <f t="shared" si="1"/>
        <v>0</v>
      </c>
      <c r="Q1280" s="204">
        <v>0</v>
      </c>
      <c r="R1280" s="204">
        <f t="shared" si="2"/>
        <v>0</v>
      </c>
      <c r="S1280" s="204">
        <v>0</v>
      </c>
      <c r="T1280" s="205">
        <f t="shared" si="3"/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206" t="s">
        <v>330</v>
      </c>
      <c r="AT1280" s="206" t="s">
        <v>213</v>
      </c>
      <c r="AU1280" s="206" t="s">
        <v>82</v>
      </c>
      <c r="AY1280" s="19" t="s">
        <v>211</v>
      </c>
      <c r="BE1280" s="207">
        <f t="shared" si="4"/>
        <v>0</v>
      </c>
      <c r="BF1280" s="207">
        <f t="shared" si="5"/>
        <v>0</v>
      </c>
      <c r="BG1280" s="207">
        <f t="shared" si="6"/>
        <v>0</v>
      </c>
      <c r="BH1280" s="207">
        <f t="shared" si="7"/>
        <v>0</v>
      </c>
      <c r="BI1280" s="207">
        <f t="shared" si="8"/>
        <v>0</v>
      </c>
      <c r="BJ1280" s="19" t="s">
        <v>80</v>
      </c>
      <c r="BK1280" s="207">
        <f t="shared" si="9"/>
        <v>0</v>
      </c>
      <c r="BL1280" s="19" t="s">
        <v>330</v>
      </c>
      <c r="BM1280" s="206" t="s">
        <v>2383</v>
      </c>
    </row>
    <row r="1281" spans="1:65" s="2" customFormat="1" ht="21.75" customHeight="1">
      <c r="A1281" s="36"/>
      <c r="B1281" s="37"/>
      <c r="C1281" s="195" t="s">
        <v>2384</v>
      </c>
      <c r="D1281" s="195" t="s">
        <v>213</v>
      </c>
      <c r="E1281" s="196" t="s">
        <v>2385</v>
      </c>
      <c r="F1281" s="197" t="s">
        <v>2386</v>
      </c>
      <c r="G1281" s="198" t="s">
        <v>510</v>
      </c>
      <c r="H1281" s="199">
        <v>1</v>
      </c>
      <c r="I1281" s="200"/>
      <c r="J1281" s="201">
        <f t="shared" si="0"/>
        <v>0</v>
      </c>
      <c r="K1281" s="197" t="s">
        <v>21</v>
      </c>
      <c r="L1281" s="41"/>
      <c r="M1281" s="202" t="s">
        <v>21</v>
      </c>
      <c r="N1281" s="203" t="s">
        <v>44</v>
      </c>
      <c r="O1281" s="66"/>
      <c r="P1281" s="204">
        <f t="shared" si="1"/>
        <v>0</v>
      </c>
      <c r="Q1281" s="204">
        <v>0</v>
      </c>
      <c r="R1281" s="204">
        <f t="shared" si="2"/>
        <v>0</v>
      </c>
      <c r="S1281" s="204">
        <v>0</v>
      </c>
      <c r="T1281" s="205">
        <f t="shared" si="3"/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206" t="s">
        <v>330</v>
      </c>
      <c r="AT1281" s="206" t="s">
        <v>213</v>
      </c>
      <c r="AU1281" s="206" t="s">
        <v>82</v>
      </c>
      <c r="AY1281" s="19" t="s">
        <v>211</v>
      </c>
      <c r="BE1281" s="207">
        <f t="shared" si="4"/>
        <v>0</v>
      </c>
      <c r="BF1281" s="207">
        <f t="shared" si="5"/>
        <v>0</v>
      </c>
      <c r="BG1281" s="207">
        <f t="shared" si="6"/>
        <v>0</v>
      </c>
      <c r="BH1281" s="207">
        <f t="shared" si="7"/>
        <v>0</v>
      </c>
      <c r="BI1281" s="207">
        <f t="shared" si="8"/>
        <v>0</v>
      </c>
      <c r="BJ1281" s="19" t="s">
        <v>80</v>
      </c>
      <c r="BK1281" s="207">
        <f t="shared" si="9"/>
        <v>0</v>
      </c>
      <c r="BL1281" s="19" t="s">
        <v>330</v>
      </c>
      <c r="BM1281" s="206" t="s">
        <v>2387</v>
      </c>
    </row>
    <row r="1282" spans="1:65" s="2" customFormat="1" ht="21.75" customHeight="1">
      <c r="A1282" s="36"/>
      <c r="B1282" s="37"/>
      <c r="C1282" s="195" t="s">
        <v>2388</v>
      </c>
      <c r="D1282" s="195" t="s">
        <v>213</v>
      </c>
      <c r="E1282" s="196" t="s">
        <v>2389</v>
      </c>
      <c r="F1282" s="197" t="s">
        <v>2390</v>
      </c>
      <c r="G1282" s="198" t="s">
        <v>510</v>
      </c>
      <c r="H1282" s="199">
        <v>1</v>
      </c>
      <c r="I1282" s="200"/>
      <c r="J1282" s="201">
        <f t="shared" si="0"/>
        <v>0</v>
      </c>
      <c r="K1282" s="197" t="s">
        <v>21</v>
      </c>
      <c r="L1282" s="41"/>
      <c r="M1282" s="202" t="s">
        <v>21</v>
      </c>
      <c r="N1282" s="203" t="s">
        <v>44</v>
      </c>
      <c r="O1282" s="66"/>
      <c r="P1282" s="204">
        <f t="shared" si="1"/>
        <v>0</v>
      </c>
      <c r="Q1282" s="204">
        <v>0</v>
      </c>
      <c r="R1282" s="204">
        <f t="shared" si="2"/>
        <v>0</v>
      </c>
      <c r="S1282" s="204">
        <v>0</v>
      </c>
      <c r="T1282" s="205">
        <f t="shared" si="3"/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206" t="s">
        <v>330</v>
      </c>
      <c r="AT1282" s="206" t="s">
        <v>213</v>
      </c>
      <c r="AU1282" s="206" t="s">
        <v>82</v>
      </c>
      <c r="AY1282" s="19" t="s">
        <v>211</v>
      </c>
      <c r="BE1282" s="207">
        <f t="shared" si="4"/>
        <v>0</v>
      </c>
      <c r="BF1282" s="207">
        <f t="shared" si="5"/>
        <v>0</v>
      </c>
      <c r="BG1282" s="207">
        <f t="shared" si="6"/>
        <v>0</v>
      </c>
      <c r="BH1282" s="207">
        <f t="shared" si="7"/>
        <v>0</v>
      </c>
      <c r="BI1282" s="207">
        <f t="shared" si="8"/>
        <v>0</v>
      </c>
      <c r="BJ1282" s="19" t="s">
        <v>80</v>
      </c>
      <c r="BK1282" s="207">
        <f t="shared" si="9"/>
        <v>0</v>
      </c>
      <c r="BL1282" s="19" t="s">
        <v>330</v>
      </c>
      <c r="BM1282" s="206" t="s">
        <v>2391</v>
      </c>
    </row>
    <row r="1283" spans="1:65" s="2" customFormat="1" ht="21.75" customHeight="1">
      <c r="A1283" s="36"/>
      <c r="B1283" s="37"/>
      <c r="C1283" s="195" t="s">
        <v>2392</v>
      </c>
      <c r="D1283" s="195" t="s">
        <v>213</v>
      </c>
      <c r="E1283" s="196" t="s">
        <v>2393</v>
      </c>
      <c r="F1283" s="197" t="s">
        <v>2394</v>
      </c>
      <c r="G1283" s="198" t="s">
        <v>510</v>
      </c>
      <c r="H1283" s="199">
        <v>1</v>
      </c>
      <c r="I1283" s="200"/>
      <c r="J1283" s="201">
        <f t="shared" si="0"/>
        <v>0</v>
      </c>
      <c r="K1283" s="197" t="s">
        <v>21</v>
      </c>
      <c r="L1283" s="41"/>
      <c r="M1283" s="202" t="s">
        <v>21</v>
      </c>
      <c r="N1283" s="203" t="s">
        <v>44</v>
      </c>
      <c r="O1283" s="66"/>
      <c r="P1283" s="204">
        <f t="shared" si="1"/>
        <v>0</v>
      </c>
      <c r="Q1283" s="204">
        <v>0</v>
      </c>
      <c r="R1283" s="204">
        <f t="shared" si="2"/>
        <v>0</v>
      </c>
      <c r="S1283" s="204">
        <v>0</v>
      </c>
      <c r="T1283" s="205">
        <f t="shared" si="3"/>
        <v>0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206" t="s">
        <v>330</v>
      </c>
      <c r="AT1283" s="206" t="s">
        <v>213</v>
      </c>
      <c r="AU1283" s="206" t="s">
        <v>82</v>
      </c>
      <c r="AY1283" s="19" t="s">
        <v>211</v>
      </c>
      <c r="BE1283" s="207">
        <f t="shared" si="4"/>
        <v>0</v>
      </c>
      <c r="BF1283" s="207">
        <f t="shared" si="5"/>
        <v>0</v>
      </c>
      <c r="BG1283" s="207">
        <f t="shared" si="6"/>
        <v>0</v>
      </c>
      <c r="BH1283" s="207">
        <f t="shared" si="7"/>
        <v>0</v>
      </c>
      <c r="BI1283" s="207">
        <f t="shared" si="8"/>
        <v>0</v>
      </c>
      <c r="BJ1283" s="19" t="s">
        <v>80</v>
      </c>
      <c r="BK1283" s="207">
        <f t="shared" si="9"/>
        <v>0</v>
      </c>
      <c r="BL1283" s="19" t="s">
        <v>330</v>
      </c>
      <c r="BM1283" s="206" t="s">
        <v>2395</v>
      </c>
    </row>
    <row r="1284" spans="1:65" s="2" customFormat="1" ht="21.75" customHeight="1">
      <c r="A1284" s="36"/>
      <c r="B1284" s="37"/>
      <c r="C1284" s="195" t="s">
        <v>2396</v>
      </c>
      <c r="D1284" s="195" t="s">
        <v>213</v>
      </c>
      <c r="E1284" s="196" t="s">
        <v>2397</v>
      </c>
      <c r="F1284" s="197" t="s">
        <v>2398</v>
      </c>
      <c r="G1284" s="198" t="s">
        <v>510</v>
      </c>
      <c r="H1284" s="199">
        <v>1</v>
      </c>
      <c r="I1284" s="200"/>
      <c r="J1284" s="201">
        <f t="shared" si="0"/>
        <v>0</v>
      </c>
      <c r="K1284" s="197" t="s">
        <v>21</v>
      </c>
      <c r="L1284" s="41"/>
      <c r="M1284" s="202" t="s">
        <v>21</v>
      </c>
      <c r="N1284" s="203" t="s">
        <v>44</v>
      </c>
      <c r="O1284" s="66"/>
      <c r="P1284" s="204">
        <f t="shared" si="1"/>
        <v>0</v>
      </c>
      <c r="Q1284" s="204">
        <v>0</v>
      </c>
      <c r="R1284" s="204">
        <f t="shared" si="2"/>
        <v>0</v>
      </c>
      <c r="S1284" s="204">
        <v>0</v>
      </c>
      <c r="T1284" s="205">
        <f t="shared" si="3"/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206" t="s">
        <v>330</v>
      </c>
      <c r="AT1284" s="206" t="s">
        <v>213</v>
      </c>
      <c r="AU1284" s="206" t="s">
        <v>82</v>
      </c>
      <c r="AY1284" s="19" t="s">
        <v>211</v>
      </c>
      <c r="BE1284" s="207">
        <f t="shared" si="4"/>
        <v>0</v>
      </c>
      <c r="BF1284" s="207">
        <f t="shared" si="5"/>
        <v>0</v>
      </c>
      <c r="BG1284" s="207">
        <f t="shared" si="6"/>
        <v>0</v>
      </c>
      <c r="BH1284" s="207">
        <f t="shared" si="7"/>
        <v>0</v>
      </c>
      <c r="BI1284" s="207">
        <f t="shared" si="8"/>
        <v>0</v>
      </c>
      <c r="BJ1284" s="19" t="s">
        <v>80</v>
      </c>
      <c r="BK1284" s="207">
        <f t="shared" si="9"/>
        <v>0</v>
      </c>
      <c r="BL1284" s="19" t="s">
        <v>330</v>
      </c>
      <c r="BM1284" s="206" t="s">
        <v>2399</v>
      </c>
    </row>
    <row r="1285" spans="1:65" s="2" customFormat="1" ht="21.75" customHeight="1">
      <c r="A1285" s="36"/>
      <c r="B1285" s="37"/>
      <c r="C1285" s="195" t="s">
        <v>2400</v>
      </c>
      <c r="D1285" s="195" t="s">
        <v>213</v>
      </c>
      <c r="E1285" s="196" t="s">
        <v>2401</v>
      </c>
      <c r="F1285" s="197" t="s">
        <v>2402</v>
      </c>
      <c r="G1285" s="198" t="s">
        <v>510</v>
      </c>
      <c r="H1285" s="199">
        <v>1</v>
      </c>
      <c r="I1285" s="200"/>
      <c r="J1285" s="201">
        <f t="shared" si="0"/>
        <v>0</v>
      </c>
      <c r="K1285" s="197" t="s">
        <v>21</v>
      </c>
      <c r="L1285" s="41"/>
      <c r="M1285" s="202" t="s">
        <v>21</v>
      </c>
      <c r="N1285" s="203" t="s">
        <v>44</v>
      </c>
      <c r="O1285" s="66"/>
      <c r="P1285" s="204">
        <f t="shared" si="1"/>
        <v>0</v>
      </c>
      <c r="Q1285" s="204">
        <v>0</v>
      </c>
      <c r="R1285" s="204">
        <f t="shared" si="2"/>
        <v>0</v>
      </c>
      <c r="S1285" s="204">
        <v>0</v>
      </c>
      <c r="T1285" s="205">
        <f t="shared" si="3"/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206" t="s">
        <v>330</v>
      </c>
      <c r="AT1285" s="206" t="s">
        <v>213</v>
      </c>
      <c r="AU1285" s="206" t="s">
        <v>82</v>
      </c>
      <c r="AY1285" s="19" t="s">
        <v>211</v>
      </c>
      <c r="BE1285" s="207">
        <f t="shared" si="4"/>
        <v>0</v>
      </c>
      <c r="BF1285" s="207">
        <f t="shared" si="5"/>
        <v>0</v>
      </c>
      <c r="BG1285" s="207">
        <f t="shared" si="6"/>
        <v>0</v>
      </c>
      <c r="BH1285" s="207">
        <f t="shared" si="7"/>
        <v>0</v>
      </c>
      <c r="BI1285" s="207">
        <f t="shared" si="8"/>
        <v>0</v>
      </c>
      <c r="BJ1285" s="19" t="s">
        <v>80</v>
      </c>
      <c r="BK1285" s="207">
        <f t="shared" si="9"/>
        <v>0</v>
      </c>
      <c r="BL1285" s="19" t="s">
        <v>330</v>
      </c>
      <c r="BM1285" s="206" t="s">
        <v>2403</v>
      </c>
    </row>
    <row r="1286" spans="1:65" s="2" customFormat="1" ht="21.75" customHeight="1">
      <c r="A1286" s="36"/>
      <c r="B1286" s="37"/>
      <c r="C1286" s="195" t="s">
        <v>2404</v>
      </c>
      <c r="D1286" s="195" t="s">
        <v>213</v>
      </c>
      <c r="E1286" s="196" t="s">
        <v>2405</v>
      </c>
      <c r="F1286" s="197" t="s">
        <v>2406</v>
      </c>
      <c r="G1286" s="198" t="s">
        <v>510</v>
      </c>
      <c r="H1286" s="199">
        <v>1</v>
      </c>
      <c r="I1286" s="200"/>
      <c r="J1286" s="201">
        <f t="shared" si="0"/>
        <v>0</v>
      </c>
      <c r="K1286" s="197" t="s">
        <v>21</v>
      </c>
      <c r="L1286" s="41"/>
      <c r="M1286" s="202" t="s">
        <v>21</v>
      </c>
      <c r="N1286" s="203" t="s">
        <v>44</v>
      </c>
      <c r="O1286" s="66"/>
      <c r="P1286" s="204">
        <f t="shared" si="1"/>
        <v>0</v>
      </c>
      <c r="Q1286" s="204">
        <v>0</v>
      </c>
      <c r="R1286" s="204">
        <f t="shared" si="2"/>
        <v>0</v>
      </c>
      <c r="S1286" s="204">
        <v>0</v>
      </c>
      <c r="T1286" s="205">
        <f t="shared" si="3"/>
        <v>0</v>
      </c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R1286" s="206" t="s">
        <v>330</v>
      </c>
      <c r="AT1286" s="206" t="s">
        <v>213</v>
      </c>
      <c r="AU1286" s="206" t="s">
        <v>82</v>
      </c>
      <c r="AY1286" s="19" t="s">
        <v>211</v>
      </c>
      <c r="BE1286" s="207">
        <f t="shared" si="4"/>
        <v>0</v>
      </c>
      <c r="BF1286" s="207">
        <f t="shared" si="5"/>
        <v>0</v>
      </c>
      <c r="BG1286" s="207">
        <f t="shared" si="6"/>
        <v>0</v>
      </c>
      <c r="BH1286" s="207">
        <f t="shared" si="7"/>
        <v>0</v>
      </c>
      <c r="BI1286" s="207">
        <f t="shared" si="8"/>
        <v>0</v>
      </c>
      <c r="BJ1286" s="19" t="s">
        <v>80</v>
      </c>
      <c r="BK1286" s="207">
        <f t="shared" si="9"/>
        <v>0</v>
      </c>
      <c r="BL1286" s="19" t="s">
        <v>330</v>
      </c>
      <c r="BM1286" s="206" t="s">
        <v>2407</v>
      </c>
    </row>
    <row r="1287" spans="1:65" s="12" customFormat="1" ht="22.9" customHeight="1">
      <c r="B1287" s="179"/>
      <c r="C1287" s="180"/>
      <c r="D1287" s="181" t="s">
        <v>72</v>
      </c>
      <c r="E1287" s="193" t="s">
        <v>956</v>
      </c>
      <c r="F1287" s="193" t="s">
        <v>957</v>
      </c>
      <c r="G1287" s="180"/>
      <c r="H1287" s="180"/>
      <c r="I1287" s="183"/>
      <c r="J1287" s="194">
        <f>BK1287</f>
        <v>0</v>
      </c>
      <c r="K1287" s="180"/>
      <c r="L1287" s="185"/>
      <c r="M1287" s="186"/>
      <c r="N1287" s="187"/>
      <c r="O1287" s="187"/>
      <c r="P1287" s="188">
        <f>SUM(P1288:P1315)</f>
        <v>0</v>
      </c>
      <c r="Q1287" s="187"/>
      <c r="R1287" s="188">
        <f>SUM(R1288:R1315)</f>
        <v>0</v>
      </c>
      <c r="S1287" s="187"/>
      <c r="T1287" s="189">
        <f>SUM(T1288:T1315)</f>
        <v>8.0000000000000004E-4</v>
      </c>
      <c r="AR1287" s="190" t="s">
        <v>82</v>
      </c>
      <c r="AT1287" s="191" t="s">
        <v>72</v>
      </c>
      <c r="AU1287" s="191" t="s">
        <v>80</v>
      </c>
      <c r="AY1287" s="190" t="s">
        <v>211</v>
      </c>
      <c r="BK1287" s="192">
        <f>SUM(BK1288:BK1315)</f>
        <v>0</v>
      </c>
    </row>
    <row r="1288" spans="1:65" s="2" customFormat="1" ht="16.5" customHeight="1">
      <c r="A1288" s="36"/>
      <c r="B1288" s="37"/>
      <c r="C1288" s="195" t="s">
        <v>2408</v>
      </c>
      <c r="D1288" s="195" t="s">
        <v>213</v>
      </c>
      <c r="E1288" s="196" t="s">
        <v>2409</v>
      </c>
      <c r="F1288" s="197" t="s">
        <v>2410</v>
      </c>
      <c r="G1288" s="198" t="s">
        <v>438</v>
      </c>
      <c r="H1288" s="199">
        <v>111</v>
      </c>
      <c r="I1288" s="200"/>
      <c r="J1288" s="201">
        <f t="shared" ref="J1288:J1293" si="10">ROUND(I1288*H1288,2)</f>
        <v>0</v>
      </c>
      <c r="K1288" s="197" t="s">
        <v>21</v>
      </c>
      <c r="L1288" s="41"/>
      <c r="M1288" s="202" t="s">
        <v>21</v>
      </c>
      <c r="N1288" s="203" t="s">
        <v>44</v>
      </c>
      <c r="O1288" s="66"/>
      <c r="P1288" s="204">
        <f t="shared" ref="P1288:P1293" si="11">O1288*H1288</f>
        <v>0</v>
      </c>
      <c r="Q1288" s="204">
        <v>0</v>
      </c>
      <c r="R1288" s="204">
        <f t="shared" ref="R1288:R1293" si="12">Q1288*H1288</f>
        <v>0</v>
      </c>
      <c r="S1288" s="204">
        <v>0</v>
      </c>
      <c r="T1288" s="205">
        <f t="shared" ref="T1288:T1293" si="13">S1288*H1288</f>
        <v>0</v>
      </c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R1288" s="206" t="s">
        <v>330</v>
      </c>
      <c r="AT1288" s="206" t="s">
        <v>213</v>
      </c>
      <c r="AU1288" s="206" t="s">
        <v>82</v>
      </c>
      <c r="AY1288" s="19" t="s">
        <v>211</v>
      </c>
      <c r="BE1288" s="207">
        <f t="shared" ref="BE1288:BE1293" si="14">IF(N1288="základní",J1288,0)</f>
        <v>0</v>
      </c>
      <c r="BF1288" s="207">
        <f t="shared" ref="BF1288:BF1293" si="15">IF(N1288="snížená",J1288,0)</f>
        <v>0</v>
      </c>
      <c r="BG1288" s="207">
        <f t="shared" ref="BG1288:BG1293" si="16">IF(N1288="zákl. přenesená",J1288,0)</f>
        <v>0</v>
      </c>
      <c r="BH1288" s="207">
        <f t="shared" ref="BH1288:BH1293" si="17">IF(N1288="sníž. přenesená",J1288,0)</f>
        <v>0</v>
      </c>
      <c r="BI1288" s="207">
        <f t="shared" ref="BI1288:BI1293" si="18">IF(N1288="nulová",J1288,0)</f>
        <v>0</v>
      </c>
      <c r="BJ1288" s="19" t="s">
        <v>80</v>
      </c>
      <c r="BK1288" s="207">
        <f t="shared" ref="BK1288:BK1293" si="19">ROUND(I1288*H1288,2)</f>
        <v>0</v>
      </c>
      <c r="BL1288" s="19" t="s">
        <v>330</v>
      </c>
      <c r="BM1288" s="206" t="s">
        <v>2411</v>
      </c>
    </row>
    <row r="1289" spans="1:65" s="2" customFormat="1" ht="21.75" customHeight="1">
      <c r="A1289" s="36"/>
      <c r="B1289" s="37"/>
      <c r="C1289" s="195" t="s">
        <v>2412</v>
      </c>
      <c r="D1289" s="195" t="s">
        <v>213</v>
      </c>
      <c r="E1289" s="196" t="s">
        <v>2413</v>
      </c>
      <c r="F1289" s="197" t="s">
        <v>2414</v>
      </c>
      <c r="G1289" s="198" t="s">
        <v>510</v>
      </c>
      <c r="H1289" s="199">
        <v>1</v>
      </c>
      <c r="I1289" s="200"/>
      <c r="J1289" s="201">
        <f t="shared" si="10"/>
        <v>0</v>
      </c>
      <c r="K1289" s="197" t="s">
        <v>21</v>
      </c>
      <c r="L1289" s="41"/>
      <c r="M1289" s="202" t="s">
        <v>21</v>
      </c>
      <c r="N1289" s="203" t="s">
        <v>44</v>
      </c>
      <c r="O1289" s="66"/>
      <c r="P1289" s="204">
        <f t="shared" si="11"/>
        <v>0</v>
      </c>
      <c r="Q1289" s="204">
        <v>0</v>
      </c>
      <c r="R1289" s="204">
        <f t="shared" si="12"/>
        <v>0</v>
      </c>
      <c r="S1289" s="204">
        <v>0</v>
      </c>
      <c r="T1289" s="205">
        <f t="shared" si="13"/>
        <v>0</v>
      </c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R1289" s="206" t="s">
        <v>330</v>
      </c>
      <c r="AT1289" s="206" t="s">
        <v>213</v>
      </c>
      <c r="AU1289" s="206" t="s">
        <v>82</v>
      </c>
      <c r="AY1289" s="19" t="s">
        <v>211</v>
      </c>
      <c r="BE1289" s="207">
        <f t="shared" si="14"/>
        <v>0</v>
      </c>
      <c r="BF1289" s="207">
        <f t="shared" si="15"/>
        <v>0</v>
      </c>
      <c r="BG1289" s="207">
        <f t="shared" si="16"/>
        <v>0</v>
      </c>
      <c r="BH1289" s="207">
        <f t="shared" si="17"/>
        <v>0</v>
      </c>
      <c r="BI1289" s="207">
        <f t="shared" si="18"/>
        <v>0</v>
      </c>
      <c r="BJ1289" s="19" t="s">
        <v>80</v>
      </c>
      <c r="BK1289" s="207">
        <f t="shared" si="19"/>
        <v>0</v>
      </c>
      <c r="BL1289" s="19" t="s">
        <v>330</v>
      </c>
      <c r="BM1289" s="206" t="s">
        <v>2415</v>
      </c>
    </row>
    <row r="1290" spans="1:65" s="2" customFormat="1" ht="21.75" customHeight="1">
      <c r="A1290" s="36"/>
      <c r="B1290" s="37"/>
      <c r="C1290" s="195" t="s">
        <v>2416</v>
      </c>
      <c r="D1290" s="195" t="s">
        <v>213</v>
      </c>
      <c r="E1290" s="196" t="s">
        <v>2417</v>
      </c>
      <c r="F1290" s="197" t="s">
        <v>2418</v>
      </c>
      <c r="G1290" s="198" t="s">
        <v>510</v>
      </c>
      <c r="H1290" s="199">
        <v>1</v>
      </c>
      <c r="I1290" s="200"/>
      <c r="J1290" s="201">
        <f t="shared" si="10"/>
        <v>0</v>
      </c>
      <c r="K1290" s="197" t="s">
        <v>21</v>
      </c>
      <c r="L1290" s="41"/>
      <c r="M1290" s="202" t="s">
        <v>21</v>
      </c>
      <c r="N1290" s="203" t="s">
        <v>44</v>
      </c>
      <c r="O1290" s="66"/>
      <c r="P1290" s="204">
        <f t="shared" si="11"/>
        <v>0</v>
      </c>
      <c r="Q1290" s="204">
        <v>0</v>
      </c>
      <c r="R1290" s="204">
        <f t="shared" si="12"/>
        <v>0</v>
      </c>
      <c r="S1290" s="204">
        <v>0</v>
      </c>
      <c r="T1290" s="205">
        <f t="shared" si="13"/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206" t="s">
        <v>330</v>
      </c>
      <c r="AT1290" s="206" t="s">
        <v>213</v>
      </c>
      <c r="AU1290" s="206" t="s">
        <v>82</v>
      </c>
      <c r="AY1290" s="19" t="s">
        <v>211</v>
      </c>
      <c r="BE1290" s="207">
        <f t="shared" si="14"/>
        <v>0</v>
      </c>
      <c r="BF1290" s="207">
        <f t="shared" si="15"/>
        <v>0</v>
      </c>
      <c r="BG1290" s="207">
        <f t="shared" si="16"/>
        <v>0</v>
      </c>
      <c r="BH1290" s="207">
        <f t="shared" si="17"/>
        <v>0</v>
      </c>
      <c r="BI1290" s="207">
        <f t="shared" si="18"/>
        <v>0</v>
      </c>
      <c r="BJ1290" s="19" t="s">
        <v>80</v>
      </c>
      <c r="BK1290" s="207">
        <f t="shared" si="19"/>
        <v>0</v>
      </c>
      <c r="BL1290" s="19" t="s">
        <v>330</v>
      </c>
      <c r="BM1290" s="206" t="s">
        <v>2419</v>
      </c>
    </row>
    <row r="1291" spans="1:65" s="2" customFormat="1" ht="16.5" customHeight="1">
      <c r="A1291" s="36"/>
      <c r="B1291" s="37"/>
      <c r="C1291" s="195" t="s">
        <v>2420</v>
      </c>
      <c r="D1291" s="195" t="s">
        <v>213</v>
      </c>
      <c r="E1291" s="196" t="s">
        <v>2421</v>
      </c>
      <c r="F1291" s="197" t="s">
        <v>2422</v>
      </c>
      <c r="G1291" s="198" t="s">
        <v>216</v>
      </c>
      <c r="H1291" s="199">
        <v>40.700000000000003</v>
      </c>
      <c r="I1291" s="200"/>
      <c r="J1291" s="201">
        <f t="shared" si="10"/>
        <v>0</v>
      </c>
      <c r="K1291" s="197" t="s">
        <v>21</v>
      </c>
      <c r="L1291" s="41"/>
      <c r="M1291" s="202" t="s">
        <v>21</v>
      </c>
      <c r="N1291" s="203" t="s">
        <v>44</v>
      </c>
      <c r="O1291" s="66"/>
      <c r="P1291" s="204">
        <f t="shared" si="11"/>
        <v>0</v>
      </c>
      <c r="Q1291" s="204">
        <v>0</v>
      </c>
      <c r="R1291" s="204">
        <f t="shared" si="12"/>
        <v>0</v>
      </c>
      <c r="S1291" s="204">
        <v>0</v>
      </c>
      <c r="T1291" s="205">
        <f t="shared" si="13"/>
        <v>0</v>
      </c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R1291" s="206" t="s">
        <v>330</v>
      </c>
      <c r="AT1291" s="206" t="s">
        <v>213</v>
      </c>
      <c r="AU1291" s="206" t="s">
        <v>82</v>
      </c>
      <c r="AY1291" s="19" t="s">
        <v>211</v>
      </c>
      <c r="BE1291" s="207">
        <f t="shared" si="14"/>
        <v>0</v>
      </c>
      <c r="BF1291" s="207">
        <f t="shared" si="15"/>
        <v>0</v>
      </c>
      <c r="BG1291" s="207">
        <f t="shared" si="16"/>
        <v>0</v>
      </c>
      <c r="BH1291" s="207">
        <f t="shared" si="17"/>
        <v>0</v>
      </c>
      <c r="BI1291" s="207">
        <f t="shared" si="18"/>
        <v>0</v>
      </c>
      <c r="BJ1291" s="19" t="s">
        <v>80</v>
      </c>
      <c r="BK1291" s="207">
        <f t="shared" si="19"/>
        <v>0</v>
      </c>
      <c r="BL1291" s="19" t="s">
        <v>330</v>
      </c>
      <c r="BM1291" s="206" t="s">
        <v>2423</v>
      </c>
    </row>
    <row r="1292" spans="1:65" s="2" customFormat="1" ht="16.5" customHeight="1">
      <c r="A1292" s="36"/>
      <c r="B1292" s="37"/>
      <c r="C1292" s="195" t="s">
        <v>2424</v>
      </c>
      <c r="D1292" s="195" t="s">
        <v>213</v>
      </c>
      <c r="E1292" s="196" t="s">
        <v>2425</v>
      </c>
      <c r="F1292" s="197" t="s">
        <v>2426</v>
      </c>
      <c r="G1292" s="198" t="s">
        <v>510</v>
      </c>
      <c r="H1292" s="199">
        <v>229</v>
      </c>
      <c r="I1292" s="200"/>
      <c r="J1292" s="201">
        <f t="shared" si="10"/>
        <v>0</v>
      </c>
      <c r="K1292" s="197" t="s">
        <v>21</v>
      </c>
      <c r="L1292" s="41"/>
      <c r="M1292" s="202" t="s">
        <v>21</v>
      </c>
      <c r="N1292" s="203" t="s">
        <v>44</v>
      </c>
      <c r="O1292" s="66"/>
      <c r="P1292" s="204">
        <f t="shared" si="11"/>
        <v>0</v>
      </c>
      <c r="Q1292" s="204">
        <v>0</v>
      </c>
      <c r="R1292" s="204">
        <f t="shared" si="12"/>
        <v>0</v>
      </c>
      <c r="S1292" s="204">
        <v>0</v>
      </c>
      <c r="T1292" s="205">
        <f t="shared" si="13"/>
        <v>0</v>
      </c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R1292" s="206" t="s">
        <v>330</v>
      </c>
      <c r="AT1292" s="206" t="s">
        <v>213</v>
      </c>
      <c r="AU1292" s="206" t="s">
        <v>82</v>
      </c>
      <c r="AY1292" s="19" t="s">
        <v>211</v>
      </c>
      <c r="BE1292" s="207">
        <f t="shared" si="14"/>
        <v>0</v>
      </c>
      <c r="BF1292" s="207">
        <f t="shared" si="15"/>
        <v>0</v>
      </c>
      <c r="BG1292" s="207">
        <f t="shared" si="16"/>
        <v>0</v>
      </c>
      <c r="BH1292" s="207">
        <f t="shared" si="17"/>
        <v>0</v>
      </c>
      <c r="BI1292" s="207">
        <f t="shared" si="18"/>
        <v>0</v>
      </c>
      <c r="BJ1292" s="19" t="s">
        <v>80</v>
      </c>
      <c r="BK1292" s="207">
        <f t="shared" si="19"/>
        <v>0</v>
      </c>
      <c r="BL1292" s="19" t="s">
        <v>330</v>
      </c>
      <c r="BM1292" s="206" t="s">
        <v>2427</v>
      </c>
    </row>
    <row r="1293" spans="1:65" s="2" customFormat="1" ht="16.5" customHeight="1">
      <c r="A1293" s="36"/>
      <c r="B1293" s="37"/>
      <c r="C1293" s="195" t="s">
        <v>2428</v>
      </c>
      <c r="D1293" s="195" t="s">
        <v>213</v>
      </c>
      <c r="E1293" s="196" t="s">
        <v>2429</v>
      </c>
      <c r="F1293" s="197" t="s">
        <v>2430</v>
      </c>
      <c r="G1293" s="198" t="s">
        <v>438</v>
      </c>
      <c r="H1293" s="199">
        <v>8</v>
      </c>
      <c r="I1293" s="200"/>
      <c r="J1293" s="201">
        <f t="shared" si="10"/>
        <v>0</v>
      </c>
      <c r="K1293" s="197" t="s">
        <v>21</v>
      </c>
      <c r="L1293" s="41"/>
      <c r="M1293" s="202" t="s">
        <v>21</v>
      </c>
      <c r="N1293" s="203" t="s">
        <v>44</v>
      </c>
      <c r="O1293" s="66"/>
      <c r="P1293" s="204">
        <f t="shared" si="11"/>
        <v>0</v>
      </c>
      <c r="Q1293" s="204">
        <v>0</v>
      </c>
      <c r="R1293" s="204">
        <f t="shared" si="12"/>
        <v>0</v>
      </c>
      <c r="S1293" s="204">
        <v>1E-4</v>
      </c>
      <c r="T1293" s="205">
        <f t="shared" si="13"/>
        <v>8.0000000000000004E-4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206" t="s">
        <v>330</v>
      </c>
      <c r="AT1293" s="206" t="s">
        <v>213</v>
      </c>
      <c r="AU1293" s="206" t="s">
        <v>82</v>
      </c>
      <c r="AY1293" s="19" t="s">
        <v>211</v>
      </c>
      <c r="BE1293" s="207">
        <f t="shared" si="14"/>
        <v>0</v>
      </c>
      <c r="BF1293" s="207">
        <f t="shared" si="15"/>
        <v>0</v>
      </c>
      <c r="BG1293" s="207">
        <f t="shared" si="16"/>
        <v>0</v>
      </c>
      <c r="BH1293" s="207">
        <f t="shared" si="17"/>
        <v>0</v>
      </c>
      <c r="BI1293" s="207">
        <f t="shared" si="18"/>
        <v>0</v>
      </c>
      <c r="BJ1293" s="19" t="s">
        <v>80</v>
      </c>
      <c r="BK1293" s="207">
        <f t="shared" si="19"/>
        <v>0</v>
      </c>
      <c r="BL1293" s="19" t="s">
        <v>330</v>
      </c>
      <c r="BM1293" s="206" t="s">
        <v>2431</v>
      </c>
    </row>
    <row r="1294" spans="1:65" s="13" customFormat="1" ht="11.25">
      <c r="B1294" s="208"/>
      <c r="C1294" s="209"/>
      <c r="D1294" s="210" t="s">
        <v>219</v>
      </c>
      <c r="E1294" s="211" t="s">
        <v>21</v>
      </c>
      <c r="F1294" s="212" t="s">
        <v>1314</v>
      </c>
      <c r="G1294" s="209"/>
      <c r="H1294" s="211" t="s">
        <v>21</v>
      </c>
      <c r="I1294" s="213"/>
      <c r="J1294" s="209"/>
      <c r="K1294" s="209"/>
      <c r="L1294" s="214"/>
      <c r="M1294" s="215"/>
      <c r="N1294" s="216"/>
      <c r="O1294" s="216"/>
      <c r="P1294" s="216"/>
      <c r="Q1294" s="216"/>
      <c r="R1294" s="216"/>
      <c r="S1294" s="216"/>
      <c r="T1294" s="217"/>
      <c r="AT1294" s="218" t="s">
        <v>219</v>
      </c>
      <c r="AU1294" s="218" t="s">
        <v>82</v>
      </c>
      <c r="AV1294" s="13" t="s">
        <v>80</v>
      </c>
      <c r="AW1294" s="13" t="s">
        <v>34</v>
      </c>
      <c r="AX1294" s="13" t="s">
        <v>73</v>
      </c>
      <c r="AY1294" s="218" t="s">
        <v>211</v>
      </c>
    </row>
    <row r="1295" spans="1:65" s="13" customFormat="1" ht="11.25">
      <c r="B1295" s="208"/>
      <c r="C1295" s="209"/>
      <c r="D1295" s="210" t="s">
        <v>219</v>
      </c>
      <c r="E1295" s="211" t="s">
        <v>21</v>
      </c>
      <c r="F1295" s="212" t="s">
        <v>2432</v>
      </c>
      <c r="G1295" s="209"/>
      <c r="H1295" s="211" t="s">
        <v>21</v>
      </c>
      <c r="I1295" s="213"/>
      <c r="J1295" s="209"/>
      <c r="K1295" s="209"/>
      <c r="L1295" s="214"/>
      <c r="M1295" s="215"/>
      <c r="N1295" s="216"/>
      <c r="O1295" s="216"/>
      <c r="P1295" s="216"/>
      <c r="Q1295" s="216"/>
      <c r="R1295" s="216"/>
      <c r="S1295" s="216"/>
      <c r="T1295" s="217"/>
      <c r="AT1295" s="218" t="s">
        <v>219</v>
      </c>
      <c r="AU1295" s="218" t="s">
        <v>82</v>
      </c>
      <c r="AV1295" s="13" t="s">
        <v>80</v>
      </c>
      <c r="AW1295" s="13" t="s">
        <v>34</v>
      </c>
      <c r="AX1295" s="13" t="s">
        <v>73</v>
      </c>
      <c r="AY1295" s="218" t="s">
        <v>211</v>
      </c>
    </row>
    <row r="1296" spans="1:65" s="14" customFormat="1" ht="11.25">
      <c r="B1296" s="219"/>
      <c r="C1296" s="220"/>
      <c r="D1296" s="210" t="s">
        <v>219</v>
      </c>
      <c r="E1296" s="221" t="s">
        <v>21</v>
      </c>
      <c r="F1296" s="222" t="s">
        <v>2433</v>
      </c>
      <c r="G1296" s="220"/>
      <c r="H1296" s="223">
        <v>8</v>
      </c>
      <c r="I1296" s="224"/>
      <c r="J1296" s="220"/>
      <c r="K1296" s="220"/>
      <c r="L1296" s="225"/>
      <c r="M1296" s="226"/>
      <c r="N1296" s="227"/>
      <c r="O1296" s="227"/>
      <c r="P1296" s="227"/>
      <c r="Q1296" s="227"/>
      <c r="R1296" s="227"/>
      <c r="S1296" s="227"/>
      <c r="T1296" s="228"/>
      <c r="AT1296" s="229" t="s">
        <v>219</v>
      </c>
      <c r="AU1296" s="229" t="s">
        <v>82</v>
      </c>
      <c r="AV1296" s="14" t="s">
        <v>82</v>
      </c>
      <c r="AW1296" s="14" t="s">
        <v>34</v>
      </c>
      <c r="AX1296" s="14" t="s">
        <v>73</v>
      </c>
      <c r="AY1296" s="229" t="s">
        <v>211</v>
      </c>
    </row>
    <row r="1297" spans="1:65" s="15" customFormat="1" ht="11.25">
      <c r="B1297" s="230"/>
      <c r="C1297" s="231"/>
      <c r="D1297" s="210" t="s">
        <v>219</v>
      </c>
      <c r="E1297" s="232" t="s">
        <v>21</v>
      </c>
      <c r="F1297" s="233" t="s">
        <v>225</v>
      </c>
      <c r="G1297" s="231"/>
      <c r="H1297" s="234">
        <v>8</v>
      </c>
      <c r="I1297" s="235"/>
      <c r="J1297" s="231"/>
      <c r="K1297" s="231"/>
      <c r="L1297" s="236"/>
      <c r="M1297" s="237"/>
      <c r="N1297" s="238"/>
      <c r="O1297" s="238"/>
      <c r="P1297" s="238"/>
      <c r="Q1297" s="238"/>
      <c r="R1297" s="238"/>
      <c r="S1297" s="238"/>
      <c r="T1297" s="239"/>
      <c r="AT1297" s="240" t="s">
        <v>219</v>
      </c>
      <c r="AU1297" s="240" t="s">
        <v>82</v>
      </c>
      <c r="AV1297" s="15" t="s">
        <v>100</v>
      </c>
      <c r="AW1297" s="15" t="s">
        <v>34</v>
      </c>
      <c r="AX1297" s="15" t="s">
        <v>80</v>
      </c>
      <c r="AY1297" s="240" t="s">
        <v>211</v>
      </c>
    </row>
    <row r="1298" spans="1:65" s="2" customFormat="1" ht="21.75" customHeight="1">
      <c r="A1298" s="36"/>
      <c r="B1298" s="37"/>
      <c r="C1298" s="195" t="s">
        <v>2434</v>
      </c>
      <c r="D1298" s="195" t="s">
        <v>213</v>
      </c>
      <c r="E1298" s="196" t="s">
        <v>2435</v>
      </c>
      <c r="F1298" s="197" t="s">
        <v>2436</v>
      </c>
      <c r="G1298" s="198" t="s">
        <v>370</v>
      </c>
      <c r="H1298" s="199">
        <v>35.009</v>
      </c>
      <c r="I1298" s="200"/>
      <c r="J1298" s="201">
        <f>ROUND(I1298*H1298,2)</f>
        <v>0</v>
      </c>
      <c r="K1298" s="197" t="s">
        <v>21</v>
      </c>
      <c r="L1298" s="41"/>
      <c r="M1298" s="202" t="s">
        <v>21</v>
      </c>
      <c r="N1298" s="203" t="s">
        <v>44</v>
      </c>
      <c r="O1298" s="66"/>
      <c r="P1298" s="204">
        <f>O1298*H1298</f>
        <v>0</v>
      </c>
      <c r="Q1298" s="204">
        <v>0</v>
      </c>
      <c r="R1298" s="204">
        <f>Q1298*H1298</f>
        <v>0</v>
      </c>
      <c r="S1298" s="204">
        <v>0</v>
      </c>
      <c r="T1298" s="205">
        <f>S1298*H1298</f>
        <v>0</v>
      </c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R1298" s="206" t="s">
        <v>330</v>
      </c>
      <c r="AT1298" s="206" t="s">
        <v>213</v>
      </c>
      <c r="AU1298" s="206" t="s">
        <v>82</v>
      </c>
      <c r="AY1298" s="19" t="s">
        <v>211</v>
      </c>
      <c r="BE1298" s="207">
        <f>IF(N1298="základní",J1298,0)</f>
        <v>0</v>
      </c>
      <c r="BF1298" s="207">
        <f>IF(N1298="snížená",J1298,0)</f>
        <v>0</v>
      </c>
      <c r="BG1298" s="207">
        <f>IF(N1298="zákl. přenesená",J1298,0)</f>
        <v>0</v>
      </c>
      <c r="BH1298" s="207">
        <f>IF(N1298="sníž. přenesená",J1298,0)</f>
        <v>0</v>
      </c>
      <c r="BI1298" s="207">
        <f>IF(N1298="nulová",J1298,0)</f>
        <v>0</v>
      </c>
      <c r="BJ1298" s="19" t="s">
        <v>80</v>
      </c>
      <c r="BK1298" s="207">
        <f>ROUND(I1298*H1298,2)</f>
        <v>0</v>
      </c>
      <c r="BL1298" s="19" t="s">
        <v>330</v>
      </c>
      <c r="BM1298" s="206" t="s">
        <v>2437</v>
      </c>
    </row>
    <row r="1299" spans="1:65" s="13" customFormat="1" ht="11.25">
      <c r="B1299" s="208"/>
      <c r="C1299" s="209"/>
      <c r="D1299" s="210" t="s">
        <v>219</v>
      </c>
      <c r="E1299" s="211" t="s">
        <v>21</v>
      </c>
      <c r="F1299" s="212" t="s">
        <v>1262</v>
      </c>
      <c r="G1299" s="209"/>
      <c r="H1299" s="211" t="s">
        <v>21</v>
      </c>
      <c r="I1299" s="213"/>
      <c r="J1299" s="209"/>
      <c r="K1299" s="209"/>
      <c r="L1299" s="214"/>
      <c r="M1299" s="215"/>
      <c r="N1299" s="216"/>
      <c r="O1299" s="216"/>
      <c r="P1299" s="216"/>
      <c r="Q1299" s="216"/>
      <c r="R1299" s="216"/>
      <c r="S1299" s="216"/>
      <c r="T1299" s="217"/>
      <c r="AT1299" s="218" t="s">
        <v>219</v>
      </c>
      <c r="AU1299" s="218" t="s">
        <v>82</v>
      </c>
      <c r="AV1299" s="13" t="s">
        <v>80</v>
      </c>
      <c r="AW1299" s="13" t="s">
        <v>34</v>
      </c>
      <c r="AX1299" s="13" t="s">
        <v>73</v>
      </c>
      <c r="AY1299" s="218" t="s">
        <v>211</v>
      </c>
    </row>
    <row r="1300" spans="1:65" s="14" customFormat="1" ht="11.25">
      <c r="B1300" s="219"/>
      <c r="C1300" s="220"/>
      <c r="D1300" s="210" t="s">
        <v>219</v>
      </c>
      <c r="E1300" s="221" t="s">
        <v>21</v>
      </c>
      <c r="F1300" s="222" t="s">
        <v>2438</v>
      </c>
      <c r="G1300" s="220"/>
      <c r="H1300" s="223">
        <v>35.009</v>
      </c>
      <c r="I1300" s="224"/>
      <c r="J1300" s="220"/>
      <c r="K1300" s="220"/>
      <c r="L1300" s="225"/>
      <c r="M1300" s="226"/>
      <c r="N1300" s="227"/>
      <c r="O1300" s="227"/>
      <c r="P1300" s="227"/>
      <c r="Q1300" s="227"/>
      <c r="R1300" s="227"/>
      <c r="S1300" s="227"/>
      <c r="T1300" s="228"/>
      <c r="AT1300" s="229" t="s">
        <v>219</v>
      </c>
      <c r="AU1300" s="229" t="s">
        <v>82</v>
      </c>
      <c r="AV1300" s="14" t="s">
        <v>82</v>
      </c>
      <c r="AW1300" s="14" t="s">
        <v>34</v>
      </c>
      <c r="AX1300" s="14" t="s">
        <v>73</v>
      </c>
      <c r="AY1300" s="229" t="s">
        <v>211</v>
      </c>
    </row>
    <row r="1301" spans="1:65" s="15" customFormat="1" ht="11.25">
      <c r="B1301" s="230"/>
      <c r="C1301" s="231"/>
      <c r="D1301" s="210" t="s">
        <v>219</v>
      </c>
      <c r="E1301" s="232" t="s">
        <v>21</v>
      </c>
      <c r="F1301" s="233" t="s">
        <v>225</v>
      </c>
      <c r="G1301" s="231"/>
      <c r="H1301" s="234">
        <v>35.009</v>
      </c>
      <c r="I1301" s="235"/>
      <c r="J1301" s="231"/>
      <c r="K1301" s="231"/>
      <c r="L1301" s="236"/>
      <c r="M1301" s="237"/>
      <c r="N1301" s="238"/>
      <c r="O1301" s="238"/>
      <c r="P1301" s="238"/>
      <c r="Q1301" s="238"/>
      <c r="R1301" s="238"/>
      <c r="S1301" s="238"/>
      <c r="T1301" s="239"/>
      <c r="AT1301" s="240" t="s">
        <v>219</v>
      </c>
      <c r="AU1301" s="240" t="s">
        <v>82</v>
      </c>
      <c r="AV1301" s="15" t="s">
        <v>100</v>
      </c>
      <c r="AW1301" s="15" t="s">
        <v>34</v>
      </c>
      <c r="AX1301" s="15" t="s">
        <v>80</v>
      </c>
      <c r="AY1301" s="240" t="s">
        <v>211</v>
      </c>
    </row>
    <row r="1302" spans="1:65" s="2" customFormat="1" ht="16.5" customHeight="1">
      <c r="A1302" s="36"/>
      <c r="B1302" s="37"/>
      <c r="C1302" s="195" t="s">
        <v>2439</v>
      </c>
      <c r="D1302" s="195" t="s">
        <v>213</v>
      </c>
      <c r="E1302" s="196" t="s">
        <v>2440</v>
      </c>
      <c r="F1302" s="197" t="s">
        <v>2441</v>
      </c>
      <c r="G1302" s="198" t="s">
        <v>1608</v>
      </c>
      <c r="H1302" s="199">
        <v>80</v>
      </c>
      <c r="I1302" s="200"/>
      <c r="J1302" s="201">
        <f>ROUND(I1302*H1302,2)</f>
        <v>0</v>
      </c>
      <c r="K1302" s="197" t="s">
        <v>21</v>
      </c>
      <c r="L1302" s="41"/>
      <c r="M1302" s="202" t="s">
        <v>21</v>
      </c>
      <c r="N1302" s="203" t="s">
        <v>44</v>
      </c>
      <c r="O1302" s="66"/>
      <c r="P1302" s="204">
        <f>O1302*H1302</f>
        <v>0</v>
      </c>
      <c r="Q1302" s="204">
        <v>0</v>
      </c>
      <c r="R1302" s="204">
        <f>Q1302*H1302</f>
        <v>0</v>
      </c>
      <c r="S1302" s="204">
        <v>0</v>
      </c>
      <c r="T1302" s="205">
        <f>S1302*H1302</f>
        <v>0</v>
      </c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R1302" s="206" t="s">
        <v>330</v>
      </c>
      <c r="AT1302" s="206" t="s">
        <v>213</v>
      </c>
      <c r="AU1302" s="206" t="s">
        <v>82</v>
      </c>
      <c r="AY1302" s="19" t="s">
        <v>211</v>
      </c>
      <c r="BE1302" s="207">
        <f>IF(N1302="základní",J1302,0)</f>
        <v>0</v>
      </c>
      <c r="BF1302" s="207">
        <f>IF(N1302="snížená",J1302,0)</f>
        <v>0</v>
      </c>
      <c r="BG1302" s="207">
        <f>IF(N1302="zákl. přenesená",J1302,0)</f>
        <v>0</v>
      </c>
      <c r="BH1302" s="207">
        <f>IF(N1302="sníž. přenesená",J1302,0)</f>
        <v>0</v>
      </c>
      <c r="BI1302" s="207">
        <f>IF(N1302="nulová",J1302,0)</f>
        <v>0</v>
      </c>
      <c r="BJ1302" s="19" t="s">
        <v>80</v>
      </c>
      <c r="BK1302" s="207">
        <f>ROUND(I1302*H1302,2)</f>
        <v>0</v>
      </c>
      <c r="BL1302" s="19" t="s">
        <v>330</v>
      </c>
      <c r="BM1302" s="206" t="s">
        <v>2442</v>
      </c>
    </row>
    <row r="1303" spans="1:65" s="13" customFormat="1" ht="11.25">
      <c r="B1303" s="208"/>
      <c r="C1303" s="209"/>
      <c r="D1303" s="210" t="s">
        <v>219</v>
      </c>
      <c r="E1303" s="211" t="s">
        <v>21</v>
      </c>
      <c r="F1303" s="212" t="s">
        <v>1435</v>
      </c>
      <c r="G1303" s="209"/>
      <c r="H1303" s="211" t="s">
        <v>21</v>
      </c>
      <c r="I1303" s="213"/>
      <c r="J1303" s="209"/>
      <c r="K1303" s="209"/>
      <c r="L1303" s="214"/>
      <c r="M1303" s="215"/>
      <c r="N1303" s="216"/>
      <c r="O1303" s="216"/>
      <c r="P1303" s="216"/>
      <c r="Q1303" s="216"/>
      <c r="R1303" s="216"/>
      <c r="S1303" s="216"/>
      <c r="T1303" s="217"/>
      <c r="AT1303" s="218" t="s">
        <v>219</v>
      </c>
      <c r="AU1303" s="218" t="s">
        <v>82</v>
      </c>
      <c r="AV1303" s="13" t="s">
        <v>80</v>
      </c>
      <c r="AW1303" s="13" t="s">
        <v>34</v>
      </c>
      <c r="AX1303" s="13" t="s">
        <v>73</v>
      </c>
      <c r="AY1303" s="218" t="s">
        <v>211</v>
      </c>
    </row>
    <row r="1304" spans="1:65" s="14" customFormat="1" ht="11.25">
      <c r="B1304" s="219"/>
      <c r="C1304" s="220"/>
      <c r="D1304" s="210" t="s">
        <v>219</v>
      </c>
      <c r="E1304" s="221" t="s">
        <v>21</v>
      </c>
      <c r="F1304" s="222" t="s">
        <v>2443</v>
      </c>
      <c r="G1304" s="220"/>
      <c r="H1304" s="223">
        <v>52</v>
      </c>
      <c r="I1304" s="224"/>
      <c r="J1304" s="220"/>
      <c r="K1304" s="220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219</v>
      </c>
      <c r="AU1304" s="229" t="s">
        <v>82</v>
      </c>
      <c r="AV1304" s="14" t="s">
        <v>82</v>
      </c>
      <c r="AW1304" s="14" t="s">
        <v>34</v>
      </c>
      <c r="AX1304" s="14" t="s">
        <v>73</v>
      </c>
      <c r="AY1304" s="229" t="s">
        <v>211</v>
      </c>
    </row>
    <row r="1305" spans="1:65" s="13" customFormat="1" ht="11.25">
      <c r="B1305" s="208"/>
      <c r="C1305" s="209"/>
      <c r="D1305" s="210" t="s">
        <v>219</v>
      </c>
      <c r="E1305" s="211" t="s">
        <v>21</v>
      </c>
      <c r="F1305" s="212" t="s">
        <v>1437</v>
      </c>
      <c r="G1305" s="209"/>
      <c r="H1305" s="211" t="s">
        <v>21</v>
      </c>
      <c r="I1305" s="213"/>
      <c r="J1305" s="209"/>
      <c r="K1305" s="209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219</v>
      </c>
      <c r="AU1305" s="218" t="s">
        <v>82</v>
      </c>
      <c r="AV1305" s="13" t="s">
        <v>80</v>
      </c>
      <c r="AW1305" s="13" t="s">
        <v>34</v>
      </c>
      <c r="AX1305" s="13" t="s">
        <v>73</v>
      </c>
      <c r="AY1305" s="218" t="s">
        <v>211</v>
      </c>
    </row>
    <row r="1306" spans="1:65" s="14" customFormat="1" ht="11.25">
      <c r="B1306" s="219"/>
      <c r="C1306" s="220"/>
      <c r="D1306" s="210" t="s">
        <v>219</v>
      </c>
      <c r="E1306" s="221" t="s">
        <v>21</v>
      </c>
      <c r="F1306" s="222" t="s">
        <v>2444</v>
      </c>
      <c r="G1306" s="220"/>
      <c r="H1306" s="223">
        <v>8</v>
      </c>
      <c r="I1306" s="224"/>
      <c r="J1306" s="220"/>
      <c r="K1306" s="220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219</v>
      </c>
      <c r="AU1306" s="229" t="s">
        <v>82</v>
      </c>
      <c r="AV1306" s="14" t="s">
        <v>82</v>
      </c>
      <c r="AW1306" s="14" t="s">
        <v>34</v>
      </c>
      <c r="AX1306" s="14" t="s">
        <v>73</v>
      </c>
      <c r="AY1306" s="229" t="s">
        <v>211</v>
      </c>
    </row>
    <row r="1307" spans="1:65" s="13" customFormat="1" ht="11.25">
      <c r="B1307" s="208"/>
      <c r="C1307" s="209"/>
      <c r="D1307" s="210" t="s">
        <v>219</v>
      </c>
      <c r="E1307" s="211" t="s">
        <v>21</v>
      </c>
      <c r="F1307" s="212" t="s">
        <v>1439</v>
      </c>
      <c r="G1307" s="209"/>
      <c r="H1307" s="211" t="s">
        <v>21</v>
      </c>
      <c r="I1307" s="213"/>
      <c r="J1307" s="209"/>
      <c r="K1307" s="209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219</v>
      </c>
      <c r="AU1307" s="218" t="s">
        <v>82</v>
      </c>
      <c r="AV1307" s="13" t="s">
        <v>80</v>
      </c>
      <c r="AW1307" s="13" t="s">
        <v>34</v>
      </c>
      <c r="AX1307" s="13" t="s">
        <v>73</v>
      </c>
      <c r="AY1307" s="218" t="s">
        <v>211</v>
      </c>
    </row>
    <row r="1308" spans="1:65" s="14" customFormat="1" ht="11.25">
      <c r="B1308" s="219"/>
      <c r="C1308" s="220"/>
      <c r="D1308" s="210" t="s">
        <v>219</v>
      </c>
      <c r="E1308" s="221" t="s">
        <v>21</v>
      </c>
      <c r="F1308" s="222" t="s">
        <v>2444</v>
      </c>
      <c r="G1308" s="220"/>
      <c r="H1308" s="223">
        <v>8</v>
      </c>
      <c r="I1308" s="224"/>
      <c r="J1308" s="220"/>
      <c r="K1308" s="220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219</v>
      </c>
      <c r="AU1308" s="229" t="s">
        <v>82</v>
      </c>
      <c r="AV1308" s="14" t="s">
        <v>82</v>
      </c>
      <c r="AW1308" s="14" t="s">
        <v>34</v>
      </c>
      <c r="AX1308" s="14" t="s">
        <v>73</v>
      </c>
      <c r="AY1308" s="229" t="s">
        <v>211</v>
      </c>
    </row>
    <row r="1309" spans="1:65" s="13" customFormat="1" ht="11.25">
      <c r="B1309" s="208"/>
      <c r="C1309" s="209"/>
      <c r="D1309" s="210" t="s">
        <v>219</v>
      </c>
      <c r="E1309" s="211" t="s">
        <v>21</v>
      </c>
      <c r="F1309" s="212" t="s">
        <v>1441</v>
      </c>
      <c r="G1309" s="209"/>
      <c r="H1309" s="211" t="s">
        <v>21</v>
      </c>
      <c r="I1309" s="213"/>
      <c r="J1309" s="209"/>
      <c r="K1309" s="209"/>
      <c r="L1309" s="214"/>
      <c r="M1309" s="215"/>
      <c r="N1309" s="216"/>
      <c r="O1309" s="216"/>
      <c r="P1309" s="216"/>
      <c r="Q1309" s="216"/>
      <c r="R1309" s="216"/>
      <c r="S1309" s="216"/>
      <c r="T1309" s="217"/>
      <c r="AT1309" s="218" t="s">
        <v>219</v>
      </c>
      <c r="AU1309" s="218" t="s">
        <v>82</v>
      </c>
      <c r="AV1309" s="13" t="s">
        <v>80</v>
      </c>
      <c r="AW1309" s="13" t="s">
        <v>34</v>
      </c>
      <c r="AX1309" s="13" t="s">
        <v>73</v>
      </c>
      <c r="AY1309" s="218" t="s">
        <v>211</v>
      </c>
    </row>
    <row r="1310" spans="1:65" s="14" customFormat="1" ht="11.25">
      <c r="B1310" s="219"/>
      <c r="C1310" s="220"/>
      <c r="D1310" s="210" t="s">
        <v>219</v>
      </c>
      <c r="E1310" s="221" t="s">
        <v>21</v>
      </c>
      <c r="F1310" s="222" t="s">
        <v>2445</v>
      </c>
      <c r="G1310" s="220"/>
      <c r="H1310" s="223">
        <v>12</v>
      </c>
      <c r="I1310" s="224"/>
      <c r="J1310" s="220"/>
      <c r="K1310" s="220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219</v>
      </c>
      <c r="AU1310" s="229" t="s">
        <v>82</v>
      </c>
      <c r="AV1310" s="14" t="s">
        <v>82</v>
      </c>
      <c r="AW1310" s="14" t="s">
        <v>34</v>
      </c>
      <c r="AX1310" s="14" t="s">
        <v>73</v>
      </c>
      <c r="AY1310" s="229" t="s">
        <v>211</v>
      </c>
    </row>
    <row r="1311" spans="1:65" s="15" customFormat="1" ht="11.25">
      <c r="B1311" s="230"/>
      <c r="C1311" s="231"/>
      <c r="D1311" s="210" t="s">
        <v>219</v>
      </c>
      <c r="E1311" s="232" t="s">
        <v>21</v>
      </c>
      <c r="F1311" s="233" t="s">
        <v>225</v>
      </c>
      <c r="G1311" s="231"/>
      <c r="H1311" s="234">
        <v>80</v>
      </c>
      <c r="I1311" s="235"/>
      <c r="J1311" s="231"/>
      <c r="K1311" s="231"/>
      <c r="L1311" s="236"/>
      <c r="M1311" s="237"/>
      <c r="N1311" s="238"/>
      <c r="O1311" s="238"/>
      <c r="P1311" s="238"/>
      <c r="Q1311" s="238"/>
      <c r="R1311" s="238"/>
      <c r="S1311" s="238"/>
      <c r="T1311" s="239"/>
      <c r="AT1311" s="240" t="s">
        <v>219</v>
      </c>
      <c r="AU1311" s="240" t="s">
        <v>82</v>
      </c>
      <c r="AV1311" s="15" t="s">
        <v>100</v>
      </c>
      <c r="AW1311" s="15" t="s">
        <v>34</v>
      </c>
      <c r="AX1311" s="15" t="s">
        <v>80</v>
      </c>
      <c r="AY1311" s="240" t="s">
        <v>211</v>
      </c>
    </row>
    <row r="1312" spans="1:65" s="2" customFormat="1" ht="16.5" customHeight="1">
      <c r="A1312" s="36"/>
      <c r="B1312" s="37"/>
      <c r="C1312" s="195" t="s">
        <v>2446</v>
      </c>
      <c r="D1312" s="195" t="s">
        <v>213</v>
      </c>
      <c r="E1312" s="196" t="s">
        <v>2447</v>
      </c>
      <c r="F1312" s="197" t="s">
        <v>2448</v>
      </c>
      <c r="G1312" s="198" t="s">
        <v>370</v>
      </c>
      <c r="H1312" s="199">
        <v>0.41</v>
      </c>
      <c r="I1312" s="200"/>
      <c r="J1312" s="201">
        <f>ROUND(I1312*H1312,2)</f>
        <v>0</v>
      </c>
      <c r="K1312" s="197" t="s">
        <v>21</v>
      </c>
      <c r="L1312" s="41"/>
      <c r="M1312" s="202" t="s">
        <v>21</v>
      </c>
      <c r="N1312" s="203" t="s">
        <v>44</v>
      </c>
      <c r="O1312" s="66"/>
      <c r="P1312" s="204">
        <f>O1312*H1312</f>
        <v>0</v>
      </c>
      <c r="Q1312" s="204">
        <v>0</v>
      </c>
      <c r="R1312" s="204">
        <f>Q1312*H1312</f>
        <v>0</v>
      </c>
      <c r="S1312" s="204">
        <v>0</v>
      </c>
      <c r="T1312" s="205">
        <f>S1312*H1312</f>
        <v>0</v>
      </c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R1312" s="206" t="s">
        <v>330</v>
      </c>
      <c r="AT1312" s="206" t="s">
        <v>213</v>
      </c>
      <c r="AU1312" s="206" t="s">
        <v>82</v>
      </c>
      <c r="AY1312" s="19" t="s">
        <v>211</v>
      </c>
      <c r="BE1312" s="207">
        <f>IF(N1312="základní",J1312,0)</f>
        <v>0</v>
      </c>
      <c r="BF1312" s="207">
        <f>IF(N1312="snížená",J1312,0)</f>
        <v>0</v>
      </c>
      <c r="BG1312" s="207">
        <f>IF(N1312="zákl. přenesená",J1312,0)</f>
        <v>0</v>
      </c>
      <c r="BH1312" s="207">
        <f>IF(N1312="sníž. přenesená",J1312,0)</f>
        <v>0</v>
      </c>
      <c r="BI1312" s="207">
        <f>IF(N1312="nulová",J1312,0)</f>
        <v>0</v>
      </c>
      <c r="BJ1312" s="19" t="s">
        <v>80</v>
      </c>
      <c r="BK1312" s="207">
        <f>ROUND(I1312*H1312,2)</f>
        <v>0</v>
      </c>
      <c r="BL1312" s="19" t="s">
        <v>330</v>
      </c>
      <c r="BM1312" s="206" t="s">
        <v>2449</v>
      </c>
    </row>
    <row r="1313" spans="1:65" s="13" customFormat="1" ht="11.25">
      <c r="B1313" s="208"/>
      <c r="C1313" s="209"/>
      <c r="D1313" s="210" t="s">
        <v>219</v>
      </c>
      <c r="E1313" s="211" t="s">
        <v>21</v>
      </c>
      <c r="F1313" s="212" t="s">
        <v>1262</v>
      </c>
      <c r="G1313" s="209"/>
      <c r="H1313" s="211" t="s">
        <v>21</v>
      </c>
      <c r="I1313" s="213"/>
      <c r="J1313" s="209"/>
      <c r="K1313" s="209"/>
      <c r="L1313" s="214"/>
      <c r="M1313" s="215"/>
      <c r="N1313" s="216"/>
      <c r="O1313" s="216"/>
      <c r="P1313" s="216"/>
      <c r="Q1313" s="216"/>
      <c r="R1313" s="216"/>
      <c r="S1313" s="216"/>
      <c r="T1313" s="217"/>
      <c r="AT1313" s="218" t="s">
        <v>219</v>
      </c>
      <c r="AU1313" s="218" t="s">
        <v>82</v>
      </c>
      <c r="AV1313" s="13" t="s">
        <v>80</v>
      </c>
      <c r="AW1313" s="13" t="s">
        <v>34</v>
      </c>
      <c r="AX1313" s="13" t="s">
        <v>73</v>
      </c>
      <c r="AY1313" s="218" t="s">
        <v>211</v>
      </c>
    </row>
    <row r="1314" spans="1:65" s="14" customFormat="1" ht="11.25">
      <c r="B1314" s="219"/>
      <c r="C1314" s="220"/>
      <c r="D1314" s="210" t="s">
        <v>219</v>
      </c>
      <c r="E1314" s="221" t="s">
        <v>21</v>
      </c>
      <c r="F1314" s="222" t="s">
        <v>2450</v>
      </c>
      <c r="G1314" s="220"/>
      <c r="H1314" s="223">
        <v>0.41</v>
      </c>
      <c r="I1314" s="224"/>
      <c r="J1314" s="220"/>
      <c r="K1314" s="220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219</v>
      </c>
      <c r="AU1314" s="229" t="s">
        <v>82</v>
      </c>
      <c r="AV1314" s="14" t="s">
        <v>82</v>
      </c>
      <c r="AW1314" s="14" t="s">
        <v>34</v>
      </c>
      <c r="AX1314" s="14" t="s">
        <v>73</v>
      </c>
      <c r="AY1314" s="229" t="s">
        <v>211</v>
      </c>
    </row>
    <row r="1315" spans="1:65" s="15" customFormat="1" ht="11.25">
      <c r="B1315" s="230"/>
      <c r="C1315" s="231"/>
      <c r="D1315" s="210" t="s">
        <v>219</v>
      </c>
      <c r="E1315" s="232" t="s">
        <v>21</v>
      </c>
      <c r="F1315" s="233" t="s">
        <v>225</v>
      </c>
      <c r="G1315" s="231"/>
      <c r="H1315" s="234">
        <v>0.41</v>
      </c>
      <c r="I1315" s="235"/>
      <c r="J1315" s="231"/>
      <c r="K1315" s="231"/>
      <c r="L1315" s="236"/>
      <c r="M1315" s="237"/>
      <c r="N1315" s="238"/>
      <c r="O1315" s="238"/>
      <c r="P1315" s="238"/>
      <c r="Q1315" s="238"/>
      <c r="R1315" s="238"/>
      <c r="S1315" s="238"/>
      <c r="T1315" s="239"/>
      <c r="AT1315" s="240" t="s">
        <v>219</v>
      </c>
      <c r="AU1315" s="240" t="s">
        <v>82</v>
      </c>
      <c r="AV1315" s="15" t="s">
        <v>100</v>
      </c>
      <c r="AW1315" s="15" t="s">
        <v>34</v>
      </c>
      <c r="AX1315" s="15" t="s">
        <v>80</v>
      </c>
      <c r="AY1315" s="240" t="s">
        <v>211</v>
      </c>
    </row>
    <row r="1316" spans="1:65" s="12" customFormat="1" ht="22.9" customHeight="1">
      <c r="B1316" s="179"/>
      <c r="C1316" s="180"/>
      <c r="D1316" s="181" t="s">
        <v>72</v>
      </c>
      <c r="E1316" s="193" t="s">
        <v>2451</v>
      </c>
      <c r="F1316" s="193" t="s">
        <v>2452</v>
      </c>
      <c r="G1316" s="180"/>
      <c r="H1316" s="180"/>
      <c r="I1316" s="183"/>
      <c r="J1316" s="194">
        <f>BK1316</f>
        <v>0</v>
      </c>
      <c r="K1316" s="180"/>
      <c r="L1316" s="185"/>
      <c r="M1316" s="186"/>
      <c r="N1316" s="187"/>
      <c r="O1316" s="187"/>
      <c r="P1316" s="188">
        <f>P1317</f>
        <v>0</v>
      </c>
      <c r="Q1316" s="187"/>
      <c r="R1316" s="188">
        <f>R1317</f>
        <v>0</v>
      </c>
      <c r="S1316" s="187"/>
      <c r="T1316" s="189">
        <f>T1317</f>
        <v>0</v>
      </c>
      <c r="AR1316" s="190" t="s">
        <v>82</v>
      </c>
      <c r="AT1316" s="191" t="s">
        <v>72</v>
      </c>
      <c r="AU1316" s="191" t="s">
        <v>80</v>
      </c>
      <c r="AY1316" s="190" t="s">
        <v>211</v>
      </c>
      <c r="BK1316" s="192">
        <f>BK1317</f>
        <v>0</v>
      </c>
    </row>
    <row r="1317" spans="1:65" s="2" customFormat="1" ht="21.75" customHeight="1">
      <c r="A1317" s="36"/>
      <c r="B1317" s="37"/>
      <c r="C1317" s="195" t="s">
        <v>2453</v>
      </c>
      <c r="D1317" s="195" t="s">
        <v>213</v>
      </c>
      <c r="E1317" s="196" t="s">
        <v>2454</v>
      </c>
      <c r="F1317" s="197" t="s">
        <v>2455</v>
      </c>
      <c r="G1317" s="198" t="s">
        <v>510</v>
      </c>
      <c r="H1317" s="199">
        <v>1</v>
      </c>
      <c r="I1317" s="200"/>
      <c r="J1317" s="201">
        <f>ROUND(I1317*H1317,2)</f>
        <v>0</v>
      </c>
      <c r="K1317" s="197" t="s">
        <v>21</v>
      </c>
      <c r="L1317" s="41"/>
      <c r="M1317" s="202" t="s">
        <v>21</v>
      </c>
      <c r="N1317" s="203" t="s">
        <v>44</v>
      </c>
      <c r="O1317" s="66"/>
      <c r="P1317" s="204">
        <f>O1317*H1317</f>
        <v>0</v>
      </c>
      <c r="Q1317" s="204">
        <v>0</v>
      </c>
      <c r="R1317" s="204">
        <f>Q1317*H1317</f>
        <v>0</v>
      </c>
      <c r="S1317" s="204">
        <v>0</v>
      </c>
      <c r="T1317" s="205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206" t="s">
        <v>330</v>
      </c>
      <c r="AT1317" s="206" t="s">
        <v>213</v>
      </c>
      <c r="AU1317" s="206" t="s">
        <v>82</v>
      </c>
      <c r="AY1317" s="19" t="s">
        <v>211</v>
      </c>
      <c r="BE1317" s="207">
        <f>IF(N1317="základní",J1317,0)</f>
        <v>0</v>
      </c>
      <c r="BF1317" s="207">
        <f>IF(N1317="snížená",J1317,0)</f>
        <v>0</v>
      </c>
      <c r="BG1317" s="207">
        <f>IF(N1317="zákl. přenesená",J1317,0)</f>
        <v>0</v>
      </c>
      <c r="BH1317" s="207">
        <f>IF(N1317="sníž. přenesená",J1317,0)</f>
        <v>0</v>
      </c>
      <c r="BI1317" s="207">
        <f>IF(N1317="nulová",J1317,0)</f>
        <v>0</v>
      </c>
      <c r="BJ1317" s="19" t="s">
        <v>80</v>
      </c>
      <c r="BK1317" s="207">
        <f>ROUND(I1317*H1317,2)</f>
        <v>0</v>
      </c>
      <c r="BL1317" s="19" t="s">
        <v>330</v>
      </c>
      <c r="BM1317" s="206" t="s">
        <v>2456</v>
      </c>
    </row>
    <row r="1318" spans="1:65" s="12" customFormat="1" ht="22.9" customHeight="1">
      <c r="B1318" s="179"/>
      <c r="C1318" s="180"/>
      <c r="D1318" s="181" t="s">
        <v>72</v>
      </c>
      <c r="E1318" s="193" t="s">
        <v>2457</v>
      </c>
      <c r="F1318" s="193" t="s">
        <v>2458</v>
      </c>
      <c r="G1318" s="180"/>
      <c r="H1318" s="180"/>
      <c r="I1318" s="183"/>
      <c r="J1318" s="194">
        <f>BK1318</f>
        <v>0</v>
      </c>
      <c r="K1318" s="180"/>
      <c r="L1318" s="185"/>
      <c r="M1318" s="186"/>
      <c r="N1318" s="187"/>
      <c r="O1318" s="187"/>
      <c r="P1318" s="188">
        <f>SUM(P1319:P1326)</f>
        <v>0</v>
      </c>
      <c r="Q1318" s="187"/>
      <c r="R1318" s="188">
        <f>SUM(R1319:R1326)</f>
        <v>0</v>
      </c>
      <c r="S1318" s="187"/>
      <c r="T1318" s="189">
        <f>SUM(T1319:T1326)</f>
        <v>0</v>
      </c>
      <c r="AR1318" s="190" t="s">
        <v>82</v>
      </c>
      <c r="AT1318" s="191" t="s">
        <v>72</v>
      </c>
      <c r="AU1318" s="191" t="s">
        <v>80</v>
      </c>
      <c r="AY1318" s="190" t="s">
        <v>211</v>
      </c>
      <c r="BK1318" s="192">
        <f>SUM(BK1319:BK1326)</f>
        <v>0</v>
      </c>
    </row>
    <row r="1319" spans="1:65" s="2" customFormat="1" ht="21.75" customHeight="1">
      <c r="A1319" s="36"/>
      <c r="B1319" s="37"/>
      <c r="C1319" s="195" t="s">
        <v>2459</v>
      </c>
      <c r="D1319" s="195" t="s">
        <v>213</v>
      </c>
      <c r="E1319" s="196" t="s">
        <v>2460</v>
      </c>
      <c r="F1319" s="197" t="s">
        <v>2461</v>
      </c>
      <c r="G1319" s="198" t="s">
        <v>510</v>
      </c>
      <c r="H1319" s="199">
        <v>7</v>
      </c>
      <c r="I1319" s="200"/>
      <c r="J1319" s="201">
        <f t="shared" ref="J1319:J1326" si="20">ROUND(I1319*H1319,2)</f>
        <v>0</v>
      </c>
      <c r="K1319" s="197" t="s">
        <v>21</v>
      </c>
      <c r="L1319" s="41"/>
      <c r="M1319" s="202" t="s">
        <v>21</v>
      </c>
      <c r="N1319" s="203" t="s">
        <v>44</v>
      </c>
      <c r="O1319" s="66"/>
      <c r="P1319" s="204">
        <f t="shared" ref="P1319:P1326" si="21">O1319*H1319</f>
        <v>0</v>
      </c>
      <c r="Q1319" s="204">
        <v>0</v>
      </c>
      <c r="R1319" s="204">
        <f t="shared" ref="R1319:R1326" si="22">Q1319*H1319</f>
        <v>0</v>
      </c>
      <c r="S1319" s="204">
        <v>0</v>
      </c>
      <c r="T1319" s="205">
        <f t="shared" ref="T1319:T1326" si="23">S1319*H1319</f>
        <v>0</v>
      </c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R1319" s="206" t="s">
        <v>330</v>
      </c>
      <c r="AT1319" s="206" t="s">
        <v>213</v>
      </c>
      <c r="AU1319" s="206" t="s">
        <v>82</v>
      </c>
      <c r="AY1319" s="19" t="s">
        <v>211</v>
      </c>
      <c r="BE1319" s="207">
        <f t="shared" ref="BE1319:BE1326" si="24">IF(N1319="základní",J1319,0)</f>
        <v>0</v>
      </c>
      <c r="BF1319" s="207">
        <f t="shared" ref="BF1319:BF1326" si="25">IF(N1319="snížená",J1319,0)</f>
        <v>0</v>
      </c>
      <c r="BG1319" s="207">
        <f t="shared" ref="BG1319:BG1326" si="26">IF(N1319="zákl. přenesená",J1319,0)</f>
        <v>0</v>
      </c>
      <c r="BH1319" s="207">
        <f t="shared" ref="BH1319:BH1326" si="27">IF(N1319="sníž. přenesená",J1319,0)</f>
        <v>0</v>
      </c>
      <c r="BI1319" s="207">
        <f t="shared" ref="BI1319:BI1326" si="28">IF(N1319="nulová",J1319,0)</f>
        <v>0</v>
      </c>
      <c r="BJ1319" s="19" t="s">
        <v>80</v>
      </c>
      <c r="BK1319" s="207">
        <f t="shared" ref="BK1319:BK1326" si="29">ROUND(I1319*H1319,2)</f>
        <v>0</v>
      </c>
      <c r="BL1319" s="19" t="s">
        <v>330</v>
      </c>
      <c r="BM1319" s="206" t="s">
        <v>2462</v>
      </c>
    </row>
    <row r="1320" spans="1:65" s="2" customFormat="1" ht="21.75" customHeight="1">
      <c r="A1320" s="36"/>
      <c r="B1320" s="37"/>
      <c r="C1320" s="195" t="s">
        <v>2463</v>
      </c>
      <c r="D1320" s="195" t="s">
        <v>213</v>
      </c>
      <c r="E1320" s="196" t="s">
        <v>2464</v>
      </c>
      <c r="F1320" s="197" t="s">
        <v>2465</v>
      </c>
      <c r="G1320" s="198" t="s">
        <v>510</v>
      </c>
      <c r="H1320" s="199">
        <v>2</v>
      </c>
      <c r="I1320" s="200"/>
      <c r="J1320" s="201">
        <f t="shared" si="20"/>
        <v>0</v>
      </c>
      <c r="K1320" s="197" t="s">
        <v>21</v>
      </c>
      <c r="L1320" s="41"/>
      <c r="M1320" s="202" t="s">
        <v>21</v>
      </c>
      <c r="N1320" s="203" t="s">
        <v>44</v>
      </c>
      <c r="O1320" s="66"/>
      <c r="P1320" s="204">
        <f t="shared" si="21"/>
        <v>0</v>
      </c>
      <c r="Q1320" s="204">
        <v>0</v>
      </c>
      <c r="R1320" s="204">
        <f t="shared" si="22"/>
        <v>0</v>
      </c>
      <c r="S1320" s="204">
        <v>0</v>
      </c>
      <c r="T1320" s="205">
        <f t="shared" si="23"/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206" t="s">
        <v>330</v>
      </c>
      <c r="AT1320" s="206" t="s">
        <v>213</v>
      </c>
      <c r="AU1320" s="206" t="s">
        <v>82</v>
      </c>
      <c r="AY1320" s="19" t="s">
        <v>211</v>
      </c>
      <c r="BE1320" s="207">
        <f t="shared" si="24"/>
        <v>0</v>
      </c>
      <c r="BF1320" s="207">
        <f t="shared" si="25"/>
        <v>0</v>
      </c>
      <c r="BG1320" s="207">
        <f t="shared" si="26"/>
        <v>0</v>
      </c>
      <c r="BH1320" s="207">
        <f t="shared" si="27"/>
        <v>0</v>
      </c>
      <c r="BI1320" s="207">
        <f t="shared" si="28"/>
        <v>0</v>
      </c>
      <c r="BJ1320" s="19" t="s">
        <v>80</v>
      </c>
      <c r="BK1320" s="207">
        <f t="shared" si="29"/>
        <v>0</v>
      </c>
      <c r="BL1320" s="19" t="s">
        <v>330</v>
      </c>
      <c r="BM1320" s="206" t="s">
        <v>2466</v>
      </c>
    </row>
    <row r="1321" spans="1:65" s="2" customFormat="1" ht="21.75" customHeight="1">
      <c r="A1321" s="36"/>
      <c r="B1321" s="37"/>
      <c r="C1321" s="195" t="s">
        <v>2467</v>
      </c>
      <c r="D1321" s="195" t="s">
        <v>213</v>
      </c>
      <c r="E1321" s="196" t="s">
        <v>2468</v>
      </c>
      <c r="F1321" s="197" t="s">
        <v>2469</v>
      </c>
      <c r="G1321" s="198" t="s">
        <v>510</v>
      </c>
      <c r="H1321" s="199">
        <v>12</v>
      </c>
      <c r="I1321" s="200"/>
      <c r="J1321" s="201">
        <f t="shared" si="20"/>
        <v>0</v>
      </c>
      <c r="K1321" s="197" t="s">
        <v>21</v>
      </c>
      <c r="L1321" s="41"/>
      <c r="M1321" s="202" t="s">
        <v>21</v>
      </c>
      <c r="N1321" s="203" t="s">
        <v>44</v>
      </c>
      <c r="O1321" s="66"/>
      <c r="P1321" s="204">
        <f t="shared" si="21"/>
        <v>0</v>
      </c>
      <c r="Q1321" s="204">
        <v>0</v>
      </c>
      <c r="R1321" s="204">
        <f t="shared" si="22"/>
        <v>0</v>
      </c>
      <c r="S1321" s="204">
        <v>0</v>
      </c>
      <c r="T1321" s="205">
        <f t="shared" si="23"/>
        <v>0</v>
      </c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R1321" s="206" t="s">
        <v>330</v>
      </c>
      <c r="AT1321" s="206" t="s">
        <v>213</v>
      </c>
      <c r="AU1321" s="206" t="s">
        <v>82</v>
      </c>
      <c r="AY1321" s="19" t="s">
        <v>211</v>
      </c>
      <c r="BE1321" s="207">
        <f t="shared" si="24"/>
        <v>0</v>
      </c>
      <c r="BF1321" s="207">
        <f t="shared" si="25"/>
        <v>0</v>
      </c>
      <c r="BG1321" s="207">
        <f t="shared" si="26"/>
        <v>0</v>
      </c>
      <c r="BH1321" s="207">
        <f t="shared" si="27"/>
        <v>0</v>
      </c>
      <c r="BI1321" s="207">
        <f t="shared" si="28"/>
        <v>0</v>
      </c>
      <c r="BJ1321" s="19" t="s">
        <v>80</v>
      </c>
      <c r="BK1321" s="207">
        <f t="shared" si="29"/>
        <v>0</v>
      </c>
      <c r="BL1321" s="19" t="s">
        <v>330</v>
      </c>
      <c r="BM1321" s="206" t="s">
        <v>2470</v>
      </c>
    </row>
    <row r="1322" spans="1:65" s="2" customFormat="1" ht="16.5" customHeight="1">
      <c r="A1322" s="36"/>
      <c r="B1322" s="37"/>
      <c r="C1322" s="195" t="s">
        <v>2471</v>
      </c>
      <c r="D1322" s="195" t="s">
        <v>213</v>
      </c>
      <c r="E1322" s="196" t="s">
        <v>2472</v>
      </c>
      <c r="F1322" s="197" t="s">
        <v>2473</v>
      </c>
      <c r="G1322" s="198" t="s">
        <v>510</v>
      </c>
      <c r="H1322" s="199">
        <v>12</v>
      </c>
      <c r="I1322" s="200"/>
      <c r="J1322" s="201">
        <f t="shared" si="20"/>
        <v>0</v>
      </c>
      <c r="K1322" s="197" t="s">
        <v>21</v>
      </c>
      <c r="L1322" s="41"/>
      <c r="M1322" s="202" t="s">
        <v>21</v>
      </c>
      <c r="N1322" s="203" t="s">
        <v>44</v>
      </c>
      <c r="O1322" s="66"/>
      <c r="P1322" s="204">
        <f t="shared" si="21"/>
        <v>0</v>
      </c>
      <c r="Q1322" s="204">
        <v>0</v>
      </c>
      <c r="R1322" s="204">
        <f t="shared" si="22"/>
        <v>0</v>
      </c>
      <c r="S1322" s="204">
        <v>0</v>
      </c>
      <c r="T1322" s="205">
        <f t="shared" si="23"/>
        <v>0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206" t="s">
        <v>330</v>
      </c>
      <c r="AT1322" s="206" t="s">
        <v>213</v>
      </c>
      <c r="AU1322" s="206" t="s">
        <v>82</v>
      </c>
      <c r="AY1322" s="19" t="s">
        <v>211</v>
      </c>
      <c r="BE1322" s="207">
        <f t="shared" si="24"/>
        <v>0</v>
      </c>
      <c r="BF1322" s="207">
        <f t="shared" si="25"/>
        <v>0</v>
      </c>
      <c r="BG1322" s="207">
        <f t="shared" si="26"/>
        <v>0</v>
      </c>
      <c r="BH1322" s="207">
        <f t="shared" si="27"/>
        <v>0</v>
      </c>
      <c r="BI1322" s="207">
        <f t="shared" si="28"/>
        <v>0</v>
      </c>
      <c r="BJ1322" s="19" t="s">
        <v>80</v>
      </c>
      <c r="BK1322" s="207">
        <f t="shared" si="29"/>
        <v>0</v>
      </c>
      <c r="BL1322" s="19" t="s">
        <v>330</v>
      </c>
      <c r="BM1322" s="206" t="s">
        <v>2474</v>
      </c>
    </row>
    <row r="1323" spans="1:65" s="2" customFormat="1" ht="21.75" customHeight="1">
      <c r="A1323" s="36"/>
      <c r="B1323" s="37"/>
      <c r="C1323" s="195" t="s">
        <v>2475</v>
      </c>
      <c r="D1323" s="195" t="s">
        <v>213</v>
      </c>
      <c r="E1323" s="196" t="s">
        <v>2476</v>
      </c>
      <c r="F1323" s="197" t="s">
        <v>2477</v>
      </c>
      <c r="G1323" s="198" t="s">
        <v>510</v>
      </c>
      <c r="H1323" s="199">
        <v>3</v>
      </c>
      <c r="I1323" s="200"/>
      <c r="J1323" s="201">
        <f t="shared" si="20"/>
        <v>0</v>
      </c>
      <c r="K1323" s="197" t="s">
        <v>21</v>
      </c>
      <c r="L1323" s="41"/>
      <c r="M1323" s="202" t="s">
        <v>21</v>
      </c>
      <c r="N1323" s="203" t="s">
        <v>44</v>
      </c>
      <c r="O1323" s="66"/>
      <c r="P1323" s="204">
        <f t="shared" si="21"/>
        <v>0</v>
      </c>
      <c r="Q1323" s="204">
        <v>0</v>
      </c>
      <c r="R1323" s="204">
        <f t="shared" si="22"/>
        <v>0</v>
      </c>
      <c r="S1323" s="204">
        <v>0</v>
      </c>
      <c r="T1323" s="205">
        <f t="shared" si="23"/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206" t="s">
        <v>330</v>
      </c>
      <c r="AT1323" s="206" t="s">
        <v>213</v>
      </c>
      <c r="AU1323" s="206" t="s">
        <v>82</v>
      </c>
      <c r="AY1323" s="19" t="s">
        <v>211</v>
      </c>
      <c r="BE1323" s="207">
        <f t="shared" si="24"/>
        <v>0</v>
      </c>
      <c r="BF1323" s="207">
        <f t="shared" si="25"/>
        <v>0</v>
      </c>
      <c r="BG1323" s="207">
        <f t="shared" si="26"/>
        <v>0</v>
      </c>
      <c r="BH1323" s="207">
        <f t="shared" si="27"/>
        <v>0</v>
      </c>
      <c r="BI1323" s="207">
        <f t="shared" si="28"/>
        <v>0</v>
      </c>
      <c r="BJ1323" s="19" t="s">
        <v>80</v>
      </c>
      <c r="BK1323" s="207">
        <f t="shared" si="29"/>
        <v>0</v>
      </c>
      <c r="BL1323" s="19" t="s">
        <v>330</v>
      </c>
      <c r="BM1323" s="206" t="s">
        <v>2478</v>
      </c>
    </row>
    <row r="1324" spans="1:65" s="2" customFormat="1" ht="16.5" customHeight="1">
      <c r="A1324" s="36"/>
      <c r="B1324" s="37"/>
      <c r="C1324" s="195" t="s">
        <v>2479</v>
      </c>
      <c r="D1324" s="195" t="s">
        <v>213</v>
      </c>
      <c r="E1324" s="196" t="s">
        <v>2480</v>
      </c>
      <c r="F1324" s="197" t="s">
        <v>2481</v>
      </c>
      <c r="G1324" s="198" t="s">
        <v>438</v>
      </c>
      <c r="H1324" s="199">
        <v>139</v>
      </c>
      <c r="I1324" s="200"/>
      <c r="J1324" s="201">
        <f t="shared" si="20"/>
        <v>0</v>
      </c>
      <c r="K1324" s="197" t="s">
        <v>21</v>
      </c>
      <c r="L1324" s="41"/>
      <c r="M1324" s="202" t="s">
        <v>21</v>
      </c>
      <c r="N1324" s="203" t="s">
        <v>44</v>
      </c>
      <c r="O1324" s="66"/>
      <c r="P1324" s="204">
        <f t="shared" si="21"/>
        <v>0</v>
      </c>
      <c r="Q1324" s="204">
        <v>0</v>
      </c>
      <c r="R1324" s="204">
        <f t="shared" si="22"/>
        <v>0</v>
      </c>
      <c r="S1324" s="204">
        <v>0</v>
      </c>
      <c r="T1324" s="205">
        <f t="shared" si="23"/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206" t="s">
        <v>330</v>
      </c>
      <c r="AT1324" s="206" t="s">
        <v>213</v>
      </c>
      <c r="AU1324" s="206" t="s">
        <v>82</v>
      </c>
      <c r="AY1324" s="19" t="s">
        <v>211</v>
      </c>
      <c r="BE1324" s="207">
        <f t="shared" si="24"/>
        <v>0</v>
      </c>
      <c r="BF1324" s="207">
        <f t="shared" si="25"/>
        <v>0</v>
      </c>
      <c r="BG1324" s="207">
        <f t="shared" si="26"/>
        <v>0</v>
      </c>
      <c r="BH1324" s="207">
        <f t="shared" si="27"/>
        <v>0</v>
      </c>
      <c r="BI1324" s="207">
        <f t="shared" si="28"/>
        <v>0</v>
      </c>
      <c r="BJ1324" s="19" t="s">
        <v>80</v>
      </c>
      <c r="BK1324" s="207">
        <f t="shared" si="29"/>
        <v>0</v>
      </c>
      <c r="BL1324" s="19" t="s">
        <v>330</v>
      </c>
      <c r="BM1324" s="206" t="s">
        <v>2482</v>
      </c>
    </row>
    <row r="1325" spans="1:65" s="2" customFormat="1" ht="16.5" customHeight="1">
      <c r="A1325" s="36"/>
      <c r="B1325" s="37"/>
      <c r="C1325" s="195" t="s">
        <v>2483</v>
      </c>
      <c r="D1325" s="195" t="s">
        <v>213</v>
      </c>
      <c r="E1325" s="196" t="s">
        <v>2484</v>
      </c>
      <c r="F1325" s="197" t="s">
        <v>2485</v>
      </c>
      <c r="G1325" s="198" t="s">
        <v>510</v>
      </c>
      <c r="H1325" s="199">
        <v>5</v>
      </c>
      <c r="I1325" s="200"/>
      <c r="J1325" s="201">
        <f t="shared" si="20"/>
        <v>0</v>
      </c>
      <c r="K1325" s="197" t="s">
        <v>21</v>
      </c>
      <c r="L1325" s="41"/>
      <c r="M1325" s="202" t="s">
        <v>21</v>
      </c>
      <c r="N1325" s="203" t="s">
        <v>44</v>
      </c>
      <c r="O1325" s="66"/>
      <c r="P1325" s="204">
        <f t="shared" si="21"/>
        <v>0</v>
      </c>
      <c r="Q1325" s="204">
        <v>0</v>
      </c>
      <c r="R1325" s="204">
        <f t="shared" si="22"/>
        <v>0</v>
      </c>
      <c r="S1325" s="204">
        <v>0</v>
      </c>
      <c r="T1325" s="205">
        <f t="shared" si="23"/>
        <v>0</v>
      </c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R1325" s="206" t="s">
        <v>330</v>
      </c>
      <c r="AT1325" s="206" t="s">
        <v>213</v>
      </c>
      <c r="AU1325" s="206" t="s">
        <v>82</v>
      </c>
      <c r="AY1325" s="19" t="s">
        <v>211</v>
      </c>
      <c r="BE1325" s="207">
        <f t="shared" si="24"/>
        <v>0</v>
      </c>
      <c r="BF1325" s="207">
        <f t="shared" si="25"/>
        <v>0</v>
      </c>
      <c r="BG1325" s="207">
        <f t="shared" si="26"/>
        <v>0</v>
      </c>
      <c r="BH1325" s="207">
        <f t="shared" si="27"/>
        <v>0</v>
      </c>
      <c r="BI1325" s="207">
        <f t="shared" si="28"/>
        <v>0</v>
      </c>
      <c r="BJ1325" s="19" t="s">
        <v>80</v>
      </c>
      <c r="BK1325" s="207">
        <f t="shared" si="29"/>
        <v>0</v>
      </c>
      <c r="BL1325" s="19" t="s">
        <v>330</v>
      </c>
      <c r="BM1325" s="206" t="s">
        <v>2486</v>
      </c>
    </row>
    <row r="1326" spans="1:65" s="2" customFormat="1" ht="16.5" customHeight="1">
      <c r="A1326" s="36"/>
      <c r="B1326" s="37"/>
      <c r="C1326" s="195" t="s">
        <v>2487</v>
      </c>
      <c r="D1326" s="195" t="s">
        <v>213</v>
      </c>
      <c r="E1326" s="196" t="s">
        <v>2488</v>
      </c>
      <c r="F1326" s="197" t="s">
        <v>2489</v>
      </c>
      <c r="G1326" s="198" t="s">
        <v>510</v>
      </c>
      <c r="H1326" s="199">
        <v>5</v>
      </c>
      <c r="I1326" s="200"/>
      <c r="J1326" s="201">
        <f t="shared" si="20"/>
        <v>0</v>
      </c>
      <c r="K1326" s="197" t="s">
        <v>21</v>
      </c>
      <c r="L1326" s="41"/>
      <c r="M1326" s="202" t="s">
        <v>21</v>
      </c>
      <c r="N1326" s="203" t="s">
        <v>44</v>
      </c>
      <c r="O1326" s="66"/>
      <c r="P1326" s="204">
        <f t="shared" si="21"/>
        <v>0</v>
      </c>
      <c r="Q1326" s="204">
        <v>0</v>
      </c>
      <c r="R1326" s="204">
        <f t="shared" si="22"/>
        <v>0</v>
      </c>
      <c r="S1326" s="204">
        <v>0</v>
      </c>
      <c r="T1326" s="205">
        <f t="shared" si="23"/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206" t="s">
        <v>330</v>
      </c>
      <c r="AT1326" s="206" t="s">
        <v>213</v>
      </c>
      <c r="AU1326" s="206" t="s">
        <v>82</v>
      </c>
      <c r="AY1326" s="19" t="s">
        <v>211</v>
      </c>
      <c r="BE1326" s="207">
        <f t="shared" si="24"/>
        <v>0</v>
      </c>
      <c r="BF1326" s="207">
        <f t="shared" si="25"/>
        <v>0</v>
      </c>
      <c r="BG1326" s="207">
        <f t="shared" si="26"/>
        <v>0</v>
      </c>
      <c r="BH1326" s="207">
        <f t="shared" si="27"/>
        <v>0</v>
      </c>
      <c r="BI1326" s="207">
        <f t="shared" si="28"/>
        <v>0</v>
      </c>
      <c r="BJ1326" s="19" t="s">
        <v>80</v>
      </c>
      <c r="BK1326" s="207">
        <f t="shared" si="29"/>
        <v>0</v>
      </c>
      <c r="BL1326" s="19" t="s">
        <v>330</v>
      </c>
      <c r="BM1326" s="206" t="s">
        <v>2490</v>
      </c>
    </row>
    <row r="1327" spans="1:65" s="12" customFormat="1" ht="22.9" customHeight="1">
      <c r="B1327" s="179"/>
      <c r="C1327" s="180"/>
      <c r="D1327" s="181" t="s">
        <v>72</v>
      </c>
      <c r="E1327" s="193" t="s">
        <v>2491</v>
      </c>
      <c r="F1327" s="193" t="s">
        <v>2492</v>
      </c>
      <c r="G1327" s="180"/>
      <c r="H1327" s="180"/>
      <c r="I1327" s="183"/>
      <c r="J1327" s="194">
        <f>BK1327</f>
        <v>0</v>
      </c>
      <c r="K1327" s="180"/>
      <c r="L1327" s="185"/>
      <c r="M1327" s="186"/>
      <c r="N1327" s="187"/>
      <c r="O1327" s="187"/>
      <c r="P1327" s="188">
        <f>SUM(P1328:P1329)</f>
        <v>0</v>
      </c>
      <c r="Q1327" s="187"/>
      <c r="R1327" s="188">
        <f>SUM(R1328:R1329)</f>
        <v>0</v>
      </c>
      <c r="S1327" s="187"/>
      <c r="T1327" s="189">
        <f>SUM(T1328:T1329)</f>
        <v>0</v>
      </c>
      <c r="AR1327" s="190" t="s">
        <v>82</v>
      </c>
      <c r="AT1327" s="191" t="s">
        <v>72</v>
      </c>
      <c r="AU1327" s="191" t="s">
        <v>80</v>
      </c>
      <c r="AY1327" s="190" t="s">
        <v>211</v>
      </c>
      <c r="BK1327" s="192">
        <f>SUM(BK1328:BK1329)</f>
        <v>0</v>
      </c>
    </row>
    <row r="1328" spans="1:65" s="2" customFormat="1" ht="16.5" customHeight="1">
      <c r="A1328" s="36"/>
      <c r="B1328" s="37"/>
      <c r="C1328" s="195" t="s">
        <v>2493</v>
      </c>
      <c r="D1328" s="195" t="s">
        <v>213</v>
      </c>
      <c r="E1328" s="196" t="s">
        <v>2494</v>
      </c>
      <c r="F1328" s="197" t="s">
        <v>2495</v>
      </c>
      <c r="G1328" s="198" t="s">
        <v>510</v>
      </c>
      <c r="H1328" s="199">
        <v>4</v>
      </c>
      <c r="I1328" s="200"/>
      <c r="J1328" s="201">
        <f>ROUND(I1328*H1328,2)</f>
        <v>0</v>
      </c>
      <c r="K1328" s="197" t="s">
        <v>21</v>
      </c>
      <c r="L1328" s="41"/>
      <c r="M1328" s="202" t="s">
        <v>21</v>
      </c>
      <c r="N1328" s="203" t="s">
        <v>44</v>
      </c>
      <c r="O1328" s="66"/>
      <c r="P1328" s="204">
        <f>O1328*H1328</f>
        <v>0</v>
      </c>
      <c r="Q1328" s="204">
        <v>0</v>
      </c>
      <c r="R1328" s="204">
        <f>Q1328*H1328</f>
        <v>0</v>
      </c>
      <c r="S1328" s="204">
        <v>0</v>
      </c>
      <c r="T1328" s="205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206" t="s">
        <v>330</v>
      </c>
      <c r="AT1328" s="206" t="s">
        <v>213</v>
      </c>
      <c r="AU1328" s="206" t="s">
        <v>82</v>
      </c>
      <c r="AY1328" s="19" t="s">
        <v>211</v>
      </c>
      <c r="BE1328" s="207">
        <f>IF(N1328="základní",J1328,0)</f>
        <v>0</v>
      </c>
      <c r="BF1328" s="207">
        <f>IF(N1328="snížená",J1328,0)</f>
        <v>0</v>
      </c>
      <c r="BG1328" s="207">
        <f>IF(N1328="zákl. přenesená",J1328,0)</f>
        <v>0</v>
      </c>
      <c r="BH1328" s="207">
        <f>IF(N1328="sníž. přenesená",J1328,0)</f>
        <v>0</v>
      </c>
      <c r="BI1328" s="207">
        <f>IF(N1328="nulová",J1328,0)</f>
        <v>0</v>
      </c>
      <c r="BJ1328" s="19" t="s">
        <v>80</v>
      </c>
      <c r="BK1328" s="207">
        <f>ROUND(I1328*H1328,2)</f>
        <v>0</v>
      </c>
      <c r="BL1328" s="19" t="s">
        <v>330</v>
      </c>
      <c r="BM1328" s="206" t="s">
        <v>2496</v>
      </c>
    </row>
    <row r="1329" spans="1:65" s="2" customFormat="1" ht="16.5" customHeight="1">
      <c r="A1329" s="36"/>
      <c r="B1329" s="37"/>
      <c r="C1329" s="195" t="s">
        <v>2497</v>
      </c>
      <c r="D1329" s="195" t="s">
        <v>213</v>
      </c>
      <c r="E1329" s="196" t="s">
        <v>2498</v>
      </c>
      <c r="F1329" s="197" t="s">
        <v>2499</v>
      </c>
      <c r="G1329" s="198" t="s">
        <v>510</v>
      </c>
      <c r="H1329" s="199">
        <v>4</v>
      </c>
      <c r="I1329" s="200"/>
      <c r="J1329" s="201">
        <f>ROUND(I1329*H1329,2)</f>
        <v>0</v>
      </c>
      <c r="K1329" s="197" t="s">
        <v>21</v>
      </c>
      <c r="L1329" s="41"/>
      <c r="M1329" s="202" t="s">
        <v>21</v>
      </c>
      <c r="N1329" s="203" t="s">
        <v>44</v>
      </c>
      <c r="O1329" s="66"/>
      <c r="P1329" s="204">
        <f>O1329*H1329</f>
        <v>0</v>
      </c>
      <c r="Q1329" s="204">
        <v>0</v>
      </c>
      <c r="R1329" s="204">
        <f>Q1329*H1329</f>
        <v>0</v>
      </c>
      <c r="S1329" s="204">
        <v>0</v>
      </c>
      <c r="T1329" s="205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206" t="s">
        <v>330</v>
      </c>
      <c r="AT1329" s="206" t="s">
        <v>213</v>
      </c>
      <c r="AU1329" s="206" t="s">
        <v>82</v>
      </c>
      <c r="AY1329" s="19" t="s">
        <v>211</v>
      </c>
      <c r="BE1329" s="207">
        <f>IF(N1329="základní",J1329,0)</f>
        <v>0</v>
      </c>
      <c r="BF1329" s="207">
        <f>IF(N1329="snížená",J1329,0)</f>
        <v>0</v>
      </c>
      <c r="BG1329" s="207">
        <f>IF(N1329="zákl. přenesená",J1329,0)</f>
        <v>0</v>
      </c>
      <c r="BH1329" s="207">
        <f>IF(N1329="sníž. přenesená",J1329,0)</f>
        <v>0</v>
      </c>
      <c r="BI1329" s="207">
        <f>IF(N1329="nulová",J1329,0)</f>
        <v>0</v>
      </c>
      <c r="BJ1329" s="19" t="s">
        <v>80</v>
      </c>
      <c r="BK1329" s="207">
        <f>ROUND(I1329*H1329,2)</f>
        <v>0</v>
      </c>
      <c r="BL1329" s="19" t="s">
        <v>330</v>
      </c>
      <c r="BM1329" s="206" t="s">
        <v>2500</v>
      </c>
    </row>
    <row r="1330" spans="1:65" s="12" customFormat="1" ht="22.9" customHeight="1">
      <c r="B1330" s="179"/>
      <c r="C1330" s="180"/>
      <c r="D1330" s="181" t="s">
        <v>72</v>
      </c>
      <c r="E1330" s="193" t="s">
        <v>973</v>
      </c>
      <c r="F1330" s="193" t="s">
        <v>974</v>
      </c>
      <c r="G1330" s="180"/>
      <c r="H1330" s="180"/>
      <c r="I1330" s="183"/>
      <c r="J1330" s="194">
        <f>BK1330</f>
        <v>0</v>
      </c>
      <c r="K1330" s="180"/>
      <c r="L1330" s="185"/>
      <c r="M1330" s="186"/>
      <c r="N1330" s="187"/>
      <c r="O1330" s="187"/>
      <c r="P1330" s="188">
        <f>SUM(P1331:P1361)</f>
        <v>0</v>
      </c>
      <c r="Q1330" s="187"/>
      <c r="R1330" s="188">
        <f>SUM(R1331:R1361)</f>
        <v>0.88249284999999988</v>
      </c>
      <c r="S1330" s="187"/>
      <c r="T1330" s="189">
        <f>SUM(T1331:T1361)</f>
        <v>0</v>
      </c>
      <c r="AR1330" s="190" t="s">
        <v>82</v>
      </c>
      <c r="AT1330" s="191" t="s">
        <v>72</v>
      </c>
      <c r="AU1330" s="191" t="s">
        <v>80</v>
      </c>
      <c r="AY1330" s="190" t="s">
        <v>211</v>
      </c>
      <c r="BK1330" s="192">
        <f>SUM(BK1331:BK1361)</f>
        <v>0</v>
      </c>
    </row>
    <row r="1331" spans="1:65" s="2" customFormat="1" ht="16.5" customHeight="1">
      <c r="A1331" s="36"/>
      <c r="B1331" s="37"/>
      <c r="C1331" s="195" t="s">
        <v>2501</v>
      </c>
      <c r="D1331" s="195" t="s">
        <v>213</v>
      </c>
      <c r="E1331" s="196" t="s">
        <v>976</v>
      </c>
      <c r="F1331" s="197" t="s">
        <v>977</v>
      </c>
      <c r="G1331" s="198" t="s">
        <v>216</v>
      </c>
      <c r="H1331" s="199">
        <v>27.1</v>
      </c>
      <c r="I1331" s="200"/>
      <c r="J1331" s="201">
        <f>ROUND(I1331*H1331,2)</f>
        <v>0</v>
      </c>
      <c r="K1331" s="197" t="s">
        <v>217</v>
      </c>
      <c r="L1331" s="41"/>
      <c r="M1331" s="202" t="s">
        <v>21</v>
      </c>
      <c r="N1331" s="203" t="s">
        <v>44</v>
      </c>
      <c r="O1331" s="66"/>
      <c r="P1331" s="204">
        <f>O1331*H1331</f>
        <v>0</v>
      </c>
      <c r="Q1331" s="204">
        <v>2.9999999999999997E-4</v>
      </c>
      <c r="R1331" s="204">
        <f>Q1331*H1331</f>
        <v>8.1300000000000001E-3</v>
      </c>
      <c r="S1331" s="204">
        <v>0</v>
      </c>
      <c r="T1331" s="205">
        <f>S1331*H1331</f>
        <v>0</v>
      </c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R1331" s="206" t="s">
        <v>330</v>
      </c>
      <c r="AT1331" s="206" t="s">
        <v>213</v>
      </c>
      <c r="AU1331" s="206" t="s">
        <v>82</v>
      </c>
      <c r="AY1331" s="19" t="s">
        <v>211</v>
      </c>
      <c r="BE1331" s="207">
        <f>IF(N1331="základní",J1331,0)</f>
        <v>0</v>
      </c>
      <c r="BF1331" s="207">
        <f>IF(N1331="snížená",J1331,0)</f>
        <v>0</v>
      </c>
      <c r="BG1331" s="207">
        <f>IF(N1331="zákl. přenesená",J1331,0)</f>
        <v>0</v>
      </c>
      <c r="BH1331" s="207">
        <f>IF(N1331="sníž. přenesená",J1331,0)</f>
        <v>0</v>
      </c>
      <c r="BI1331" s="207">
        <f>IF(N1331="nulová",J1331,0)</f>
        <v>0</v>
      </c>
      <c r="BJ1331" s="19" t="s">
        <v>80</v>
      </c>
      <c r="BK1331" s="207">
        <f>ROUND(I1331*H1331,2)</f>
        <v>0</v>
      </c>
      <c r="BL1331" s="19" t="s">
        <v>330</v>
      </c>
      <c r="BM1331" s="206" t="s">
        <v>2502</v>
      </c>
    </row>
    <row r="1332" spans="1:65" s="14" customFormat="1" ht="11.25">
      <c r="B1332" s="219"/>
      <c r="C1332" s="220"/>
      <c r="D1332" s="210" t="s">
        <v>219</v>
      </c>
      <c r="E1332" s="221" t="s">
        <v>21</v>
      </c>
      <c r="F1332" s="222" t="s">
        <v>1195</v>
      </c>
      <c r="G1332" s="220"/>
      <c r="H1332" s="223">
        <v>27.1</v>
      </c>
      <c r="I1332" s="224"/>
      <c r="J1332" s="220"/>
      <c r="K1332" s="220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219</v>
      </c>
      <c r="AU1332" s="229" t="s">
        <v>82</v>
      </c>
      <c r="AV1332" s="14" t="s">
        <v>82</v>
      </c>
      <c r="AW1332" s="14" t="s">
        <v>34</v>
      </c>
      <c r="AX1332" s="14" t="s">
        <v>73</v>
      </c>
      <c r="AY1332" s="229" t="s">
        <v>211</v>
      </c>
    </row>
    <row r="1333" spans="1:65" s="15" customFormat="1" ht="11.25">
      <c r="B1333" s="230"/>
      <c r="C1333" s="231"/>
      <c r="D1333" s="210" t="s">
        <v>219</v>
      </c>
      <c r="E1333" s="232" t="s">
        <v>21</v>
      </c>
      <c r="F1333" s="233" t="s">
        <v>225</v>
      </c>
      <c r="G1333" s="231"/>
      <c r="H1333" s="234">
        <v>27.1</v>
      </c>
      <c r="I1333" s="235"/>
      <c r="J1333" s="231"/>
      <c r="K1333" s="231"/>
      <c r="L1333" s="236"/>
      <c r="M1333" s="237"/>
      <c r="N1333" s="238"/>
      <c r="O1333" s="238"/>
      <c r="P1333" s="238"/>
      <c r="Q1333" s="238"/>
      <c r="R1333" s="238"/>
      <c r="S1333" s="238"/>
      <c r="T1333" s="239"/>
      <c r="AT1333" s="240" t="s">
        <v>219</v>
      </c>
      <c r="AU1333" s="240" t="s">
        <v>82</v>
      </c>
      <c r="AV1333" s="15" t="s">
        <v>100</v>
      </c>
      <c r="AW1333" s="15" t="s">
        <v>34</v>
      </c>
      <c r="AX1333" s="15" t="s">
        <v>80</v>
      </c>
      <c r="AY1333" s="240" t="s">
        <v>211</v>
      </c>
    </row>
    <row r="1334" spans="1:65" s="2" customFormat="1" ht="16.5" customHeight="1">
      <c r="A1334" s="36"/>
      <c r="B1334" s="37"/>
      <c r="C1334" s="195" t="s">
        <v>2503</v>
      </c>
      <c r="D1334" s="195" t="s">
        <v>213</v>
      </c>
      <c r="E1334" s="196" t="s">
        <v>2504</v>
      </c>
      <c r="F1334" s="197" t="s">
        <v>984</v>
      </c>
      <c r="G1334" s="198" t="s">
        <v>438</v>
      </c>
      <c r="H1334" s="199">
        <v>3.605</v>
      </c>
      <c r="I1334" s="200"/>
      <c r="J1334" s="201">
        <f>ROUND(I1334*H1334,2)</f>
        <v>0</v>
      </c>
      <c r="K1334" s="197" t="s">
        <v>21</v>
      </c>
      <c r="L1334" s="41"/>
      <c r="M1334" s="202" t="s">
        <v>21</v>
      </c>
      <c r="N1334" s="203" t="s">
        <v>44</v>
      </c>
      <c r="O1334" s="66"/>
      <c r="P1334" s="204">
        <f>O1334*H1334</f>
        <v>0</v>
      </c>
      <c r="Q1334" s="204">
        <v>4.2999999999999999E-4</v>
      </c>
      <c r="R1334" s="204">
        <f>Q1334*H1334</f>
        <v>1.5501499999999999E-3</v>
      </c>
      <c r="S1334" s="204">
        <v>0</v>
      </c>
      <c r="T1334" s="205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206" t="s">
        <v>330</v>
      </c>
      <c r="AT1334" s="206" t="s">
        <v>213</v>
      </c>
      <c r="AU1334" s="206" t="s">
        <v>82</v>
      </c>
      <c r="AY1334" s="19" t="s">
        <v>211</v>
      </c>
      <c r="BE1334" s="207">
        <f>IF(N1334="základní",J1334,0)</f>
        <v>0</v>
      </c>
      <c r="BF1334" s="207">
        <f>IF(N1334="snížená",J1334,0)</f>
        <v>0</v>
      </c>
      <c r="BG1334" s="207">
        <f>IF(N1334="zákl. přenesená",J1334,0)</f>
        <v>0</v>
      </c>
      <c r="BH1334" s="207">
        <f>IF(N1334="sníž. přenesená",J1334,0)</f>
        <v>0</v>
      </c>
      <c r="BI1334" s="207">
        <f>IF(N1334="nulová",J1334,0)</f>
        <v>0</v>
      </c>
      <c r="BJ1334" s="19" t="s">
        <v>80</v>
      </c>
      <c r="BK1334" s="207">
        <f>ROUND(I1334*H1334,2)</f>
        <v>0</v>
      </c>
      <c r="BL1334" s="19" t="s">
        <v>330</v>
      </c>
      <c r="BM1334" s="206" t="s">
        <v>2505</v>
      </c>
    </row>
    <row r="1335" spans="1:65" s="13" customFormat="1" ht="11.25">
      <c r="B1335" s="208"/>
      <c r="C1335" s="209"/>
      <c r="D1335" s="210" t="s">
        <v>219</v>
      </c>
      <c r="E1335" s="211" t="s">
        <v>21</v>
      </c>
      <c r="F1335" s="212" t="s">
        <v>2506</v>
      </c>
      <c r="G1335" s="209"/>
      <c r="H1335" s="211" t="s">
        <v>21</v>
      </c>
      <c r="I1335" s="213"/>
      <c r="J1335" s="209"/>
      <c r="K1335" s="209"/>
      <c r="L1335" s="214"/>
      <c r="M1335" s="215"/>
      <c r="N1335" s="216"/>
      <c r="O1335" s="216"/>
      <c r="P1335" s="216"/>
      <c r="Q1335" s="216"/>
      <c r="R1335" s="216"/>
      <c r="S1335" s="216"/>
      <c r="T1335" s="217"/>
      <c r="AT1335" s="218" t="s">
        <v>219</v>
      </c>
      <c r="AU1335" s="218" t="s">
        <v>82</v>
      </c>
      <c r="AV1335" s="13" t="s">
        <v>80</v>
      </c>
      <c r="AW1335" s="13" t="s">
        <v>34</v>
      </c>
      <c r="AX1335" s="13" t="s">
        <v>73</v>
      </c>
      <c r="AY1335" s="218" t="s">
        <v>211</v>
      </c>
    </row>
    <row r="1336" spans="1:65" s="14" customFormat="1" ht="11.25">
      <c r="B1336" s="219"/>
      <c r="C1336" s="220"/>
      <c r="D1336" s="210" t="s">
        <v>219</v>
      </c>
      <c r="E1336" s="221" t="s">
        <v>21</v>
      </c>
      <c r="F1336" s="222" t="s">
        <v>2507</v>
      </c>
      <c r="G1336" s="220"/>
      <c r="H1336" s="223">
        <v>3.605</v>
      </c>
      <c r="I1336" s="224"/>
      <c r="J1336" s="220"/>
      <c r="K1336" s="220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219</v>
      </c>
      <c r="AU1336" s="229" t="s">
        <v>82</v>
      </c>
      <c r="AV1336" s="14" t="s">
        <v>82</v>
      </c>
      <c r="AW1336" s="14" t="s">
        <v>34</v>
      </c>
      <c r="AX1336" s="14" t="s">
        <v>73</v>
      </c>
      <c r="AY1336" s="229" t="s">
        <v>211</v>
      </c>
    </row>
    <row r="1337" spans="1:65" s="15" customFormat="1" ht="11.25">
      <c r="B1337" s="230"/>
      <c r="C1337" s="231"/>
      <c r="D1337" s="210" t="s">
        <v>219</v>
      </c>
      <c r="E1337" s="232" t="s">
        <v>21</v>
      </c>
      <c r="F1337" s="233" t="s">
        <v>225</v>
      </c>
      <c r="G1337" s="231"/>
      <c r="H1337" s="234">
        <v>3.605</v>
      </c>
      <c r="I1337" s="235"/>
      <c r="J1337" s="231"/>
      <c r="K1337" s="231"/>
      <c r="L1337" s="236"/>
      <c r="M1337" s="237"/>
      <c r="N1337" s="238"/>
      <c r="O1337" s="238"/>
      <c r="P1337" s="238"/>
      <c r="Q1337" s="238"/>
      <c r="R1337" s="238"/>
      <c r="S1337" s="238"/>
      <c r="T1337" s="239"/>
      <c r="AT1337" s="240" t="s">
        <v>219</v>
      </c>
      <c r="AU1337" s="240" t="s">
        <v>82</v>
      </c>
      <c r="AV1337" s="15" t="s">
        <v>100</v>
      </c>
      <c r="AW1337" s="15" t="s">
        <v>34</v>
      </c>
      <c r="AX1337" s="15" t="s">
        <v>80</v>
      </c>
      <c r="AY1337" s="240" t="s">
        <v>211</v>
      </c>
    </row>
    <row r="1338" spans="1:65" s="2" customFormat="1" ht="16.5" customHeight="1">
      <c r="A1338" s="36"/>
      <c r="B1338" s="37"/>
      <c r="C1338" s="252" t="s">
        <v>2508</v>
      </c>
      <c r="D1338" s="252" t="s">
        <v>399</v>
      </c>
      <c r="E1338" s="253" t="s">
        <v>2509</v>
      </c>
      <c r="F1338" s="254" t="s">
        <v>991</v>
      </c>
      <c r="G1338" s="255" t="s">
        <v>438</v>
      </c>
      <c r="H1338" s="256">
        <v>4.3630000000000004</v>
      </c>
      <c r="I1338" s="257"/>
      <c r="J1338" s="258">
        <f>ROUND(I1338*H1338,2)</f>
        <v>0</v>
      </c>
      <c r="K1338" s="254" t="s">
        <v>21</v>
      </c>
      <c r="L1338" s="259"/>
      <c r="M1338" s="260" t="s">
        <v>21</v>
      </c>
      <c r="N1338" s="261" t="s">
        <v>44</v>
      </c>
      <c r="O1338" s="66"/>
      <c r="P1338" s="204">
        <f>O1338*H1338</f>
        <v>0</v>
      </c>
      <c r="Q1338" s="204">
        <v>8.9999999999999998E-4</v>
      </c>
      <c r="R1338" s="204">
        <f>Q1338*H1338</f>
        <v>3.9267E-3</v>
      </c>
      <c r="S1338" s="204">
        <v>0</v>
      </c>
      <c r="T1338" s="20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206" t="s">
        <v>435</v>
      </c>
      <c r="AT1338" s="206" t="s">
        <v>399</v>
      </c>
      <c r="AU1338" s="206" t="s">
        <v>82</v>
      </c>
      <c r="AY1338" s="19" t="s">
        <v>211</v>
      </c>
      <c r="BE1338" s="207">
        <f>IF(N1338="základní",J1338,0)</f>
        <v>0</v>
      </c>
      <c r="BF1338" s="207">
        <f>IF(N1338="snížená",J1338,0)</f>
        <v>0</v>
      </c>
      <c r="BG1338" s="207">
        <f>IF(N1338="zákl. přenesená",J1338,0)</f>
        <v>0</v>
      </c>
      <c r="BH1338" s="207">
        <f>IF(N1338="sníž. přenesená",J1338,0)</f>
        <v>0</v>
      </c>
      <c r="BI1338" s="207">
        <f>IF(N1338="nulová",J1338,0)</f>
        <v>0</v>
      </c>
      <c r="BJ1338" s="19" t="s">
        <v>80</v>
      </c>
      <c r="BK1338" s="207">
        <f>ROUND(I1338*H1338,2)</f>
        <v>0</v>
      </c>
      <c r="BL1338" s="19" t="s">
        <v>330</v>
      </c>
      <c r="BM1338" s="206" t="s">
        <v>2510</v>
      </c>
    </row>
    <row r="1339" spans="1:65" s="13" customFormat="1" ht="11.25">
      <c r="B1339" s="208"/>
      <c r="C1339" s="209"/>
      <c r="D1339" s="210" t="s">
        <v>219</v>
      </c>
      <c r="E1339" s="211" t="s">
        <v>21</v>
      </c>
      <c r="F1339" s="212" t="s">
        <v>2506</v>
      </c>
      <c r="G1339" s="209"/>
      <c r="H1339" s="211" t="s">
        <v>21</v>
      </c>
      <c r="I1339" s="213"/>
      <c r="J1339" s="209"/>
      <c r="K1339" s="209"/>
      <c r="L1339" s="214"/>
      <c r="M1339" s="215"/>
      <c r="N1339" s="216"/>
      <c r="O1339" s="216"/>
      <c r="P1339" s="216"/>
      <c r="Q1339" s="216"/>
      <c r="R1339" s="216"/>
      <c r="S1339" s="216"/>
      <c r="T1339" s="217"/>
      <c r="AT1339" s="218" t="s">
        <v>219</v>
      </c>
      <c r="AU1339" s="218" t="s">
        <v>82</v>
      </c>
      <c r="AV1339" s="13" t="s">
        <v>80</v>
      </c>
      <c r="AW1339" s="13" t="s">
        <v>34</v>
      </c>
      <c r="AX1339" s="13" t="s">
        <v>73</v>
      </c>
      <c r="AY1339" s="218" t="s">
        <v>211</v>
      </c>
    </row>
    <row r="1340" spans="1:65" s="14" customFormat="1" ht="11.25">
      <c r="B1340" s="219"/>
      <c r="C1340" s="220"/>
      <c r="D1340" s="210" t="s">
        <v>219</v>
      </c>
      <c r="E1340" s="221" t="s">
        <v>21</v>
      </c>
      <c r="F1340" s="222" t="s">
        <v>2511</v>
      </c>
      <c r="G1340" s="220"/>
      <c r="H1340" s="223">
        <v>3.9660000000000002</v>
      </c>
      <c r="I1340" s="224"/>
      <c r="J1340" s="220"/>
      <c r="K1340" s="220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219</v>
      </c>
      <c r="AU1340" s="229" t="s">
        <v>82</v>
      </c>
      <c r="AV1340" s="14" t="s">
        <v>82</v>
      </c>
      <c r="AW1340" s="14" t="s">
        <v>34</v>
      </c>
      <c r="AX1340" s="14" t="s">
        <v>73</v>
      </c>
      <c r="AY1340" s="229" t="s">
        <v>211</v>
      </c>
    </row>
    <row r="1341" spans="1:65" s="15" customFormat="1" ht="11.25">
      <c r="B1341" s="230"/>
      <c r="C1341" s="231"/>
      <c r="D1341" s="210" t="s">
        <v>219</v>
      </c>
      <c r="E1341" s="232" t="s">
        <v>21</v>
      </c>
      <c r="F1341" s="233" t="s">
        <v>225</v>
      </c>
      <c r="G1341" s="231"/>
      <c r="H1341" s="234">
        <v>3.9660000000000002</v>
      </c>
      <c r="I1341" s="235"/>
      <c r="J1341" s="231"/>
      <c r="K1341" s="231"/>
      <c r="L1341" s="236"/>
      <c r="M1341" s="237"/>
      <c r="N1341" s="238"/>
      <c r="O1341" s="238"/>
      <c r="P1341" s="238"/>
      <c r="Q1341" s="238"/>
      <c r="R1341" s="238"/>
      <c r="S1341" s="238"/>
      <c r="T1341" s="239"/>
      <c r="AT1341" s="240" t="s">
        <v>219</v>
      </c>
      <c r="AU1341" s="240" t="s">
        <v>82</v>
      </c>
      <c r="AV1341" s="15" t="s">
        <v>100</v>
      </c>
      <c r="AW1341" s="15" t="s">
        <v>34</v>
      </c>
      <c r="AX1341" s="15" t="s">
        <v>80</v>
      </c>
      <c r="AY1341" s="240" t="s">
        <v>211</v>
      </c>
    </row>
    <row r="1342" spans="1:65" s="14" customFormat="1" ht="11.25">
      <c r="B1342" s="219"/>
      <c r="C1342" s="220"/>
      <c r="D1342" s="210" t="s">
        <v>219</v>
      </c>
      <c r="E1342" s="220"/>
      <c r="F1342" s="222" t="s">
        <v>2512</v>
      </c>
      <c r="G1342" s="220"/>
      <c r="H1342" s="223">
        <v>4.3630000000000004</v>
      </c>
      <c r="I1342" s="224"/>
      <c r="J1342" s="220"/>
      <c r="K1342" s="220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219</v>
      </c>
      <c r="AU1342" s="229" t="s">
        <v>82</v>
      </c>
      <c r="AV1342" s="14" t="s">
        <v>82</v>
      </c>
      <c r="AW1342" s="14" t="s">
        <v>4</v>
      </c>
      <c r="AX1342" s="14" t="s">
        <v>80</v>
      </c>
      <c r="AY1342" s="229" t="s">
        <v>211</v>
      </c>
    </row>
    <row r="1343" spans="1:65" s="2" customFormat="1" ht="16.5" customHeight="1">
      <c r="A1343" s="36"/>
      <c r="B1343" s="37"/>
      <c r="C1343" s="195" t="s">
        <v>2513</v>
      </c>
      <c r="D1343" s="195" t="s">
        <v>213</v>
      </c>
      <c r="E1343" s="196" t="s">
        <v>983</v>
      </c>
      <c r="F1343" s="197" t="s">
        <v>2514</v>
      </c>
      <c r="G1343" s="198" t="s">
        <v>438</v>
      </c>
      <c r="H1343" s="199">
        <v>3.9660000000000002</v>
      </c>
      <c r="I1343" s="200"/>
      <c r="J1343" s="201">
        <f>ROUND(I1343*H1343,2)</f>
        <v>0</v>
      </c>
      <c r="K1343" s="197" t="s">
        <v>21</v>
      </c>
      <c r="L1343" s="41"/>
      <c r="M1343" s="202" t="s">
        <v>21</v>
      </c>
      <c r="N1343" s="203" t="s">
        <v>44</v>
      </c>
      <c r="O1343" s="66"/>
      <c r="P1343" s="204">
        <f>O1343*H1343</f>
        <v>0</v>
      </c>
      <c r="Q1343" s="204">
        <v>0</v>
      </c>
      <c r="R1343" s="204">
        <f>Q1343*H1343</f>
        <v>0</v>
      </c>
      <c r="S1343" s="204">
        <v>0</v>
      </c>
      <c r="T1343" s="205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206" t="s">
        <v>330</v>
      </c>
      <c r="AT1343" s="206" t="s">
        <v>213</v>
      </c>
      <c r="AU1343" s="206" t="s">
        <v>82</v>
      </c>
      <c r="AY1343" s="19" t="s">
        <v>211</v>
      </c>
      <c r="BE1343" s="207">
        <f>IF(N1343="základní",J1343,0)</f>
        <v>0</v>
      </c>
      <c r="BF1343" s="207">
        <f>IF(N1343="snížená",J1343,0)</f>
        <v>0</v>
      </c>
      <c r="BG1343" s="207">
        <f>IF(N1343="zákl. přenesená",J1343,0)</f>
        <v>0</v>
      </c>
      <c r="BH1343" s="207">
        <f>IF(N1343="sníž. přenesená",J1343,0)</f>
        <v>0</v>
      </c>
      <c r="BI1343" s="207">
        <f>IF(N1343="nulová",J1343,0)</f>
        <v>0</v>
      </c>
      <c r="BJ1343" s="19" t="s">
        <v>80</v>
      </c>
      <c r="BK1343" s="207">
        <f>ROUND(I1343*H1343,2)</f>
        <v>0</v>
      </c>
      <c r="BL1343" s="19" t="s">
        <v>330</v>
      </c>
      <c r="BM1343" s="206" t="s">
        <v>2515</v>
      </c>
    </row>
    <row r="1344" spans="1:65" s="13" customFormat="1" ht="11.25">
      <c r="B1344" s="208"/>
      <c r="C1344" s="209"/>
      <c r="D1344" s="210" t="s">
        <v>219</v>
      </c>
      <c r="E1344" s="211" t="s">
        <v>21</v>
      </c>
      <c r="F1344" s="212" t="s">
        <v>2506</v>
      </c>
      <c r="G1344" s="209"/>
      <c r="H1344" s="211" t="s">
        <v>21</v>
      </c>
      <c r="I1344" s="213"/>
      <c r="J1344" s="209"/>
      <c r="K1344" s="209"/>
      <c r="L1344" s="214"/>
      <c r="M1344" s="215"/>
      <c r="N1344" s="216"/>
      <c r="O1344" s="216"/>
      <c r="P1344" s="216"/>
      <c r="Q1344" s="216"/>
      <c r="R1344" s="216"/>
      <c r="S1344" s="216"/>
      <c r="T1344" s="217"/>
      <c r="AT1344" s="218" t="s">
        <v>219</v>
      </c>
      <c r="AU1344" s="218" t="s">
        <v>82</v>
      </c>
      <c r="AV1344" s="13" t="s">
        <v>80</v>
      </c>
      <c r="AW1344" s="13" t="s">
        <v>34</v>
      </c>
      <c r="AX1344" s="13" t="s">
        <v>73</v>
      </c>
      <c r="AY1344" s="218" t="s">
        <v>211</v>
      </c>
    </row>
    <row r="1345" spans="1:65" s="14" customFormat="1" ht="11.25">
      <c r="B1345" s="219"/>
      <c r="C1345" s="220"/>
      <c r="D1345" s="210" t="s">
        <v>219</v>
      </c>
      <c r="E1345" s="221" t="s">
        <v>21</v>
      </c>
      <c r="F1345" s="222" t="s">
        <v>2511</v>
      </c>
      <c r="G1345" s="220"/>
      <c r="H1345" s="223">
        <v>3.9660000000000002</v>
      </c>
      <c r="I1345" s="224"/>
      <c r="J1345" s="220"/>
      <c r="K1345" s="220"/>
      <c r="L1345" s="225"/>
      <c r="M1345" s="226"/>
      <c r="N1345" s="227"/>
      <c r="O1345" s="227"/>
      <c r="P1345" s="227"/>
      <c r="Q1345" s="227"/>
      <c r="R1345" s="227"/>
      <c r="S1345" s="227"/>
      <c r="T1345" s="228"/>
      <c r="AT1345" s="229" t="s">
        <v>219</v>
      </c>
      <c r="AU1345" s="229" t="s">
        <v>82</v>
      </c>
      <c r="AV1345" s="14" t="s">
        <v>82</v>
      </c>
      <c r="AW1345" s="14" t="s">
        <v>34</v>
      </c>
      <c r="AX1345" s="14" t="s">
        <v>73</v>
      </c>
      <c r="AY1345" s="229" t="s">
        <v>211</v>
      </c>
    </row>
    <row r="1346" spans="1:65" s="15" customFormat="1" ht="11.25">
      <c r="B1346" s="230"/>
      <c r="C1346" s="231"/>
      <c r="D1346" s="210" t="s">
        <v>219</v>
      </c>
      <c r="E1346" s="232" t="s">
        <v>21</v>
      </c>
      <c r="F1346" s="233" t="s">
        <v>225</v>
      </c>
      <c r="G1346" s="231"/>
      <c r="H1346" s="234">
        <v>3.9660000000000002</v>
      </c>
      <c r="I1346" s="235"/>
      <c r="J1346" s="231"/>
      <c r="K1346" s="231"/>
      <c r="L1346" s="236"/>
      <c r="M1346" s="237"/>
      <c r="N1346" s="238"/>
      <c r="O1346" s="238"/>
      <c r="P1346" s="238"/>
      <c r="Q1346" s="238"/>
      <c r="R1346" s="238"/>
      <c r="S1346" s="238"/>
      <c r="T1346" s="239"/>
      <c r="AT1346" s="240" t="s">
        <v>219</v>
      </c>
      <c r="AU1346" s="240" t="s">
        <v>82</v>
      </c>
      <c r="AV1346" s="15" t="s">
        <v>100</v>
      </c>
      <c r="AW1346" s="15" t="s">
        <v>34</v>
      </c>
      <c r="AX1346" s="15" t="s">
        <v>80</v>
      </c>
      <c r="AY1346" s="240" t="s">
        <v>211</v>
      </c>
    </row>
    <row r="1347" spans="1:65" s="2" customFormat="1" ht="16.5" customHeight="1">
      <c r="A1347" s="36"/>
      <c r="B1347" s="37"/>
      <c r="C1347" s="195" t="s">
        <v>2516</v>
      </c>
      <c r="D1347" s="195" t="s">
        <v>213</v>
      </c>
      <c r="E1347" s="196" t="s">
        <v>995</v>
      </c>
      <c r="F1347" s="197" t="s">
        <v>996</v>
      </c>
      <c r="G1347" s="198" t="s">
        <v>438</v>
      </c>
      <c r="H1347" s="199">
        <v>1.4</v>
      </c>
      <c r="I1347" s="200"/>
      <c r="J1347" s="201">
        <f>ROUND(I1347*H1347,2)</f>
        <v>0</v>
      </c>
      <c r="K1347" s="197" t="s">
        <v>21</v>
      </c>
      <c r="L1347" s="41"/>
      <c r="M1347" s="202" t="s">
        <v>21</v>
      </c>
      <c r="N1347" s="203" t="s">
        <v>44</v>
      </c>
      <c r="O1347" s="66"/>
      <c r="P1347" s="204">
        <f>O1347*H1347</f>
        <v>0</v>
      </c>
      <c r="Q1347" s="204">
        <v>4.2999999999999999E-4</v>
      </c>
      <c r="R1347" s="204">
        <f>Q1347*H1347</f>
        <v>6.02E-4</v>
      </c>
      <c r="S1347" s="204">
        <v>0</v>
      </c>
      <c r="T1347" s="205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206" t="s">
        <v>330</v>
      </c>
      <c r="AT1347" s="206" t="s">
        <v>213</v>
      </c>
      <c r="AU1347" s="206" t="s">
        <v>82</v>
      </c>
      <c r="AY1347" s="19" t="s">
        <v>211</v>
      </c>
      <c r="BE1347" s="207">
        <f>IF(N1347="základní",J1347,0)</f>
        <v>0</v>
      </c>
      <c r="BF1347" s="207">
        <f>IF(N1347="snížená",J1347,0)</f>
        <v>0</v>
      </c>
      <c r="BG1347" s="207">
        <f>IF(N1347="zákl. přenesená",J1347,0)</f>
        <v>0</v>
      </c>
      <c r="BH1347" s="207">
        <f>IF(N1347="sníž. přenesená",J1347,0)</f>
        <v>0</v>
      </c>
      <c r="BI1347" s="207">
        <f>IF(N1347="nulová",J1347,0)</f>
        <v>0</v>
      </c>
      <c r="BJ1347" s="19" t="s">
        <v>80</v>
      </c>
      <c r="BK1347" s="207">
        <f>ROUND(I1347*H1347,2)</f>
        <v>0</v>
      </c>
      <c r="BL1347" s="19" t="s">
        <v>330</v>
      </c>
      <c r="BM1347" s="206" t="s">
        <v>2517</v>
      </c>
    </row>
    <row r="1348" spans="1:65" s="13" customFormat="1" ht="11.25">
      <c r="B1348" s="208"/>
      <c r="C1348" s="209"/>
      <c r="D1348" s="210" t="s">
        <v>219</v>
      </c>
      <c r="E1348" s="211" t="s">
        <v>21</v>
      </c>
      <c r="F1348" s="212" t="s">
        <v>2518</v>
      </c>
      <c r="G1348" s="209"/>
      <c r="H1348" s="211" t="s">
        <v>21</v>
      </c>
      <c r="I1348" s="213"/>
      <c r="J1348" s="209"/>
      <c r="K1348" s="209"/>
      <c r="L1348" s="214"/>
      <c r="M1348" s="215"/>
      <c r="N1348" s="216"/>
      <c r="O1348" s="216"/>
      <c r="P1348" s="216"/>
      <c r="Q1348" s="216"/>
      <c r="R1348" s="216"/>
      <c r="S1348" s="216"/>
      <c r="T1348" s="217"/>
      <c r="AT1348" s="218" t="s">
        <v>219</v>
      </c>
      <c r="AU1348" s="218" t="s">
        <v>82</v>
      </c>
      <c r="AV1348" s="13" t="s">
        <v>80</v>
      </c>
      <c r="AW1348" s="13" t="s">
        <v>34</v>
      </c>
      <c r="AX1348" s="13" t="s">
        <v>73</v>
      </c>
      <c r="AY1348" s="218" t="s">
        <v>211</v>
      </c>
    </row>
    <row r="1349" spans="1:65" s="14" customFormat="1" ht="11.25">
      <c r="B1349" s="219"/>
      <c r="C1349" s="220"/>
      <c r="D1349" s="210" t="s">
        <v>219</v>
      </c>
      <c r="E1349" s="221" t="s">
        <v>21</v>
      </c>
      <c r="F1349" s="222" t="s">
        <v>2519</v>
      </c>
      <c r="G1349" s="220"/>
      <c r="H1349" s="223">
        <v>1.4</v>
      </c>
      <c r="I1349" s="224"/>
      <c r="J1349" s="220"/>
      <c r="K1349" s="220"/>
      <c r="L1349" s="225"/>
      <c r="M1349" s="226"/>
      <c r="N1349" s="227"/>
      <c r="O1349" s="227"/>
      <c r="P1349" s="227"/>
      <c r="Q1349" s="227"/>
      <c r="R1349" s="227"/>
      <c r="S1349" s="227"/>
      <c r="T1349" s="228"/>
      <c r="AT1349" s="229" t="s">
        <v>219</v>
      </c>
      <c r="AU1349" s="229" t="s">
        <v>82</v>
      </c>
      <c r="AV1349" s="14" t="s">
        <v>82</v>
      </c>
      <c r="AW1349" s="14" t="s">
        <v>34</v>
      </c>
      <c r="AX1349" s="14" t="s">
        <v>73</v>
      </c>
      <c r="AY1349" s="229" t="s">
        <v>211</v>
      </c>
    </row>
    <row r="1350" spans="1:65" s="15" customFormat="1" ht="11.25">
      <c r="B1350" s="230"/>
      <c r="C1350" s="231"/>
      <c r="D1350" s="210" t="s">
        <v>219</v>
      </c>
      <c r="E1350" s="232" t="s">
        <v>21</v>
      </c>
      <c r="F1350" s="233" t="s">
        <v>225</v>
      </c>
      <c r="G1350" s="231"/>
      <c r="H1350" s="234">
        <v>1.4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219</v>
      </c>
      <c r="AU1350" s="240" t="s">
        <v>82</v>
      </c>
      <c r="AV1350" s="15" t="s">
        <v>100</v>
      </c>
      <c r="AW1350" s="15" t="s">
        <v>34</v>
      </c>
      <c r="AX1350" s="15" t="s">
        <v>80</v>
      </c>
      <c r="AY1350" s="240" t="s">
        <v>211</v>
      </c>
    </row>
    <row r="1351" spans="1:65" s="2" customFormat="1" ht="21.75" customHeight="1">
      <c r="A1351" s="36"/>
      <c r="B1351" s="37"/>
      <c r="C1351" s="195" t="s">
        <v>2520</v>
      </c>
      <c r="D1351" s="195" t="s">
        <v>213</v>
      </c>
      <c r="E1351" s="196" t="s">
        <v>2521</v>
      </c>
      <c r="F1351" s="197" t="s">
        <v>1006</v>
      </c>
      <c r="G1351" s="198" t="s">
        <v>216</v>
      </c>
      <c r="H1351" s="199">
        <v>27.1</v>
      </c>
      <c r="I1351" s="200"/>
      <c r="J1351" s="201">
        <f>ROUND(I1351*H1351,2)</f>
        <v>0</v>
      </c>
      <c r="K1351" s="197" t="s">
        <v>21</v>
      </c>
      <c r="L1351" s="41"/>
      <c r="M1351" s="202" t="s">
        <v>21</v>
      </c>
      <c r="N1351" s="203" t="s">
        <v>44</v>
      </c>
      <c r="O1351" s="66"/>
      <c r="P1351" s="204">
        <f>O1351*H1351</f>
        <v>0</v>
      </c>
      <c r="Q1351" s="204">
        <v>6.8900000000000003E-3</v>
      </c>
      <c r="R1351" s="204">
        <f>Q1351*H1351</f>
        <v>0.18671900000000002</v>
      </c>
      <c r="S1351" s="204">
        <v>0</v>
      </c>
      <c r="T1351" s="205">
        <f>S1351*H1351</f>
        <v>0</v>
      </c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R1351" s="206" t="s">
        <v>330</v>
      </c>
      <c r="AT1351" s="206" t="s">
        <v>213</v>
      </c>
      <c r="AU1351" s="206" t="s">
        <v>82</v>
      </c>
      <c r="AY1351" s="19" t="s">
        <v>211</v>
      </c>
      <c r="BE1351" s="207">
        <f>IF(N1351="základní",J1351,0)</f>
        <v>0</v>
      </c>
      <c r="BF1351" s="207">
        <f>IF(N1351="snížená",J1351,0)</f>
        <v>0</v>
      </c>
      <c r="BG1351" s="207">
        <f>IF(N1351="zákl. přenesená",J1351,0)</f>
        <v>0</v>
      </c>
      <c r="BH1351" s="207">
        <f>IF(N1351="sníž. přenesená",J1351,0)</f>
        <v>0</v>
      </c>
      <c r="BI1351" s="207">
        <f>IF(N1351="nulová",J1351,0)</f>
        <v>0</v>
      </c>
      <c r="BJ1351" s="19" t="s">
        <v>80</v>
      </c>
      <c r="BK1351" s="207">
        <f>ROUND(I1351*H1351,2)</f>
        <v>0</v>
      </c>
      <c r="BL1351" s="19" t="s">
        <v>330</v>
      </c>
      <c r="BM1351" s="206" t="s">
        <v>2522</v>
      </c>
    </row>
    <row r="1352" spans="1:65" s="14" customFormat="1" ht="11.25">
      <c r="B1352" s="219"/>
      <c r="C1352" s="220"/>
      <c r="D1352" s="210" t="s">
        <v>219</v>
      </c>
      <c r="E1352" s="221" t="s">
        <v>21</v>
      </c>
      <c r="F1352" s="222" t="s">
        <v>1195</v>
      </c>
      <c r="G1352" s="220"/>
      <c r="H1352" s="223">
        <v>27.1</v>
      </c>
      <c r="I1352" s="224"/>
      <c r="J1352" s="220"/>
      <c r="K1352" s="220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219</v>
      </c>
      <c r="AU1352" s="229" t="s">
        <v>82</v>
      </c>
      <c r="AV1352" s="14" t="s">
        <v>82</v>
      </c>
      <c r="AW1352" s="14" t="s">
        <v>34</v>
      </c>
      <c r="AX1352" s="14" t="s">
        <v>73</v>
      </c>
      <c r="AY1352" s="229" t="s">
        <v>211</v>
      </c>
    </row>
    <row r="1353" spans="1:65" s="15" customFormat="1" ht="11.25">
      <c r="B1353" s="230"/>
      <c r="C1353" s="231"/>
      <c r="D1353" s="210" t="s">
        <v>219</v>
      </c>
      <c r="E1353" s="232" t="s">
        <v>21</v>
      </c>
      <c r="F1353" s="233" t="s">
        <v>225</v>
      </c>
      <c r="G1353" s="231"/>
      <c r="H1353" s="234">
        <v>27.1</v>
      </c>
      <c r="I1353" s="235"/>
      <c r="J1353" s="231"/>
      <c r="K1353" s="231"/>
      <c r="L1353" s="236"/>
      <c r="M1353" s="237"/>
      <c r="N1353" s="238"/>
      <c r="O1353" s="238"/>
      <c r="P1353" s="238"/>
      <c r="Q1353" s="238"/>
      <c r="R1353" s="238"/>
      <c r="S1353" s="238"/>
      <c r="T1353" s="239"/>
      <c r="AT1353" s="240" t="s">
        <v>219</v>
      </c>
      <c r="AU1353" s="240" t="s">
        <v>82</v>
      </c>
      <c r="AV1353" s="15" t="s">
        <v>100</v>
      </c>
      <c r="AW1353" s="15" t="s">
        <v>34</v>
      </c>
      <c r="AX1353" s="15" t="s">
        <v>80</v>
      </c>
      <c r="AY1353" s="240" t="s">
        <v>211</v>
      </c>
    </row>
    <row r="1354" spans="1:65" s="2" customFormat="1" ht="21.75" customHeight="1">
      <c r="A1354" s="36"/>
      <c r="B1354" s="37"/>
      <c r="C1354" s="252" t="s">
        <v>2523</v>
      </c>
      <c r="D1354" s="252" t="s">
        <v>399</v>
      </c>
      <c r="E1354" s="253" t="s">
        <v>2524</v>
      </c>
      <c r="F1354" s="254" t="s">
        <v>1012</v>
      </c>
      <c r="G1354" s="255" t="s">
        <v>216</v>
      </c>
      <c r="H1354" s="256">
        <v>29.81</v>
      </c>
      <c r="I1354" s="257"/>
      <c r="J1354" s="258">
        <f>ROUND(I1354*H1354,2)</f>
        <v>0</v>
      </c>
      <c r="K1354" s="254" t="s">
        <v>21</v>
      </c>
      <c r="L1354" s="259"/>
      <c r="M1354" s="260" t="s">
        <v>21</v>
      </c>
      <c r="N1354" s="261" t="s">
        <v>44</v>
      </c>
      <c r="O1354" s="66"/>
      <c r="P1354" s="204">
        <f>O1354*H1354</f>
        <v>0</v>
      </c>
      <c r="Q1354" s="204">
        <v>2.1499999999999998E-2</v>
      </c>
      <c r="R1354" s="204">
        <f>Q1354*H1354</f>
        <v>0.6409149999999999</v>
      </c>
      <c r="S1354" s="204">
        <v>0</v>
      </c>
      <c r="T1354" s="205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206" t="s">
        <v>435</v>
      </c>
      <c r="AT1354" s="206" t="s">
        <v>399</v>
      </c>
      <c r="AU1354" s="206" t="s">
        <v>82</v>
      </c>
      <c r="AY1354" s="19" t="s">
        <v>211</v>
      </c>
      <c r="BE1354" s="207">
        <f>IF(N1354="základní",J1354,0)</f>
        <v>0</v>
      </c>
      <c r="BF1354" s="207">
        <f>IF(N1354="snížená",J1354,0)</f>
        <v>0</v>
      </c>
      <c r="BG1354" s="207">
        <f>IF(N1354="zákl. přenesená",J1354,0)</f>
        <v>0</v>
      </c>
      <c r="BH1354" s="207">
        <f>IF(N1354="sníž. přenesená",J1354,0)</f>
        <v>0</v>
      </c>
      <c r="BI1354" s="207">
        <f>IF(N1354="nulová",J1354,0)</f>
        <v>0</v>
      </c>
      <c r="BJ1354" s="19" t="s">
        <v>80</v>
      </c>
      <c r="BK1354" s="207">
        <f>ROUND(I1354*H1354,2)</f>
        <v>0</v>
      </c>
      <c r="BL1354" s="19" t="s">
        <v>330</v>
      </c>
      <c r="BM1354" s="206" t="s">
        <v>2525</v>
      </c>
    </row>
    <row r="1355" spans="1:65" s="14" customFormat="1" ht="11.25">
      <c r="B1355" s="219"/>
      <c r="C1355" s="220"/>
      <c r="D1355" s="210" t="s">
        <v>219</v>
      </c>
      <c r="E1355" s="221" t="s">
        <v>21</v>
      </c>
      <c r="F1355" s="222" t="s">
        <v>2526</v>
      </c>
      <c r="G1355" s="220"/>
      <c r="H1355" s="223">
        <v>29.81</v>
      </c>
      <c r="I1355" s="224"/>
      <c r="J1355" s="220"/>
      <c r="K1355" s="220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219</v>
      </c>
      <c r="AU1355" s="229" t="s">
        <v>82</v>
      </c>
      <c r="AV1355" s="14" t="s">
        <v>82</v>
      </c>
      <c r="AW1355" s="14" t="s">
        <v>34</v>
      </c>
      <c r="AX1355" s="14" t="s">
        <v>73</v>
      </c>
      <c r="AY1355" s="229" t="s">
        <v>211</v>
      </c>
    </row>
    <row r="1356" spans="1:65" s="15" customFormat="1" ht="11.25">
      <c r="B1356" s="230"/>
      <c r="C1356" s="231"/>
      <c r="D1356" s="210" t="s">
        <v>219</v>
      </c>
      <c r="E1356" s="232" t="s">
        <v>21</v>
      </c>
      <c r="F1356" s="233" t="s">
        <v>225</v>
      </c>
      <c r="G1356" s="231"/>
      <c r="H1356" s="234">
        <v>29.81</v>
      </c>
      <c r="I1356" s="235"/>
      <c r="J1356" s="231"/>
      <c r="K1356" s="231"/>
      <c r="L1356" s="236"/>
      <c r="M1356" s="237"/>
      <c r="N1356" s="238"/>
      <c r="O1356" s="238"/>
      <c r="P1356" s="238"/>
      <c r="Q1356" s="238"/>
      <c r="R1356" s="238"/>
      <c r="S1356" s="238"/>
      <c r="T1356" s="239"/>
      <c r="AT1356" s="240" t="s">
        <v>219</v>
      </c>
      <c r="AU1356" s="240" t="s">
        <v>82</v>
      </c>
      <c r="AV1356" s="15" t="s">
        <v>100</v>
      </c>
      <c r="AW1356" s="15" t="s">
        <v>34</v>
      </c>
      <c r="AX1356" s="15" t="s">
        <v>80</v>
      </c>
      <c r="AY1356" s="240" t="s">
        <v>211</v>
      </c>
    </row>
    <row r="1357" spans="1:65" s="2" customFormat="1" ht="21.75" customHeight="1">
      <c r="A1357" s="36"/>
      <c r="B1357" s="37"/>
      <c r="C1357" s="195" t="s">
        <v>2527</v>
      </c>
      <c r="D1357" s="195" t="s">
        <v>213</v>
      </c>
      <c r="E1357" s="196" t="s">
        <v>2528</v>
      </c>
      <c r="F1357" s="197" t="s">
        <v>2529</v>
      </c>
      <c r="G1357" s="198" t="s">
        <v>216</v>
      </c>
      <c r="H1357" s="199">
        <v>27.1</v>
      </c>
      <c r="I1357" s="200"/>
      <c r="J1357" s="201">
        <f>ROUND(I1357*H1357,2)</f>
        <v>0</v>
      </c>
      <c r="K1357" s="197" t="s">
        <v>21</v>
      </c>
      <c r="L1357" s="41"/>
      <c r="M1357" s="202" t="s">
        <v>21</v>
      </c>
      <c r="N1357" s="203" t="s">
        <v>44</v>
      </c>
      <c r="O1357" s="66"/>
      <c r="P1357" s="204">
        <f>O1357*H1357</f>
        <v>0</v>
      </c>
      <c r="Q1357" s="204">
        <v>1.5E-3</v>
      </c>
      <c r="R1357" s="204">
        <f>Q1357*H1357</f>
        <v>4.0650000000000006E-2</v>
      </c>
      <c r="S1357" s="204">
        <v>0</v>
      </c>
      <c r="T1357" s="205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206" t="s">
        <v>330</v>
      </c>
      <c r="AT1357" s="206" t="s">
        <v>213</v>
      </c>
      <c r="AU1357" s="206" t="s">
        <v>82</v>
      </c>
      <c r="AY1357" s="19" t="s">
        <v>211</v>
      </c>
      <c r="BE1357" s="207">
        <f>IF(N1357="základní",J1357,0)</f>
        <v>0</v>
      </c>
      <c r="BF1357" s="207">
        <f>IF(N1357="snížená",J1357,0)</f>
        <v>0</v>
      </c>
      <c r="BG1357" s="207">
        <f>IF(N1357="zákl. přenesená",J1357,0)</f>
        <v>0</v>
      </c>
      <c r="BH1357" s="207">
        <f>IF(N1357="sníž. přenesená",J1357,0)</f>
        <v>0</v>
      </c>
      <c r="BI1357" s="207">
        <f>IF(N1357="nulová",J1357,0)</f>
        <v>0</v>
      </c>
      <c r="BJ1357" s="19" t="s">
        <v>80</v>
      </c>
      <c r="BK1357" s="207">
        <f>ROUND(I1357*H1357,2)</f>
        <v>0</v>
      </c>
      <c r="BL1357" s="19" t="s">
        <v>330</v>
      </c>
      <c r="BM1357" s="206" t="s">
        <v>2530</v>
      </c>
    </row>
    <row r="1358" spans="1:65" s="14" customFormat="1" ht="11.25">
      <c r="B1358" s="219"/>
      <c r="C1358" s="220"/>
      <c r="D1358" s="210" t="s">
        <v>219</v>
      </c>
      <c r="E1358" s="221" t="s">
        <v>21</v>
      </c>
      <c r="F1358" s="222" t="s">
        <v>1195</v>
      </c>
      <c r="G1358" s="220"/>
      <c r="H1358" s="223">
        <v>27.1</v>
      </c>
      <c r="I1358" s="224"/>
      <c r="J1358" s="220"/>
      <c r="K1358" s="220"/>
      <c r="L1358" s="225"/>
      <c r="M1358" s="226"/>
      <c r="N1358" s="227"/>
      <c r="O1358" s="227"/>
      <c r="P1358" s="227"/>
      <c r="Q1358" s="227"/>
      <c r="R1358" s="227"/>
      <c r="S1358" s="227"/>
      <c r="T1358" s="228"/>
      <c r="AT1358" s="229" t="s">
        <v>219</v>
      </c>
      <c r="AU1358" s="229" t="s">
        <v>82</v>
      </c>
      <c r="AV1358" s="14" t="s">
        <v>82</v>
      </c>
      <c r="AW1358" s="14" t="s">
        <v>34</v>
      </c>
      <c r="AX1358" s="14" t="s">
        <v>73</v>
      </c>
      <c r="AY1358" s="229" t="s">
        <v>211</v>
      </c>
    </row>
    <row r="1359" spans="1:65" s="15" customFormat="1" ht="11.25">
      <c r="B1359" s="230"/>
      <c r="C1359" s="231"/>
      <c r="D1359" s="210" t="s">
        <v>219</v>
      </c>
      <c r="E1359" s="232" t="s">
        <v>21</v>
      </c>
      <c r="F1359" s="233" t="s">
        <v>225</v>
      </c>
      <c r="G1359" s="231"/>
      <c r="H1359" s="234">
        <v>27.1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219</v>
      </c>
      <c r="AU1359" s="240" t="s">
        <v>82</v>
      </c>
      <c r="AV1359" s="15" t="s">
        <v>100</v>
      </c>
      <c r="AW1359" s="15" t="s">
        <v>34</v>
      </c>
      <c r="AX1359" s="15" t="s">
        <v>80</v>
      </c>
      <c r="AY1359" s="240" t="s">
        <v>211</v>
      </c>
    </row>
    <row r="1360" spans="1:65" s="2" customFormat="1" ht="21.75" customHeight="1">
      <c r="A1360" s="36"/>
      <c r="B1360" s="37"/>
      <c r="C1360" s="195" t="s">
        <v>2531</v>
      </c>
      <c r="D1360" s="195" t="s">
        <v>213</v>
      </c>
      <c r="E1360" s="196" t="s">
        <v>2532</v>
      </c>
      <c r="F1360" s="197" t="s">
        <v>2533</v>
      </c>
      <c r="G1360" s="198" t="s">
        <v>370</v>
      </c>
      <c r="H1360" s="199">
        <v>0.88200000000000001</v>
      </c>
      <c r="I1360" s="200"/>
      <c r="J1360" s="201">
        <f>ROUND(I1360*H1360,2)</f>
        <v>0</v>
      </c>
      <c r="K1360" s="197" t="s">
        <v>217</v>
      </c>
      <c r="L1360" s="41"/>
      <c r="M1360" s="202" t="s">
        <v>21</v>
      </c>
      <c r="N1360" s="203" t="s">
        <v>44</v>
      </c>
      <c r="O1360" s="66"/>
      <c r="P1360" s="204">
        <f>O1360*H1360</f>
        <v>0</v>
      </c>
      <c r="Q1360" s="204">
        <v>0</v>
      </c>
      <c r="R1360" s="204">
        <f>Q1360*H1360</f>
        <v>0</v>
      </c>
      <c r="S1360" s="204">
        <v>0</v>
      </c>
      <c r="T1360" s="205">
        <f>S1360*H1360</f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206" t="s">
        <v>330</v>
      </c>
      <c r="AT1360" s="206" t="s">
        <v>213</v>
      </c>
      <c r="AU1360" s="206" t="s">
        <v>82</v>
      </c>
      <c r="AY1360" s="19" t="s">
        <v>211</v>
      </c>
      <c r="BE1360" s="207">
        <f>IF(N1360="základní",J1360,0)</f>
        <v>0</v>
      </c>
      <c r="BF1360" s="207">
        <f>IF(N1360="snížená",J1360,0)</f>
        <v>0</v>
      </c>
      <c r="BG1360" s="207">
        <f>IF(N1360="zákl. přenesená",J1360,0)</f>
        <v>0</v>
      </c>
      <c r="BH1360" s="207">
        <f>IF(N1360="sníž. přenesená",J1360,0)</f>
        <v>0</v>
      </c>
      <c r="BI1360" s="207">
        <f>IF(N1360="nulová",J1360,0)</f>
        <v>0</v>
      </c>
      <c r="BJ1360" s="19" t="s">
        <v>80</v>
      </c>
      <c r="BK1360" s="207">
        <f>ROUND(I1360*H1360,2)</f>
        <v>0</v>
      </c>
      <c r="BL1360" s="19" t="s">
        <v>330</v>
      </c>
      <c r="BM1360" s="206" t="s">
        <v>2534</v>
      </c>
    </row>
    <row r="1361" spans="1:65" s="2" customFormat="1" ht="16.5" customHeight="1">
      <c r="A1361" s="36"/>
      <c r="B1361" s="37"/>
      <c r="C1361" s="195" t="s">
        <v>2535</v>
      </c>
      <c r="D1361" s="195" t="s">
        <v>213</v>
      </c>
      <c r="E1361" s="196" t="s">
        <v>2536</v>
      </c>
      <c r="F1361" s="197" t="s">
        <v>805</v>
      </c>
      <c r="G1361" s="198" t="s">
        <v>370</v>
      </c>
      <c r="H1361" s="199">
        <v>0.88200000000000001</v>
      </c>
      <c r="I1361" s="200"/>
      <c r="J1361" s="201">
        <f>ROUND(I1361*H1361,2)</f>
        <v>0</v>
      </c>
      <c r="K1361" s="197" t="s">
        <v>21</v>
      </c>
      <c r="L1361" s="41"/>
      <c r="M1361" s="202" t="s">
        <v>21</v>
      </c>
      <c r="N1361" s="203" t="s">
        <v>44</v>
      </c>
      <c r="O1361" s="66"/>
      <c r="P1361" s="204">
        <f>O1361*H1361</f>
        <v>0</v>
      </c>
      <c r="Q1361" s="204">
        <v>0</v>
      </c>
      <c r="R1361" s="204">
        <f>Q1361*H1361</f>
        <v>0</v>
      </c>
      <c r="S1361" s="204">
        <v>0</v>
      </c>
      <c r="T1361" s="205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206" t="s">
        <v>330</v>
      </c>
      <c r="AT1361" s="206" t="s">
        <v>213</v>
      </c>
      <c r="AU1361" s="206" t="s">
        <v>82</v>
      </c>
      <c r="AY1361" s="19" t="s">
        <v>211</v>
      </c>
      <c r="BE1361" s="207">
        <f>IF(N1361="základní",J1361,0)</f>
        <v>0</v>
      </c>
      <c r="BF1361" s="207">
        <f>IF(N1361="snížená",J1361,0)</f>
        <v>0</v>
      </c>
      <c r="BG1361" s="207">
        <f>IF(N1361="zákl. přenesená",J1361,0)</f>
        <v>0</v>
      </c>
      <c r="BH1361" s="207">
        <f>IF(N1361="sníž. přenesená",J1361,0)</f>
        <v>0</v>
      </c>
      <c r="BI1361" s="207">
        <f>IF(N1361="nulová",J1361,0)</f>
        <v>0</v>
      </c>
      <c r="BJ1361" s="19" t="s">
        <v>80</v>
      </c>
      <c r="BK1361" s="207">
        <f>ROUND(I1361*H1361,2)</f>
        <v>0</v>
      </c>
      <c r="BL1361" s="19" t="s">
        <v>330</v>
      </c>
      <c r="BM1361" s="206" t="s">
        <v>2537</v>
      </c>
    </row>
    <row r="1362" spans="1:65" s="12" customFormat="1" ht="22.9" customHeight="1">
      <c r="B1362" s="179"/>
      <c r="C1362" s="180"/>
      <c r="D1362" s="181" t="s">
        <v>72</v>
      </c>
      <c r="E1362" s="193" t="s">
        <v>2538</v>
      </c>
      <c r="F1362" s="193" t="s">
        <v>2539</v>
      </c>
      <c r="G1362" s="180"/>
      <c r="H1362" s="180"/>
      <c r="I1362" s="183"/>
      <c r="J1362" s="194">
        <f>BK1362</f>
        <v>0</v>
      </c>
      <c r="K1362" s="180"/>
      <c r="L1362" s="185"/>
      <c r="M1362" s="186"/>
      <c r="N1362" s="187"/>
      <c r="O1362" s="187"/>
      <c r="P1362" s="188">
        <f>SUM(P1363:P1437)</f>
        <v>0</v>
      </c>
      <c r="Q1362" s="187"/>
      <c r="R1362" s="188">
        <f>SUM(R1363:R1437)</f>
        <v>2.1537913900000003</v>
      </c>
      <c r="S1362" s="187"/>
      <c r="T1362" s="189">
        <f>SUM(T1363:T1437)</f>
        <v>0.95926800000000012</v>
      </c>
      <c r="AR1362" s="190" t="s">
        <v>82</v>
      </c>
      <c r="AT1362" s="191" t="s">
        <v>72</v>
      </c>
      <c r="AU1362" s="191" t="s">
        <v>80</v>
      </c>
      <c r="AY1362" s="190" t="s">
        <v>211</v>
      </c>
      <c r="BK1362" s="192">
        <f>SUM(BK1363:BK1437)</f>
        <v>0</v>
      </c>
    </row>
    <row r="1363" spans="1:65" s="2" customFormat="1" ht="16.5" customHeight="1">
      <c r="A1363" s="36"/>
      <c r="B1363" s="37"/>
      <c r="C1363" s="195" t="s">
        <v>2540</v>
      </c>
      <c r="D1363" s="195" t="s">
        <v>213</v>
      </c>
      <c r="E1363" s="196" t="s">
        <v>2541</v>
      </c>
      <c r="F1363" s="197" t="s">
        <v>2542</v>
      </c>
      <c r="G1363" s="198" t="s">
        <v>216</v>
      </c>
      <c r="H1363" s="199">
        <v>454</v>
      </c>
      <c r="I1363" s="200"/>
      <c r="J1363" s="201">
        <f>ROUND(I1363*H1363,2)</f>
        <v>0</v>
      </c>
      <c r="K1363" s="197" t="s">
        <v>217</v>
      </c>
      <c r="L1363" s="41"/>
      <c r="M1363" s="202" t="s">
        <v>21</v>
      </c>
      <c r="N1363" s="203" t="s">
        <v>44</v>
      </c>
      <c r="O1363" s="66"/>
      <c r="P1363" s="204">
        <f>O1363*H1363</f>
        <v>0</v>
      </c>
      <c r="Q1363" s="204">
        <v>0</v>
      </c>
      <c r="R1363" s="204">
        <f>Q1363*H1363</f>
        <v>0</v>
      </c>
      <c r="S1363" s="204">
        <v>0</v>
      </c>
      <c r="T1363" s="205">
        <f>S1363*H1363</f>
        <v>0</v>
      </c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R1363" s="206" t="s">
        <v>330</v>
      </c>
      <c r="AT1363" s="206" t="s">
        <v>213</v>
      </c>
      <c r="AU1363" s="206" t="s">
        <v>82</v>
      </c>
      <c r="AY1363" s="19" t="s">
        <v>211</v>
      </c>
      <c r="BE1363" s="207">
        <f>IF(N1363="základní",J1363,0)</f>
        <v>0</v>
      </c>
      <c r="BF1363" s="207">
        <f>IF(N1363="snížená",J1363,0)</f>
        <v>0</v>
      </c>
      <c r="BG1363" s="207">
        <f>IF(N1363="zákl. přenesená",J1363,0)</f>
        <v>0</v>
      </c>
      <c r="BH1363" s="207">
        <f>IF(N1363="sníž. přenesená",J1363,0)</f>
        <v>0</v>
      </c>
      <c r="BI1363" s="207">
        <f>IF(N1363="nulová",J1363,0)</f>
        <v>0</v>
      </c>
      <c r="BJ1363" s="19" t="s">
        <v>80</v>
      </c>
      <c r="BK1363" s="207">
        <f>ROUND(I1363*H1363,2)</f>
        <v>0</v>
      </c>
      <c r="BL1363" s="19" t="s">
        <v>330</v>
      </c>
      <c r="BM1363" s="206" t="s">
        <v>2543</v>
      </c>
    </row>
    <row r="1364" spans="1:65" s="14" customFormat="1" ht="11.25">
      <c r="B1364" s="219"/>
      <c r="C1364" s="220"/>
      <c r="D1364" s="210" t="s">
        <v>219</v>
      </c>
      <c r="E1364" s="221" t="s">
        <v>21</v>
      </c>
      <c r="F1364" s="222" t="s">
        <v>1196</v>
      </c>
      <c r="G1364" s="220"/>
      <c r="H1364" s="223">
        <v>442.3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219</v>
      </c>
      <c r="AU1364" s="229" t="s">
        <v>82</v>
      </c>
      <c r="AV1364" s="14" t="s">
        <v>82</v>
      </c>
      <c r="AW1364" s="14" t="s">
        <v>34</v>
      </c>
      <c r="AX1364" s="14" t="s">
        <v>73</v>
      </c>
      <c r="AY1364" s="229" t="s">
        <v>211</v>
      </c>
    </row>
    <row r="1365" spans="1:65" s="14" customFormat="1" ht="11.25">
      <c r="B1365" s="219"/>
      <c r="C1365" s="220"/>
      <c r="D1365" s="210" t="s">
        <v>219</v>
      </c>
      <c r="E1365" s="221" t="s">
        <v>21</v>
      </c>
      <c r="F1365" s="222" t="s">
        <v>1198</v>
      </c>
      <c r="G1365" s="220"/>
      <c r="H1365" s="223">
        <v>11.7</v>
      </c>
      <c r="I1365" s="224"/>
      <c r="J1365" s="220"/>
      <c r="K1365" s="220"/>
      <c r="L1365" s="225"/>
      <c r="M1365" s="226"/>
      <c r="N1365" s="227"/>
      <c r="O1365" s="227"/>
      <c r="P1365" s="227"/>
      <c r="Q1365" s="227"/>
      <c r="R1365" s="227"/>
      <c r="S1365" s="227"/>
      <c r="T1365" s="228"/>
      <c r="AT1365" s="229" t="s">
        <v>219</v>
      </c>
      <c r="AU1365" s="229" t="s">
        <v>82</v>
      </c>
      <c r="AV1365" s="14" t="s">
        <v>82</v>
      </c>
      <c r="AW1365" s="14" t="s">
        <v>34</v>
      </c>
      <c r="AX1365" s="14" t="s">
        <v>73</v>
      </c>
      <c r="AY1365" s="229" t="s">
        <v>211</v>
      </c>
    </row>
    <row r="1366" spans="1:65" s="15" customFormat="1" ht="11.25">
      <c r="B1366" s="230"/>
      <c r="C1366" s="231"/>
      <c r="D1366" s="210" t="s">
        <v>219</v>
      </c>
      <c r="E1366" s="232" t="s">
        <v>21</v>
      </c>
      <c r="F1366" s="233" t="s">
        <v>225</v>
      </c>
      <c r="G1366" s="231"/>
      <c r="H1366" s="234">
        <v>454</v>
      </c>
      <c r="I1366" s="235"/>
      <c r="J1366" s="231"/>
      <c r="K1366" s="231"/>
      <c r="L1366" s="236"/>
      <c r="M1366" s="237"/>
      <c r="N1366" s="238"/>
      <c r="O1366" s="238"/>
      <c r="P1366" s="238"/>
      <c r="Q1366" s="238"/>
      <c r="R1366" s="238"/>
      <c r="S1366" s="238"/>
      <c r="T1366" s="239"/>
      <c r="AT1366" s="240" t="s">
        <v>219</v>
      </c>
      <c r="AU1366" s="240" t="s">
        <v>82</v>
      </c>
      <c r="AV1366" s="15" t="s">
        <v>100</v>
      </c>
      <c r="AW1366" s="15" t="s">
        <v>34</v>
      </c>
      <c r="AX1366" s="15" t="s">
        <v>80</v>
      </c>
      <c r="AY1366" s="240" t="s">
        <v>211</v>
      </c>
    </row>
    <row r="1367" spans="1:65" s="2" customFormat="1" ht="16.5" customHeight="1">
      <c r="A1367" s="36"/>
      <c r="B1367" s="37"/>
      <c r="C1367" s="195" t="s">
        <v>2544</v>
      </c>
      <c r="D1367" s="195" t="s">
        <v>213</v>
      </c>
      <c r="E1367" s="196" t="s">
        <v>2545</v>
      </c>
      <c r="F1367" s="197" t="s">
        <v>2546</v>
      </c>
      <c r="G1367" s="198" t="s">
        <v>216</v>
      </c>
      <c r="H1367" s="199">
        <v>454</v>
      </c>
      <c r="I1367" s="200"/>
      <c r="J1367" s="201">
        <f>ROUND(I1367*H1367,2)</f>
        <v>0</v>
      </c>
      <c r="K1367" s="197" t="s">
        <v>217</v>
      </c>
      <c r="L1367" s="41"/>
      <c r="M1367" s="202" t="s">
        <v>21</v>
      </c>
      <c r="N1367" s="203" t="s">
        <v>44</v>
      </c>
      <c r="O1367" s="66"/>
      <c r="P1367" s="204">
        <f>O1367*H1367</f>
        <v>0</v>
      </c>
      <c r="Q1367" s="204">
        <v>0</v>
      </c>
      <c r="R1367" s="204">
        <f>Q1367*H1367</f>
        <v>0</v>
      </c>
      <c r="S1367" s="204">
        <v>0</v>
      </c>
      <c r="T1367" s="205">
        <f>S1367*H1367</f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206" t="s">
        <v>330</v>
      </c>
      <c r="AT1367" s="206" t="s">
        <v>213</v>
      </c>
      <c r="AU1367" s="206" t="s">
        <v>82</v>
      </c>
      <c r="AY1367" s="19" t="s">
        <v>211</v>
      </c>
      <c r="BE1367" s="207">
        <f>IF(N1367="základní",J1367,0)</f>
        <v>0</v>
      </c>
      <c r="BF1367" s="207">
        <f>IF(N1367="snížená",J1367,0)</f>
        <v>0</v>
      </c>
      <c r="BG1367" s="207">
        <f>IF(N1367="zákl. přenesená",J1367,0)</f>
        <v>0</v>
      </c>
      <c r="BH1367" s="207">
        <f>IF(N1367="sníž. přenesená",J1367,0)</f>
        <v>0</v>
      </c>
      <c r="BI1367" s="207">
        <f>IF(N1367="nulová",J1367,0)</f>
        <v>0</v>
      </c>
      <c r="BJ1367" s="19" t="s">
        <v>80</v>
      </c>
      <c r="BK1367" s="207">
        <f>ROUND(I1367*H1367,2)</f>
        <v>0</v>
      </c>
      <c r="BL1367" s="19" t="s">
        <v>330</v>
      </c>
      <c r="BM1367" s="206" t="s">
        <v>2547</v>
      </c>
    </row>
    <row r="1368" spans="1:65" s="14" customFormat="1" ht="11.25">
      <c r="B1368" s="219"/>
      <c r="C1368" s="220"/>
      <c r="D1368" s="210" t="s">
        <v>219</v>
      </c>
      <c r="E1368" s="221" t="s">
        <v>21</v>
      </c>
      <c r="F1368" s="222" t="s">
        <v>1196</v>
      </c>
      <c r="G1368" s="220"/>
      <c r="H1368" s="223">
        <v>442.3</v>
      </c>
      <c r="I1368" s="224"/>
      <c r="J1368" s="220"/>
      <c r="K1368" s="220"/>
      <c r="L1368" s="225"/>
      <c r="M1368" s="226"/>
      <c r="N1368" s="227"/>
      <c r="O1368" s="227"/>
      <c r="P1368" s="227"/>
      <c r="Q1368" s="227"/>
      <c r="R1368" s="227"/>
      <c r="S1368" s="227"/>
      <c r="T1368" s="228"/>
      <c r="AT1368" s="229" t="s">
        <v>219</v>
      </c>
      <c r="AU1368" s="229" t="s">
        <v>82</v>
      </c>
      <c r="AV1368" s="14" t="s">
        <v>82</v>
      </c>
      <c r="AW1368" s="14" t="s">
        <v>34</v>
      </c>
      <c r="AX1368" s="14" t="s">
        <v>73</v>
      </c>
      <c r="AY1368" s="229" t="s">
        <v>211</v>
      </c>
    </row>
    <row r="1369" spans="1:65" s="14" customFormat="1" ht="11.25">
      <c r="B1369" s="219"/>
      <c r="C1369" s="220"/>
      <c r="D1369" s="210" t="s">
        <v>219</v>
      </c>
      <c r="E1369" s="221" t="s">
        <v>21</v>
      </c>
      <c r="F1369" s="222" t="s">
        <v>1198</v>
      </c>
      <c r="G1369" s="220"/>
      <c r="H1369" s="223">
        <v>11.7</v>
      </c>
      <c r="I1369" s="224"/>
      <c r="J1369" s="220"/>
      <c r="K1369" s="220"/>
      <c r="L1369" s="225"/>
      <c r="M1369" s="226"/>
      <c r="N1369" s="227"/>
      <c r="O1369" s="227"/>
      <c r="P1369" s="227"/>
      <c r="Q1369" s="227"/>
      <c r="R1369" s="227"/>
      <c r="S1369" s="227"/>
      <c r="T1369" s="228"/>
      <c r="AT1369" s="229" t="s">
        <v>219</v>
      </c>
      <c r="AU1369" s="229" t="s">
        <v>82</v>
      </c>
      <c r="AV1369" s="14" t="s">
        <v>82</v>
      </c>
      <c r="AW1369" s="14" t="s">
        <v>34</v>
      </c>
      <c r="AX1369" s="14" t="s">
        <v>73</v>
      </c>
      <c r="AY1369" s="229" t="s">
        <v>211</v>
      </c>
    </row>
    <row r="1370" spans="1:65" s="15" customFormat="1" ht="11.25">
      <c r="B1370" s="230"/>
      <c r="C1370" s="231"/>
      <c r="D1370" s="210" t="s">
        <v>219</v>
      </c>
      <c r="E1370" s="232" t="s">
        <v>21</v>
      </c>
      <c r="F1370" s="233" t="s">
        <v>225</v>
      </c>
      <c r="G1370" s="231"/>
      <c r="H1370" s="234">
        <v>454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AT1370" s="240" t="s">
        <v>219</v>
      </c>
      <c r="AU1370" s="240" t="s">
        <v>82</v>
      </c>
      <c r="AV1370" s="15" t="s">
        <v>100</v>
      </c>
      <c r="AW1370" s="15" t="s">
        <v>34</v>
      </c>
      <c r="AX1370" s="15" t="s">
        <v>80</v>
      </c>
      <c r="AY1370" s="240" t="s">
        <v>211</v>
      </c>
    </row>
    <row r="1371" spans="1:65" s="2" customFormat="1" ht="16.5" customHeight="1">
      <c r="A1371" s="36"/>
      <c r="B1371" s="37"/>
      <c r="C1371" s="195" t="s">
        <v>2548</v>
      </c>
      <c r="D1371" s="195" t="s">
        <v>213</v>
      </c>
      <c r="E1371" s="196" t="s">
        <v>2549</v>
      </c>
      <c r="F1371" s="197" t="s">
        <v>2550</v>
      </c>
      <c r="G1371" s="198" t="s">
        <v>216</v>
      </c>
      <c r="H1371" s="199">
        <v>454</v>
      </c>
      <c r="I1371" s="200"/>
      <c r="J1371" s="201">
        <f>ROUND(I1371*H1371,2)</f>
        <v>0</v>
      </c>
      <c r="K1371" s="197" t="s">
        <v>21</v>
      </c>
      <c r="L1371" s="41"/>
      <c r="M1371" s="202" t="s">
        <v>21</v>
      </c>
      <c r="N1371" s="203" t="s">
        <v>44</v>
      </c>
      <c r="O1371" s="66"/>
      <c r="P1371" s="204">
        <f>O1371*H1371</f>
        <v>0</v>
      </c>
      <c r="Q1371" s="204">
        <v>6.9999999999999994E-5</v>
      </c>
      <c r="R1371" s="204">
        <f>Q1371*H1371</f>
        <v>3.1779999999999996E-2</v>
      </c>
      <c r="S1371" s="204">
        <v>0</v>
      </c>
      <c r="T1371" s="205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206" t="s">
        <v>330</v>
      </c>
      <c r="AT1371" s="206" t="s">
        <v>213</v>
      </c>
      <c r="AU1371" s="206" t="s">
        <v>82</v>
      </c>
      <c r="AY1371" s="19" t="s">
        <v>211</v>
      </c>
      <c r="BE1371" s="207">
        <f>IF(N1371="základní",J1371,0)</f>
        <v>0</v>
      </c>
      <c r="BF1371" s="207">
        <f>IF(N1371="snížená",J1371,0)</f>
        <v>0</v>
      </c>
      <c r="BG1371" s="207">
        <f>IF(N1371="zákl. přenesená",J1371,0)</f>
        <v>0</v>
      </c>
      <c r="BH1371" s="207">
        <f>IF(N1371="sníž. přenesená",J1371,0)</f>
        <v>0</v>
      </c>
      <c r="BI1371" s="207">
        <f>IF(N1371="nulová",J1371,0)</f>
        <v>0</v>
      </c>
      <c r="BJ1371" s="19" t="s">
        <v>80</v>
      </c>
      <c r="BK1371" s="207">
        <f>ROUND(I1371*H1371,2)</f>
        <v>0</v>
      </c>
      <c r="BL1371" s="19" t="s">
        <v>330</v>
      </c>
      <c r="BM1371" s="206" t="s">
        <v>2551</v>
      </c>
    </row>
    <row r="1372" spans="1:65" s="14" customFormat="1" ht="11.25">
      <c r="B1372" s="219"/>
      <c r="C1372" s="220"/>
      <c r="D1372" s="210" t="s">
        <v>219</v>
      </c>
      <c r="E1372" s="221" t="s">
        <v>21</v>
      </c>
      <c r="F1372" s="222" t="s">
        <v>1196</v>
      </c>
      <c r="G1372" s="220"/>
      <c r="H1372" s="223">
        <v>442.3</v>
      </c>
      <c r="I1372" s="224"/>
      <c r="J1372" s="220"/>
      <c r="K1372" s="220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219</v>
      </c>
      <c r="AU1372" s="229" t="s">
        <v>82</v>
      </c>
      <c r="AV1372" s="14" t="s">
        <v>82</v>
      </c>
      <c r="AW1372" s="14" t="s">
        <v>34</v>
      </c>
      <c r="AX1372" s="14" t="s">
        <v>73</v>
      </c>
      <c r="AY1372" s="229" t="s">
        <v>211</v>
      </c>
    </row>
    <row r="1373" spans="1:65" s="14" customFormat="1" ht="11.25">
      <c r="B1373" s="219"/>
      <c r="C1373" s="220"/>
      <c r="D1373" s="210" t="s">
        <v>219</v>
      </c>
      <c r="E1373" s="221" t="s">
        <v>21</v>
      </c>
      <c r="F1373" s="222" t="s">
        <v>1198</v>
      </c>
      <c r="G1373" s="220"/>
      <c r="H1373" s="223">
        <v>11.7</v>
      </c>
      <c r="I1373" s="224"/>
      <c r="J1373" s="220"/>
      <c r="K1373" s="220"/>
      <c r="L1373" s="225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219</v>
      </c>
      <c r="AU1373" s="229" t="s">
        <v>82</v>
      </c>
      <c r="AV1373" s="14" t="s">
        <v>82</v>
      </c>
      <c r="AW1373" s="14" t="s">
        <v>34</v>
      </c>
      <c r="AX1373" s="14" t="s">
        <v>73</v>
      </c>
      <c r="AY1373" s="229" t="s">
        <v>211</v>
      </c>
    </row>
    <row r="1374" spans="1:65" s="15" customFormat="1" ht="11.25">
      <c r="B1374" s="230"/>
      <c r="C1374" s="231"/>
      <c r="D1374" s="210" t="s">
        <v>219</v>
      </c>
      <c r="E1374" s="232" t="s">
        <v>21</v>
      </c>
      <c r="F1374" s="233" t="s">
        <v>225</v>
      </c>
      <c r="G1374" s="231"/>
      <c r="H1374" s="234">
        <v>454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219</v>
      </c>
      <c r="AU1374" s="240" t="s">
        <v>82</v>
      </c>
      <c r="AV1374" s="15" t="s">
        <v>100</v>
      </c>
      <c r="AW1374" s="15" t="s">
        <v>34</v>
      </c>
      <c r="AX1374" s="15" t="s">
        <v>80</v>
      </c>
      <c r="AY1374" s="240" t="s">
        <v>211</v>
      </c>
    </row>
    <row r="1375" spans="1:65" s="2" customFormat="1" ht="16.5" customHeight="1">
      <c r="A1375" s="36"/>
      <c r="B1375" s="37"/>
      <c r="C1375" s="195" t="s">
        <v>2552</v>
      </c>
      <c r="D1375" s="195" t="s">
        <v>213</v>
      </c>
      <c r="E1375" s="196" t="s">
        <v>2553</v>
      </c>
      <c r="F1375" s="197" t="s">
        <v>2554</v>
      </c>
      <c r="G1375" s="198" t="s">
        <v>216</v>
      </c>
      <c r="H1375" s="199">
        <v>297.10000000000002</v>
      </c>
      <c r="I1375" s="200"/>
      <c r="J1375" s="201">
        <f>ROUND(I1375*H1375,2)</f>
        <v>0</v>
      </c>
      <c r="K1375" s="197" t="s">
        <v>217</v>
      </c>
      <c r="L1375" s="41"/>
      <c r="M1375" s="202" t="s">
        <v>21</v>
      </c>
      <c r="N1375" s="203" t="s">
        <v>44</v>
      </c>
      <c r="O1375" s="66"/>
      <c r="P1375" s="204">
        <f>O1375*H1375</f>
        <v>0</v>
      </c>
      <c r="Q1375" s="204">
        <v>0</v>
      </c>
      <c r="R1375" s="204">
        <f>Q1375*H1375</f>
        <v>0</v>
      </c>
      <c r="S1375" s="204">
        <v>3.0000000000000001E-3</v>
      </c>
      <c r="T1375" s="205">
        <f>S1375*H1375</f>
        <v>0.89130000000000009</v>
      </c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R1375" s="206" t="s">
        <v>330</v>
      </c>
      <c r="AT1375" s="206" t="s">
        <v>213</v>
      </c>
      <c r="AU1375" s="206" t="s">
        <v>82</v>
      </c>
      <c r="AY1375" s="19" t="s">
        <v>211</v>
      </c>
      <c r="BE1375" s="207">
        <f>IF(N1375="základní",J1375,0)</f>
        <v>0</v>
      </c>
      <c r="BF1375" s="207">
        <f>IF(N1375="snížená",J1375,0)</f>
        <v>0</v>
      </c>
      <c r="BG1375" s="207">
        <f>IF(N1375="zákl. přenesená",J1375,0)</f>
        <v>0</v>
      </c>
      <c r="BH1375" s="207">
        <f>IF(N1375="sníž. přenesená",J1375,0)</f>
        <v>0</v>
      </c>
      <c r="BI1375" s="207">
        <f>IF(N1375="nulová",J1375,0)</f>
        <v>0</v>
      </c>
      <c r="BJ1375" s="19" t="s">
        <v>80</v>
      </c>
      <c r="BK1375" s="207">
        <f>ROUND(I1375*H1375,2)</f>
        <v>0</v>
      </c>
      <c r="BL1375" s="19" t="s">
        <v>330</v>
      </c>
      <c r="BM1375" s="206" t="s">
        <v>2555</v>
      </c>
    </row>
    <row r="1376" spans="1:65" s="13" customFormat="1" ht="11.25">
      <c r="B1376" s="208"/>
      <c r="C1376" s="209"/>
      <c r="D1376" s="210" t="s">
        <v>219</v>
      </c>
      <c r="E1376" s="211" t="s">
        <v>21</v>
      </c>
      <c r="F1376" s="212" t="s">
        <v>1314</v>
      </c>
      <c r="G1376" s="209"/>
      <c r="H1376" s="211" t="s">
        <v>21</v>
      </c>
      <c r="I1376" s="213"/>
      <c r="J1376" s="209"/>
      <c r="K1376" s="209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219</v>
      </c>
      <c r="AU1376" s="218" t="s">
        <v>82</v>
      </c>
      <c r="AV1376" s="13" t="s">
        <v>80</v>
      </c>
      <c r="AW1376" s="13" t="s">
        <v>34</v>
      </c>
      <c r="AX1376" s="13" t="s">
        <v>73</v>
      </c>
      <c r="AY1376" s="218" t="s">
        <v>211</v>
      </c>
    </row>
    <row r="1377" spans="1:65" s="13" customFormat="1" ht="11.25">
      <c r="B1377" s="208"/>
      <c r="C1377" s="209"/>
      <c r="D1377" s="210" t="s">
        <v>219</v>
      </c>
      <c r="E1377" s="211" t="s">
        <v>21</v>
      </c>
      <c r="F1377" s="212" t="s">
        <v>1781</v>
      </c>
      <c r="G1377" s="209"/>
      <c r="H1377" s="211" t="s">
        <v>21</v>
      </c>
      <c r="I1377" s="213"/>
      <c r="J1377" s="209"/>
      <c r="K1377" s="209"/>
      <c r="L1377" s="214"/>
      <c r="M1377" s="215"/>
      <c r="N1377" s="216"/>
      <c r="O1377" s="216"/>
      <c r="P1377" s="216"/>
      <c r="Q1377" s="216"/>
      <c r="R1377" s="216"/>
      <c r="S1377" s="216"/>
      <c r="T1377" s="217"/>
      <c r="AT1377" s="218" t="s">
        <v>219</v>
      </c>
      <c r="AU1377" s="218" t="s">
        <v>82</v>
      </c>
      <c r="AV1377" s="13" t="s">
        <v>80</v>
      </c>
      <c r="AW1377" s="13" t="s">
        <v>34</v>
      </c>
      <c r="AX1377" s="13" t="s">
        <v>73</v>
      </c>
      <c r="AY1377" s="218" t="s">
        <v>211</v>
      </c>
    </row>
    <row r="1378" spans="1:65" s="14" customFormat="1" ht="11.25">
      <c r="B1378" s="219"/>
      <c r="C1378" s="220"/>
      <c r="D1378" s="210" t="s">
        <v>219</v>
      </c>
      <c r="E1378" s="221" t="s">
        <v>21</v>
      </c>
      <c r="F1378" s="222" t="s">
        <v>1782</v>
      </c>
      <c r="G1378" s="220"/>
      <c r="H1378" s="223">
        <v>297.10000000000002</v>
      </c>
      <c r="I1378" s="224"/>
      <c r="J1378" s="220"/>
      <c r="K1378" s="220"/>
      <c r="L1378" s="225"/>
      <c r="M1378" s="226"/>
      <c r="N1378" s="227"/>
      <c r="O1378" s="227"/>
      <c r="P1378" s="227"/>
      <c r="Q1378" s="227"/>
      <c r="R1378" s="227"/>
      <c r="S1378" s="227"/>
      <c r="T1378" s="228"/>
      <c r="AT1378" s="229" t="s">
        <v>219</v>
      </c>
      <c r="AU1378" s="229" t="s">
        <v>82</v>
      </c>
      <c r="AV1378" s="14" t="s">
        <v>82</v>
      </c>
      <c r="AW1378" s="14" t="s">
        <v>34</v>
      </c>
      <c r="AX1378" s="14" t="s">
        <v>73</v>
      </c>
      <c r="AY1378" s="229" t="s">
        <v>211</v>
      </c>
    </row>
    <row r="1379" spans="1:65" s="15" customFormat="1" ht="11.25">
      <c r="B1379" s="230"/>
      <c r="C1379" s="231"/>
      <c r="D1379" s="210" t="s">
        <v>219</v>
      </c>
      <c r="E1379" s="232" t="s">
        <v>21</v>
      </c>
      <c r="F1379" s="233" t="s">
        <v>225</v>
      </c>
      <c r="G1379" s="231"/>
      <c r="H1379" s="234">
        <v>297.10000000000002</v>
      </c>
      <c r="I1379" s="235"/>
      <c r="J1379" s="231"/>
      <c r="K1379" s="231"/>
      <c r="L1379" s="236"/>
      <c r="M1379" s="237"/>
      <c r="N1379" s="238"/>
      <c r="O1379" s="238"/>
      <c r="P1379" s="238"/>
      <c r="Q1379" s="238"/>
      <c r="R1379" s="238"/>
      <c r="S1379" s="238"/>
      <c r="T1379" s="239"/>
      <c r="AT1379" s="240" t="s">
        <v>219</v>
      </c>
      <c r="AU1379" s="240" t="s">
        <v>82</v>
      </c>
      <c r="AV1379" s="15" t="s">
        <v>100</v>
      </c>
      <c r="AW1379" s="15" t="s">
        <v>34</v>
      </c>
      <c r="AX1379" s="15" t="s">
        <v>80</v>
      </c>
      <c r="AY1379" s="240" t="s">
        <v>211</v>
      </c>
    </row>
    <row r="1380" spans="1:65" s="2" customFormat="1" ht="21.75" customHeight="1">
      <c r="A1380" s="36"/>
      <c r="B1380" s="37"/>
      <c r="C1380" s="195" t="s">
        <v>2556</v>
      </c>
      <c r="D1380" s="195" t="s">
        <v>213</v>
      </c>
      <c r="E1380" s="196" t="s">
        <v>2557</v>
      </c>
      <c r="F1380" s="197" t="s">
        <v>2558</v>
      </c>
      <c r="G1380" s="198" t="s">
        <v>216</v>
      </c>
      <c r="H1380" s="199">
        <v>471.03899999999999</v>
      </c>
      <c r="I1380" s="200"/>
      <c r="J1380" s="201">
        <f>ROUND(I1380*H1380,2)</f>
        <v>0</v>
      </c>
      <c r="K1380" s="197" t="s">
        <v>21</v>
      </c>
      <c r="L1380" s="41"/>
      <c r="M1380" s="202" t="s">
        <v>21</v>
      </c>
      <c r="N1380" s="203" t="s">
        <v>44</v>
      </c>
      <c r="O1380" s="66"/>
      <c r="P1380" s="204">
        <f>O1380*H1380</f>
        <v>0</v>
      </c>
      <c r="Q1380" s="204">
        <v>2.9999999999999997E-4</v>
      </c>
      <c r="R1380" s="204">
        <f>Q1380*H1380</f>
        <v>0.14131169999999998</v>
      </c>
      <c r="S1380" s="204">
        <v>0</v>
      </c>
      <c r="T1380" s="205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206" t="s">
        <v>330</v>
      </c>
      <c r="AT1380" s="206" t="s">
        <v>213</v>
      </c>
      <c r="AU1380" s="206" t="s">
        <v>82</v>
      </c>
      <c r="AY1380" s="19" t="s">
        <v>211</v>
      </c>
      <c r="BE1380" s="207">
        <f>IF(N1380="základní",J1380,0)</f>
        <v>0</v>
      </c>
      <c r="BF1380" s="207">
        <f>IF(N1380="snížená",J1380,0)</f>
        <v>0</v>
      </c>
      <c r="BG1380" s="207">
        <f>IF(N1380="zákl. přenesená",J1380,0)</f>
        <v>0</v>
      </c>
      <c r="BH1380" s="207">
        <f>IF(N1380="sníž. přenesená",J1380,0)</f>
        <v>0</v>
      </c>
      <c r="BI1380" s="207">
        <f>IF(N1380="nulová",J1380,0)</f>
        <v>0</v>
      </c>
      <c r="BJ1380" s="19" t="s">
        <v>80</v>
      </c>
      <c r="BK1380" s="207">
        <f>ROUND(I1380*H1380,2)</f>
        <v>0</v>
      </c>
      <c r="BL1380" s="19" t="s">
        <v>330</v>
      </c>
      <c r="BM1380" s="206" t="s">
        <v>2559</v>
      </c>
    </row>
    <row r="1381" spans="1:65" s="14" customFormat="1" ht="11.25">
      <c r="B1381" s="219"/>
      <c r="C1381" s="220"/>
      <c r="D1381" s="210" t="s">
        <v>219</v>
      </c>
      <c r="E1381" s="221" t="s">
        <v>21</v>
      </c>
      <c r="F1381" s="222" t="s">
        <v>1196</v>
      </c>
      <c r="G1381" s="220"/>
      <c r="H1381" s="223">
        <v>442.3</v>
      </c>
      <c r="I1381" s="224"/>
      <c r="J1381" s="220"/>
      <c r="K1381" s="220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219</v>
      </c>
      <c r="AU1381" s="229" t="s">
        <v>82</v>
      </c>
      <c r="AV1381" s="14" t="s">
        <v>82</v>
      </c>
      <c r="AW1381" s="14" t="s">
        <v>34</v>
      </c>
      <c r="AX1381" s="14" t="s">
        <v>73</v>
      </c>
      <c r="AY1381" s="229" t="s">
        <v>211</v>
      </c>
    </row>
    <row r="1382" spans="1:65" s="14" customFormat="1" ht="11.25">
      <c r="B1382" s="219"/>
      <c r="C1382" s="220"/>
      <c r="D1382" s="210" t="s">
        <v>219</v>
      </c>
      <c r="E1382" s="221" t="s">
        <v>21</v>
      </c>
      <c r="F1382" s="222" t="s">
        <v>1198</v>
      </c>
      <c r="G1382" s="220"/>
      <c r="H1382" s="223">
        <v>11.7</v>
      </c>
      <c r="I1382" s="224"/>
      <c r="J1382" s="220"/>
      <c r="K1382" s="220"/>
      <c r="L1382" s="225"/>
      <c r="M1382" s="226"/>
      <c r="N1382" s="227"/>
      <c r="O1382" s="227"/>
      <c r="P1382" s="227"/>
      <c r="Q1382" s="227"/>
      <c r="R1382" s="227"/>
      <c r="S1382" s="227"/>
      <c r="T1382" s="228"/>
      <c r="AT1382" s="229" t="s">
        <v>219</v>
      </c>
      <c r="AU1382" s="229" t="s">
        <v>82</v>
      </c>
      <c r="AV1382" s="14" t="s">
        <v>82</v>
      </c>
      <c r="AW1382" s="14" t="s">
        <v>34</v>
      </c>
      <c r="AX1382" s="14" t="s">
        <v>73</v>
      </c>
      <c r="AY1382" s="229" t="s">
        <v>211</v>
      </c>
    </row>
    <row r="1383" spans="1:65" s="13" customFormat="1" ht="11.25">
      <c r="B1383" s="208"/>
      <c r="C1383" s="209"/>
      <c r="D1383" s="210" t="s">
        <v>219</v>
      </c>
      <c r="E1383" s="211" t="s">
        <v>21</v>
      </c>
      <c r="F1383" s="212" t="s">
        <v>2560</v>
      </c>
      <c r="G1383" s="209"/>
      <c r="H1383" s="211" t="s">
        <v>21</v>
      </c>
      <c r="I1383" s="213"/>
      <c r="J1383" s="209"/>
      <c r="K1383" s="209"/>
      <c r="L1383" s="214"/>
      <c r="M1383" s="215"/>
      <c r="N1383" s="216"/>
      <c r="O1383" s="216"/>
      <c r="P1383" s="216"/>
      <c r="Q1383" s="216"/>
      <c r="R1383" s="216"/>
      <c r="S1383" s="216"/>
      <c r="T1383" s="217"/>
      <c r="AT1383" s="218" t="s">
        <v>219</v>
      </c>
      <c r="AU1383" s="218" t="s">
        <v>82</v>
      </c>
      <c r="AV1383" s="13" t="s">
        <v>80</v>
      </c>
      <c r="AW1383" s="13" t="s">
        <v>34</v>
      </c>
      <c r="AX1383" s="13" t="s">
        <v>73</v>
      </c>
      <c r="AY1383" s="218" t="s">
        <v>211</v>
      </c>
    </row>
    <row r="1384" spans="1:65" s="13" customFormat="1" ht="11.25">
      <c r="B1384" s="208"/>
      <c r="C1384" s="209"/>
      <c r="D1384" s="210" t="s">
        <v>219</v>
      </c>
      <c r="E1384" s="211" t="s">
        <v>21</v>
      </c>
      <c r="F1384" s="212" t="s">
        <v>1788</v>
      </c>
      <c r="G1384" s="209"/>
      <c r="H1384" s="211" t="s">
        <v>21</v>
      </c>
      <c r="I1384" s="213"/>
      <c r="J1384" s="209"/>
      <c r="K1384" s="209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219</v>
      </c>
      <c r="AU1384" s="218" t="s">
        <v>82</v>
      </c>
      <c r="AV1384" s="13" t="s">
        <v>80</v>
      </c>
      <c r="AW1384" s="13" t="s">
        <v>34</v>
      </c>
      <c r="AX1384" s="13" t="s">
        <v>73</v>
      </c>
      <c r="AY1384" s="218" t="s">
        <v>211</v>
      </c>
    </row>
    <row r="1385" spans="1:65" s="14" customFormat="1" ht="11.25">
      <c r="B1385" s="219"/>
      <c r="C1385" s="220"/>
      <c r="D1385" s="210" t="s">
        <v>219</v>
      </c>
      <c r="E1385" s="221" t="s">
        <v>21</v>
      </c>
      <c r="F1385" s="222" t="s">
        <v>2561</v>
      </c>
      <c r="G1385" s="220"/>
      <c r="H1385" s="223">
        <v>17.975000000000001</v>
      </c>
      <c r="I1385" s="224"/>
      <c r="J1385" s="220"/>
      <c r="K1385" s="220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219</v>
      </c>
      <c r="AU1385" s="229" t="s">
        <v>82</v>
      </c>
      <c r="AV1385" s="14" t="s">
        <v>82</v>
      </c>
      <c r="AW1385" s="14" t="s">
        <v>34</v>
      </c>
      <c r="AX1385" s="14" t="s">
        <v>73</v>
      </c>
      <c r="AY1385" s="229" t="s">
        <v>211</v>
      </c>
    </row>
    <row r="1386" spans="1:65" s="14" customFormat="1" ht="11.25">
      <c r="B1386" s="219"/>
      <c r="C1386" s="220"/>
      <c r="D1386" s="210" t="s">
        <v>219</v>
      </c>
      <c r="E1386" s="221" t="s">
        <v>21</v>
      </c>
      <c r="F1386" s="222" t="s">
        <v>2562</v>
      </c>
      <c r="G1386" s="220"/>
      <c r="H1386" s="223">
        <v>-0.439</v>
      </c>
      <c r="I1386" s="224"/>
      <c r="J1386" s="220"/>
      <c r="K1386" s="220"/>
      <c r="L1386" s="225"/>
      <c r="M1386" s="226"/>
      <c r="N1386" s="227"/>
      <c r="O1386" s="227"/>
      <c r="P1386" s="227"/>
      <c r="Q1386" s="227"/>
      <c r="R1386" s="227"/>
      <c r="S1386" s="227"/>
      <c r="T1386" s="228"/>
      <c r="AT1386" s="229" t="s">
        <v>219</v>
      </c>
      <c r="AU1386" s="229" t="s">
        <v>82</v>
      </c>
      <c r="AV1386" s="14" t="s">
        <v>82</v>
      </c>
      <c r="AW1386" s="14" t="s">
        <v>34</v>
      </c>
      <c r="AX1386" s="14" t="s">
        <v>73</v>
      </c>
      <c r="AY1386" s="229" t="s">
        <v>211</v>
      </c>
    </row>
    <row r="1387" spans="1:65" s="14" customFormat="1" ht="11.25">
      <c r="B1387" s="219"/>
      <c r="C1387" s="220"/>
      <c r="D1387" s="210" t="s">
        <v>219</v>
      </c>
      <c r="E1387" s="221" t="s">
        <v>21</v>
      </c>
      <c r="F1387" s="222" t="s">
        <v>2563</v>
      </c>
      <c r="G1387" s="220"/>
      <c r="H1387" s="223">
        <v>-0.86699999999999999</v>
      </c>
      <c r="I1387" s="224"/>
      <c r="J1387" s="220"/>
      <c r="K1387" s="220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219</v>
      </c>
      <c r="AU1387" s="229" t="s">
        <v>82</v>
      </c>
      <c r="AV1387" s="14" t="s">
        <v>82</v>
      </c>
      <c r="AW1387" s="14" t="s">
        <v>34</v>
      </c>
      <c r="AX1387" s="14" t="s">
        <v>73</v>
      </c>
      <c r="AY1387" s="229" t="s">
        <v>211</v>
      </c>
    </row>
    <row r="1388" spans="1:65" s="14" customFormat="1" ht="11.25">
      <c r="B1388" s="219"/>
      <c r="C1388" s="220"/>
      <c r="D1388" s="210" t="s">
        <v>219</v>
      </c>
      <c r="E1388" s="221" t="s">
        <v>21</v>
      </c>
      <c r="F1388" s="222" t="s">
        <v>2564</v>
      </c>
      <c r="G1388" s="220"/>
      <c r="H1388" s="223">
        <v>-0.66400000000000003</v>
      </c>
      <c r="I1388" s="224"/>
      <c r="J1388" s="220"/>
      <c r="K1388" s="220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219</v>
      </c>
      <c r="AU1388" s="229" t="s">
        <v>82</v>
      </c>
      <c r="AV1388" s="14" t="s">
        <v>82</v>
      </c>
      <c r="AW1388" s="14" t="s">
        <v>34</v>
      </c>
      <c r="AX1388" s="14" t="s">
        <v>73</v>
      </c>
      <c r="AY1388" s="229" t="s">
        <v>211</v>
      </c>
    </row>
    <row r="1389" spans="1:65" s="13" customFormat="1" ht="11.25">
      <c r="B1389" s="208"/>
      <c r="C1389" s="209"/>
      <c r="D1389" s="210" t="s">
        <v>219</v>
      </c>
      <c r="E1389" s="211" t="s">
        <v>21</v>
      </c>
      <c r="F1389" s="212" t="s">
        <v>1790</v>
      </c>
      <c r="G1389" s="209"/>
      <c r="H1389" s="211" t="s">
        <v>21</v>
      </c>
      <c r="I1389" s="213"/>
      <c r="J1389" s="209"/>
      <c r="K1389" s="209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219</v>
      </c>
      <c r="AU1389" s="218" t="s">
        <v>82</v>
      </c>
      <c r="AV1389" s="13" t="s">
        <v>80</v>
      </c>
      <c r="AW1389" s="13" t="s">
        <v>34</v>
      </c>
      <c r="AX1389" s="13" t="s">
        <v>73</v>
      </c>
      <c r="AY1389" s="218" t="s">
        <v>211</v>
      </c>
    </row>
    <row r="1390" spans="1:65" s="14" customFormat="1" ht="11.25">
      <c r="B1390" s="219"/>
      <c r="C1390" s="220"/>
      <c r="D1390" s="210" t="s">
        <v>219</v>
      </c>
      <c r="E1390" s="221" t="s">
        <v>21</v>
      </c>
      <c r="F1390" s="222" t="s">
        <v>2565</v>
      </c>
      <c r="G1390" s="220"/>
      <c r="H1390" s="223">
        <v>1.034</v>
      </c>
      <c r="I1390" s="224"/>
      <c r="J1390" s="220"/>
      <c r="K1390" s="220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219</v>
      </c>
      <c r="AU1390" s="229" t="s">
        <v>82</v>
      </c>
      <c r="AV1390" s="14" t="s">
        <v>82</v>
      </c>
      <c r="AW1390" s="14" t="s">
        <v>34</v>
      </c>
      <c r="AX1390" s="14" t="s">
        <v>73</v>
      </c>
      <c r="AY1390" s="229" t="s">
        <v>211</v>
      </c>
    </row>
    <row r="1391" spans="1:65" s="15" customFormat="1" ht="11.25">
      <c r="B1391" s="230"/>
      <c r="C1391" s="231"/>
      <c r="D1391" s="210" t="s">
        <v>219</v>
      </c>
      <c r="E1391" s="232" t="s">
        <v>21</v>
      </c>
      <c r="F1391" s="233" t="s">
        <v>225</v>
      </c>
      <c r="G1391" s="231"/>
      <c r="H1391" s="234">
        <v>471.03899999999999</v>
      </c>
      <c r="I1391" s="235"/>
      <c r="J1391" s="231"/>
      <c r="K1391" s="231"/>
      <c r="L1391" s="236"/>
      <c r="M1391" s="237"/>
      <c r="N1391" s="238"/>
      <c r="O1391" s="238"/>
      <c r="P1391" s="238"/>
      <c r="Q1391" s="238"/>
      <c r="R1391" s="238"/>
      <c r="S1391" s="238"/>
      <c r="T1391" s="239"/>
      <c r="AT1391" s="240" t="s">
        <v>219</v>
      </c>
      <c r="AU1391" s="240" t="s">
        <v>82</v>
      </c>
      <c r="AV1391" s="15" t="s">
        <v>100</v>
      </c>
      <c r="AW1391" s="15" t="s">
        <v>34</v>
      </c>
      <c r="AX1391" s="15" t="s">
        <v>80</v>
      </c>
      <c r="AY1391" s="240" t="s">
        <v>211</v>
      </c>
    </row>
    <row r="1392" spans="1:65" s="2" customFormat="1" ht="21.75" customHeight="1">
      <c r="A1392" s="36"/>
      <c r="B1392" s="37"/>
      <c r="C1392" s="252" t="s">
        <v>2566</v>
      </c>
      <c r="D1392" s="252" t="s">
        <v>399</v>
      </c>
      <c r="E1392" s="253" t="s">
        <v>2567</v>
      </c>
      <c r="F1392" s="254" t="s">
        <v>2568</v>
      </c>
      <c r="G1392" s="255" t="s">
        <v>216</v>
      </c>
      <c r="H1392" s="256">
        <v>504.33300000000003</v>
      </c>
      <c r="I1392" s="257"/>
      <c r="J1392" s="258">
        <f>ROUND(I1392*H1392,2)</f>
        <v>0</v>
      </c>
      <c r="K1392" s="254" t="s">
        <v>21</v>
      </c>
      <c r="L1392" s="259"/>
      <c r="M1392" s="260" t="s">
        <v>21</v>
      </c>
      <c r="N1392" s="261" t="s">
        <v>44</v>
      </c>
      <c r="O1392" s="66"/>
      <c r="P1392" s="204">
        <f>O1392*H1392</f>
        <v>0</v>
      </c>
      <c r="Q1392" s="204">
        <v>3.6800000000000001E-3</v>
      </c>
      <c r="R1392" s="204">
        <f>Q1392*H1392</f>
        <v>1.8559454400000002</v>
      </c>
      <c r="S1392" s="204">
        <v>0</v>
      </c>
      <c r="T1392" s="205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206" t="s">
        <v>435</v>
      </c>
      <c r="AT1392" s="206" t="s">
        <v>399</v>
      </c>
      <c r="AU1392" s="206" t="s">
        <v>82</v>
      </c>
      <c r="AY1392" s="19" t="s">
        <v>211</v>
      </c>
      <c r="BE1392" s="207">
        <f>IF(N1392="základní",J1392,0)</f>
        <v>0</v>
      </c>
      <c r="BF1392" s="207">
        <f>IF(N1392="snížená",J1392,0)</f>
        <v>0</v>
      </c>
      <c r="BG1392" s="207">
        <f>IF(N1392="zákl. přenesená",J1392,0)</f>
        <v>0</v>
      </c>
      <c r="BH1392" s="207">
        <f>IF(N1392="sníž. přenesená",J1392,0)</f>
        <v>0</v>
      </c>
      <c r="BI1392" s="207">
        <f>IF(N1392="nulová",J1392,0)</f>
        <v>0</v>
      </c>
      <c r="BJ1392" s="19" t="s">
        <v>80</v>
      </c>
      <c r="BK1392" s="207">
        <f>ROUND(I1392*H1392,2)</f>
        <v>0</v>
      </c>
      <c r="BL1392" s="19" t="s">
        <v>330</v>
      </c>
      <c r="BM1392" s="206" t="s">
        <v>2569</v>
      </c>
    </row>
    <row r="1393" spans="1:65" s="14" customFormat="1" ht="11.25">
      <c r="B1393" s="219"/>
      <c r="C1393" s="220"/>
      <c r="D1393" s="210" t="s">
        <v>219</v>
      </c>
      <c r="E1393" s="221" t="s">
        <v>21</v>
      </c>
      <c r="F1393" s="222" t="s">
        <v>2570</v>
      </c>
      <c r="G1393" s="220"/>
      <c r="H1393" s="223">
        <v>486.53</v>
      </c>
      <c r="I1393" s="224"/>
      <c r="J1393" s="220"/>
      <c r="K1393" s="220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219</v>
      </c>
      <c r="AU1393" s="229" t="s">
        <v>82</v>
      </c>
      <c r="AV1393" s="14" t="s">
        <v>82</v>
      </c>
      <c r="AW1393" s="14" t="s">
        <v>34</v>
      </c>
      <c r="AX1393" s="14" t="s">
        <v>73</v>
      </c>
      <c r="AY1393" s="229" t="s">
        <v>211</v>
      </c>
    </row>
    <row r="1394" spans="1:65" s="13" customFormat="1" ht="11.25">
      <c r="B1394" s="208"/>
      <c r="C1394" s="209"/>
      <c r="D1394" s="210" t="s">
        <v>219</v>
      </c>
      <c r="E1394" s="211" t="s">
        <v>21</v>
      </c>
      <c r="F1394" s="212" t="s">
        <v>2560</v>
      </c>
      <c r="G1394" s="209"/>
      <c r="H1394" s="211" t="s">
        <v>21</v>
      </c>
      <c r="I1394" s="213"/>
      <c r="J1394" s="209"/>
      <c r="K1394" s="209"/>
      <c r="L1394" s="214"/>
      <c r="M1394" s="215"/>
      <c r="N1394" s="216"/>
      <c r="O1394" s="216"/>
      <c r="P1394" s="216"/>
      <c r="Q1394" s="216"/>
      <c r="R1394" s="216"/>
      <c r="S1394" s="216"/>
      <c r="T1394" s="217"/>
      <c r="AT1394" s="218" t="s">
        <v>219</v>
      </c>
      <c r="AU1394" s="218" t="s">
        <v>82</v>
      </c>
      <c r="AV1394" s="13" t="s">
        <v>80</v>
      </c>
      <c r="AW1394" s="13" t="s">
        <v>34</v>
      </c>
      <c r="AX1394" s="13" t="s">
        <v>73</v>
      </c>
      <c r="AY1394" s="218" t="s">
        <v>211</v>
      </c>
    </row>
    <row r="1395" spans="1:65" s="13" customFormat="1" ht="11.25">
      <c r="B1395" s="208"/>
      <c r="C1395" s="209"/>
      <c r="D1395" s="210" t="s">
        <v>219</v>
      </c>
      <c r="E1395" s="211" t="s">
        <v>21</v>
      </c>
      <c r="F1395" s="212" t="s">
        <v>1788</v>
      </c>
      <c r="G1395" s="209"/>
      <c r="H1395" s="211" t="s">
        <v>21</v>
      </c>
      <c r="I1395" s="213"/>
      <c r="J1395" s="209"/>
      <c r="K1395" s="209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219</v>
      </c>
      <c r="AU1395" s="218" t="s">
        <v>82</v>
      </c>
      <c r="AV1395" s="13" t="s">
        <v>80</v>
      </c>
      <c r="AW1395" s="13" t="s">
        <v>34</v>
      </c>
      <c r="AX1395" s="13" t="s">
        <v>73</v>
      </c>
      <c r="AY1395" s="218" t="s">
        <v>211</v>
      </c>
    </row>
    <row r="1396" spans="1:65" s="14" customFormat="1" ht="11.25">
      <c r="B1396" s="219"/>
      <c r="C1396" s="220"/>
      <c r="D1396" s="210" t="s">
        <v>219</v>
      </c>
      <c r="E1396" s="221" t="s">
        <v>21</v>
      </c>
      <c r="F1396" s="222" t="s">
        <v>2571</v>
      </c>
      <c r="G1396" s="220"/>
      <c r="H1396" s="223">
        <v>19.773</v>
      </c>
      <c r="I1396" s="224"/>
      <c r="J1396" s="220"/>
      <c r="K1396" s="220"/>
      <c r="L1396" s="225"/>
      <c r="M1396" s="226"/>
      <c r="N1396" s="227"/>
      <c r="O1396" s="227"/>
      <c r="P1396" s="227"/>
      <c r="Q1396" s="227"/>
      <c r="R1396" s="227"/>
      <c r="S1396" s="227"/>
      <c r="T1396" s="228"/>
      <c r="AT1396" s="229" t="s">
        <v>219</v>
      </c>
      <c r="AU1396" s="229" t="s">
        <v>82</v>
      </c>
      <c r="AV1396" s="14" t="s">
        <v>82</v>
      </c>
      <c r="AW1396" s="14" t="s">
        <v>34</v>
      </c>
      <c r="AX1396" s="14" t="s">
        <v>73</v>
      </c>
      <c r="AY1396" s="229" t="s">
        <v>211</v>
      </c>
    </row>
    <row r="1397" spans="1:65" s="14" customFormat="1" ht="11.25">
      <c r="B1397" s="219"/>
      <c r="C1397" s="220"/>
      <c r="D1397" s="210" t="s">
        <v>219</v>
      </c>
      <c r="E1397" s="221" t="s">
        <v>21</v>
      </c>
      <c r="F1397" s="222" t="s">
        <v>2562</v>
      </c>
      <c r="G1397" s="220"/>
      <c r="H1397" s="223">
        <v>-0.439</v>
      </c>
      <c r="I1397" s="224"/>
      <c r="J1397" s="220"/>
      <c r="K1397" s="220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219</v>
      </c>
      <c r="AU1397" s="229" t="s">
        <v>82</v>
      </c>
      <c r="AV1397" s="14" t="s">
        <v>82</v>
      </c>
      <c r="AW1397" s="14" t="s">
        <v>34</v>
      </c>
      <c r="AX1397" s="14" t="s">
        <v>73</v>
      </c>
      <c r="AY1397" s="229" t="s">
        <v>211</v>
      </c>
    </row>
    <row r="1398" spans="1:65" s="14" customFormat="1" ht="11.25">
      <c r="B1398" s="219"/>
      <c r="C1398" s="220"/>
      <c r="D1398" s="210" t="s">
        <v>219</v>
      </c>
      <c r="E1398" s="221" t="s">
        <v>21</v>
      </c>
      <c r="F1398" s="222" t="s">
        <v>2563</v>
      </c>
      <c r="G1398" s="220"/>
      <c r="H1398" s="223">
        <v>-0.86699999999999999</v>
      </c>
      <c r="I1398" s="224"/>
      <c r="J1398" s="220"/>
      <c r="K1398" s="220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219</v>
      </c>
      <c r="AU1398" s="229" t="s">
        <v>82</v>
      </c>
      <c r="AV1398" s="14" t="s">
        <v>82</v>
      </c>
      <c r="AW1398" s="14" t="s">
        <v>34</v>
      </c>
      <c r="AX1398" s="14" t="s">
        <v>73</v>
      </c>
      <c r="AY1398" s="229" t="s">
        <v>211</v>
      </c>
    </row>
    <row r="1399" spans="1:65" s="14" customFormat="1" ht="11.25">
      <c r="B1399" s="219"/>
      <c r="C1399" s="220"/>
      <c r="D1399" s="210" t="s">
        <v>219</v>
      </c>
      <c r="E1399" s="221" t="s">
        <v>21</v>
      </c>
      <c r="F1399" s="222" t="s">
        <v>2564</v>
      </c>
      <c r="G1399" s="220"/>
      <c r="H1399" s="223">
        <v>-0.66400000000000003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219</v>
      </c>
      <c r="AU1399" s="229" t="s">
        <v>82</v>
      </c>
      <c r="AV1399" s="14" t="s">
        <v>82</v>
      </c>
      <c r="AW1399" s="14" t="s">
        <v>34</v>
      </c>
      <c r="AX1399" s="14" t="s">
        <v>73</v>
      </c>
      <c r="AY1399" s="229" t="s">
        <v>211</v>
      </c>
    </row>
    <row r="1400" spans="1:65" s="15" customFormat="1" ht="11.25">
      <c r="B1400" s="230"/>
      <c r="C1400" s="231"/>
      <c r="D1400" s="210" t="s">
        <v>219</v>
      </c>
      <c r="E1400" s="232" t="s">
        <v>21</v>
      </c>
      <c r="F1400" s="233" t="s">
        <v>225</v>
      </c>
      <c r="G1400" s="231"/>
      <c r="H1400" s="234">
        <v>504.33300000000003</v>
      </c>
      <c r="I1400" s="235"/>
      <c r="J1400" s="231"/>
      <c r="K1400" s="231"/>
      <c r="L1400" s="236"/>
      <c r="M1400" s="237"/>
      <c r="N1400" s="238"/>
      <c r="O1400" s="238"/>
      <c r="P1400" s="238"/>
      <c r="Q1400" s="238"/>
      <c r="R1400" s="238"/>
      <c r="S1400" s="238"/>
      <c r="T1400" s="239"/>
      <c r="AT1400" s="240" t="s">
        <v>219</v>
      </c>
      <c r="AU1400" s="240" t="s">
        <v>82</v>
      </c>
      <c r="AV1400" s="15" t="s">
        <v>100</v>
      </c>
      <c r="AW1400" s="15" t="s">
        <v>34</v>
      </c>
      <c r="AX1400" s="15" t="s">
        <v>80</v>
      </c>
      <c r="AY1400" s="240" t="s">
        <v>211</v>
      </c>
    </row>
    <row r="1401" spans="1:65" s="2" customFormat="1" ht="16.5" customHeight="1">
      <c r="A1401" s="36"/>
      <c r="B1401" s="37"/>
      <c r="C1401" s="252" t="s">
        <v>2572</v>
      </c>
      <c r="D1401" s="252" t="s">
        <v>399</v>
      </c>
      <c r="E1401" s="253" t="s">
        <v>2573</v>
      </c>
      <c r="F1401" s="254" t="s">
        <v>2574</v>
      </c>
      <c r="G1401" s="255" t="s">
        <v>216</v>
      </c>
      <c r="H1401" s="256">
        <v>14.007999999999999</v>
      </c>
      <c r="I1401" s="257"/>
      <c r="J1401" s="258">
        <f>ROUND(I1401*H1401,2)</f>
        <v>0</v>
      </c>
      <c r="K1401" s="254" t="s">
        <v>21</v>
      </c>
      <c r="L1401" s="259"/>
      <c r="M1401" s="260" t="s">
        <v>21</v>
      </c>
      <c r="N1401" s="261" t="s">
        <v>44</v>
      </c>
      <c r="O1401" s="66"/>
      <c r="P1401" s="204">
        <f>O1401*H1401</f>
        <v>0</v>
      </c>
      <c r="Q1401" s="204">
        <v>2.8999999999999998E-3</v>
      </c>
      <c r="R1401" s="204">
        <f>Q1401*H1401</f>
        <v>4.0623199999999991E-2</v>
      </c>
      <c r="S1401" s="204">
        <v>0</v>
      </c>
      <c r="T1401" s="205">
        <f>S1401*H1401</f>
        <v>0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206" t="s">
        <v>435</v>
      </c>
      <c r="AT1401" s="206" t="s">
        <v>399</v>
      </c>
      <c r="AU1401" s="206" t="s">
        <v>82</v>
      </c>
      <c r="AY1401" s="19" t="s">
        <v>211</v>
      </c>
      <c r="BE1401" s="207">
        <f>IF(N1401="základní",J1401,0)</f>
        <v>0</v>
      </c>
      <c r="BF1401" s="207">
        <f>IF(N1401="snížená",J1401,0)</f>
        <v>0</v>
      </c>
      <c r="BG1401" s="207">
        <f>IF(N1401="zákl. přenesená",J1401,0)</f>
        <v>0</v>
      </c>
      <c r="BH1401" s="207">
        <f>IF(N1401="sníž. přenesená",J1401,0)</f>
        <v>0</v>
      </c>
      <c r="BI1401" s="207">
        <f>IF(N1401="nulová",J1401,0)</f>
        <v>0</v>
      </c>
      <c r="BJ1401" s="19" t="s">
        <v>80</v>
      </c>
      <c r="BK1401" s="207">
        <f>ROUND(I1401*H1401,2)</f>
        <v>0</v>
      </c>
      <c r="BL1401" s="19" t="s">
        <v>330</v>
      </c>
      <c r="BM1401" s="206" t="s">
        <v>2575</v>
      </c>
    </row>
    <row r="1402" spans="1:65" s="14" customFormat="1" ht="11.25">
      <c r="B1402" s="219"/>
      <c r="C1402" s="220"/>
      <c r="D1402" s="210" t="s">
        <v>219</v>
      </c>
      <c r="E1402" s="221" t="s">
        <v>21</v>
      </c>
      <c r="F1402" s="222" t="s">
        <v>2576</v>
      </c>
      <c r="G1402" s="220"/>
      <c r="H1402" s="223">
        <v>12.87</v>
      </c>
      <c r="I1402" s="224"/>
      <c r="J1402" s="220"/>
      <c r="K1402" s="220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219</v>
      </c>
      <c r="AU1402" s="229" t="s">
        <v>82</v>
      </c>
      <c r="AV1402" s="14" t="s">
        <v>82</v>
      </c>
      <c r="AW1402" s="14" t="s">
        <v>34</v>
      </c>
      <c r="AX1402" s="14" t="s">
        <v>73</v>
      </c>
      <c r="AY1402" s="229" t="s">
        <v>211</v>
      </c>
    </row>
    <row r="1403" spans="1:65" s="13" customFormat="1" ht="11.25">
      <c r="B1403" s="208"/>
      <c r="C1403" s="209"/>
      <c r="D1403" s="210" t="s">
        <v>219</v>
      </c>
      <c r="E1403" s="211" t="s">
        <v>21</v>
      </c>
      <c r="F1403" s="212" t="s">
        <v>2560</v>
      </c>
      <c r="G1403" s="209"/>
      <c r="H1403" s="211" t="s">
        <v>21</v>
      </c>
      <c r="I1403" s="213"/>
      <c r="J1403" s="209"/>
      <c r="K1403" s="209"/>
      <c r="L1403" s="214"/>
      <c r="M1403" s="215"/>
      <c r="N1403" s="216"/>
      <c r="O1403" s="216"/>
      <c r="P1403" s="216"/>
      <c r="Q1403" s="216"/>
      <c r="R1403" s="216"/>
      <c r="S1403" s="216"/>
      <c r="T1403" s="217"/>
      <c r="AT1403" s="218" t="s">
        <v>219</v>
      </c>
      <c r="AU1403" s="218" t="s">
        <v>82</v>
      </c>
      <c r="AV1403" s="13" t="s">
        <v>80</v>
      </c>
      <c r="AW1403" s="13" t="s">
        <v>34</v>
      </c>
      <c r="AX1403" s="13" t="s">
        <v>73</v>
      </c>
      <c r="AY1403" s="218" t="s">
        <v>211</v>
      </c>
    </row>
    <row r="1404" spans="1:65" s="13" customFormat="1" ht="11.25">
      <c r="B1404" s="208"/>
      <c r="C1404" s="209"/>
      <c r="D1404" s="210" t="s">
        <v>219</v>
      </c>
      <c r="E1404" s="211" t="s">
        <v>21</v>
      </c>
      <c r="F1404" s="212" t="s">
        <v>1790</v>
      </c>
      <c r="G1404" s="209"/>
      <c r="H1404" s="211" t="s">
        <v>21</v>
      </c>
      <c r="I1404" s="213"/>
      <c r="J1404" s="209"/>
      <c r="K1404" s="209"/>
      <c r="L1404" s="214"/>
      <c r="M1404" s="215"/>
      <c r="N1404" s="216"/>
      <c r="O1404" s="216"/>
      <c r="P1404" s="216"/>
      <c r="Q1404" s="216"/>
      <c r="R1404" s="216"/>
      <c r="S1404" s="216"/>
      <c r="T1404" s="217"/>
      <c r="AT1404" s="218" t="s">
        <v>219</v>
      </c>
      <c r="AU1404" s="218" t="s">
        <v>82</v>
      </c>
      <c r="AV1404" s="13" t="s">
        <v>80</v>
      </c>
      <c r="AW1404" s="13" t="s">
        <v>34</v>
      </c>
      <c r="AX1404" s="13" t="s">
        <v>73</v>
      </c>
      <c r="AY1404" s="218" t="s">
        <v>211</v>
      </c>
    </row>
    <row r="1405" spans="1:65" s="14" customFormat="1" ht="11.25">
      <c r="B1405" s="219"/>
      <c r="C1405" s="220"/>
      <c r="D1405" s="210" t="s">
        <v>219</v>
      </c>
      <c r="E1405" s="221" t="s">
        <v>21</v>
      </c>
      <c r="F1405" s="222" t="s">
        <v>2577</v>
      </c>
      <c r="G1405" s="220"/>
      <c r="H1405" s="223">
        <v>1.1379999999999999</v>
      </c>
      <c r="I1405" s="224"/>
      <c r="J1405" s="220"/>
      <c r="K1405" s="220"/>
      <c r="L1405" s="225"/>
      <c r="M1405" s="226"/>
      <c r="N1405" s="227"/>
      <c r="O1405" s="227"/>
      <c r="P1405" s="227"/>
      <c r="Q1405" s="227"/>
      <c r="R1405" s="227"/>
      <c r="S1405" s="227"/>
      <c r="T1405" s="228"/>
      <c r="AT1405" s="229" t="s">
        <v>219</v>
      </c>
      <c r="AU1405" s="229" t="s">
        <v>82</v>
      </c>
      <c r="AV1405" s="14" t="s">
        <v>82</v>
      </c>
      <c r="AW1405" s="14" t="s">
        <v>34</v>
      </c>
      <c r="AX1405" s="14" t="s">
        <v>73</v>
      </c>
      <c r="AY1405" s="229" t="s">
        <v>211</v>
      </c>
    </row>
    <row r="1406" spans="1:65" s="15" customFormat="1" ht="11.25">
      <c r="B1406" s="230"/>
      <c r="C1406" s="231"/>
      <c r="D1406" s="210" t="s">
        <v>219</v>
      </c>
      <c r="E1406" s="232" t="s">
        <v>21</v>
      </c>
      <c r="F1406" s="233" t="s">
        <v>225</v>
      </c>
      <c r="G1406" s="231"/>
      <c r="H1406" s="234">
        <v>14.007999999999999</v>
      </c>
      <c r="I1406" s="235"/>
      <c r="J1406" s="231"/>
      <c r="K1406" s="231"/>
      <c r="L1406" s="236"/>
      <c r="M1406" s="237"/>
      <c r="N1406" s="238"/>
      <c r="O1406" s="238"/>
      <c r="P1406" s="238"/>
      <c r="Q1406" s="238"/>
      <c r="R1406" s="238"/>
      <c r="S1406" s="238"/>
      <c r="T1406" s="239"/>
      <c r="AT1406" s="240" t="s">
        <v>219</v>
      </c>
      <c r="AU1406" s="240" t="s">
        <v>82</v>
      </c>
      <c r="AV1406" s="15" t="s">
        <v>100</v>
      </c>
      <c r="AW1406" s="15" t="s">
        <v>34</v>
      </c>
      <c r="AX1406" s="15" t="s">
        <v>80</v>
      </c>
      <c r="AY1406" s="240" t="s">
        <v>211</v>
      </c>
    </row>
    <row r="1407" spans="1:65" s="2" customFormat="1" ht="16.5" customHeight="1">
      <c r="A1407" s="36"/>
      <c r="B1407" s="37"/>
      <c r="C1407" s="195" t="s">
        <v>2578</v>
      </c>
      <c r="D1407" s="195" t="s">
        <v>213</v>
      </c>
      <c r="E1407" s="196" t="s">
        <v>2579</v>
      </c>
      <c r="F1407" s="197" t="s">
        <v>2580</v>
      </c>
      <c r="G1407" s="198" t="s">
        <v>438</v>
      </c>
      <c r="H1407" s="199">
        <v>226.56</v>
      </c>
      <c r="I1407" s="200"/>
      <c r="J1407" s="201">
        <f>ROUND(I1407*H1407,2)</f>
        <v>0</v>
      </c>
      <c r="K1407" s="197" t="s">
        <v>217</v>
      </c>
      <c r="L1407" s="41"/>
      <c r="M1407" s="202" t="s">
        <v>21</v>
      </c>
      <c r="N1407" s="203" t="s">
        <v>44</v>
      </c>
      <c r="O1407" s="66"/>
      <c r="P1407" s="204">
        <f>O1407*H1407</f>
        <v>0</v>
      </c>
      <c r="Q1407" s="204">
        <v>0</v>
      </c>
      <c r="R1407" s="204">
        <f>Q1407*H1407</f>
        <v>0</v>
      </c>
      <c r="S1407" s="204">
        <v>2.9999999999999997E-4</v>
      </c>
      <c r="T1407" s="205">
        <f>S1407*H1407</f>
        <v>6.7968000000000001E-2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206" t="s">
        <v>330</v>
      </c>
      <c r="AT1407" s="206" t="s">
        <v>213</v>
      </c>
      <c r="AU1407" s="206" t="s">
        <v>82</v>
      </c>
      <c r="AY1407" s="19" t="s">
        <v>211</v>
      </c>
      <c r="BE1407" s="207">
        <f>IF(N1407="základní",J1407,0)</f>
        <v>0</v>
      </c>
      <c r="BF1407" s="207">
        <f>IF(N1407="snížená",J1407,0)</f>
        <v>0</v>
      </c>
      <c r="BG1407" s="207">
        <f>IF(N1407="zákl. přenesená",J1407,0)</f>
        <v>0</v>
      </c>
      <c r="BH1407" s="207">
        <f>IF(N1407="sníž. přenesená",J1407,0)</f>
        <v>0</v>
      </c>
      <c r="BI1407" s="207">
        <f>IF(N1407="nulová",J1407,0)</f>
        <v>0</v>
      </c>
      <c r="BJ1407" s="19" t="s">
        <v>80</v>
      </c>
      <c r="BK1407" s="207">
        <f>ROUND(I1407*H1407,2)</f>
        <v>0</v>
      </c>
      <c r="BL1407" s="19" t="s">
        <v>330</v>
      </c>
      <c r="BM1407" s="206" t="s">
        <v>2581</v>
      </c>
    </row>
    <row r="1408" spans="1:65" s="13" customFormat="1" ht="11.25">
      <c r="B1408" s="208"/>
      <c r="C1408" s="209"/>
      <c r="D1408" s="210" t="s">
        <v>219</v>
      </c>
      <c r="E1408" s="211" t="s">
        <v>21</v>
      </c>
      <c r="F1408" s="212" t="s">
        <v>1531</v>
      </c>
      <c r="G1408" s="209"/>
      <c r="H1408" s="211" t="s">
        <v>21</v>
      </c>
      <c r="I1408" s="213"/>
      <c r="J1408" s="209"/>
      <c r="K1408" s="209"/>
      <c r="L1408" s="214"/>
      <c r="M1408" s="215"/>
      <c r="N1408" s="216"/>
      <c r="O1408" s="216"/>
      <c r="P1408" s="216"/>
      <c r="Q1408" s="216"/>
      <c r="R1408" s="216"/>
      <c r="S1408" s="216"/>
      <c r="T1408" s="217"/>
      <c r="AT1408" s="218" t="s">
        <v>219</v>
      </c>
      <c r="AU1408" s="218" t="s">
        <v>82</v>
      </c>
      <c r="AV1408" s="13" t="s">
        <v>80</v>
      </c>
      <c r="AW1408" s="13" t="s">
        <v>34</v>
      </c>
      <c r="AX1408" s="13" t="s">
        <v>73</v>
      </c>
      <c r="AY1408" s="218" t="s">
        <v>211</v>
      </c>
    </row>
    <row r="1409" spans="1:65" s="14" customFormat="1" ht="11.25">
      <c r="B1409" s="219"/>
      <c r="C1409" s="220"/>
      <c r="D1409" s="210" t="s">
        <v>219</v>
      </c>
      <c r="E1409" s="221" t="s">
        <v>21</v>
      </c>
      <c r="F1409" s="222" t="s">
        <v>2582</v>
      </c>
      <c r="G1409" s="220"/>
      <c r="H1409" s="223">
        <v>226.56</v>
      </c>
      <c r="I1409" s="224"/>
      <c r="J1409" s="220"/>
      <c r="K1409" s="220"/>
      <c r="L1409" s="225"/>
      <c r="M1409" s="226"/>
      <c r="N1409" s="227"/>
      <c r="O1409" s="227"/>
      <c r="P1409" s="227"/>
      <c r="Q1409" s="227"/>
      <c r="R1409" s="227"/>
      <c r="S1409" s="227"/>
      <c r="T1409" s="228"/>
      <c r="AT1409" s="229" t="s">
        <v>219</v>
      </c>
      <c r="AU1409" s="229" t="s">
        <v>82</v>
      </c>
      <c r="AV1409" s="14" t="s">
        <v>82</v>
      </c>
      <c r="AW1409" s="14" t="s">
        <v>34</v>
      </c>
      <c r="AX1409" s="14" t="s">
        <v>73</v>
      </c>
      <c r="AY1409" s="229" t="s">
        <v>211</v>
      </c>
    </row>
    <row r="1410" spans="1:65" s="15" customFormat="1" ht="11.25">
      <c r="B1410" s="230"/>
      <c r="C1410" s="231"/>
      <c r="D1410" s="210" t="s">
        <v>219</v>
      </c>
      <c r="E1410" s="232" t="s">
        <v>21</v>
      </c>
      <c r="F1410" s="233" t="s">
        <v>225</v>
      </c>
      <c r="G1410" s="231"/>
      <c r="H1410" s="234">
        <v>226.56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219</v>
      </c>
      <c r="AU1410" s="240" t="s">
        <v>82</v>
      </c>
      <c r="AV1410" s="15" t="s">
        <v>100</v>
      </c>
      <c r="AW1410" s="15" t="s">
        <v>34</v>
      </c>
      <c r="AX1410" s="15" t="s">
        <v>80</v>
      </c>
      <c r="AY1410" s="240" t="s">
        <v>211</v>
      </c>
    </row>
    <row r="1411" spans="1:65" s="2" customFormat="1" ht="16.5" customHeight="1">
      <c r="A1411" s="36"/>
      <c r="B1411" s="37"/>
      <c r="C1411" s="195" t="s">
        <v>2583</v>
      </c>
      <c r="D1411" s="195" t="s">
        <v>213</v>
      </c>
      <c r="E1411" s="196" t="s">
        <v>2584</v>
      </c>
      <c r="F1411" s="197" t="s">
        <v>2585</v>
      </c>
      <c r="G1411" s="198" t="s">
        <v>438</v>
      </c>
      <c r="H1411" s="199">
        <v>212.99</v>
      </c>
      <c r="I1411" s="200"/>
      <c r="J1411" s="201">
        <f>ROUND(I1411*H1411,2)</f>
        <v>0</v>
      </c>
      <c r="K1411" s="197" t="s">
        <v>21</v>
      </c>
      <c r="L1411" s="41"/>
      <c r="M1411" s="202" t="s">
        <v>21</v>
      </c>
      <c r="N1411" s="203" t="s">
        <v>44</v>
      </c>
      <c r="O1411" s="66"/>
      <c r="P1411" s="204">
        <f>O1411*H1411</f>
        <v>0</v>
      </c>
      <c r="Q1411" s="204">
        <v>1.0000000000000001E-5</v>
      </c>
      <c r="R1411" s="204">
        <f>Q1411*H1411</f>
        <v>2.1299000000000001E-3</v>
      </c>
      <c r="S1411" s="204">
        <v>0</v>
      </c>
      <c r="T1411" s="205">
        <f>S1411*H1411</f>
        <v>0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206" t="s">
        <v>330</v>
      </c>
      <c r="AT1411" s="206" t="s">
        <v>213</v>
      </c>
      <c r="AU1411" s="206" t="s">
        <v>82</v>
      </c>
      <c r="AY1411" s="19" t="s">
        <v>211</v>
      </c>
      <c r="BE1411" s="207">
        <f>IF(N1411="základní",J1411,0)</f>
        <v>0</v>
      </c>
      <c r="BF1411" s="207">
        <f>IF(N1411="snížená",J1411,0)</f>
        <v>0</v>
      </c>
      <c r="BG1411" s="207">
        <f>IF(N1411="zákl. přenesená",J1411,0)</f>
        <v>0</v>
      </c>
      <c r="BH1411" s="207">
        <f>IF(N1411="sníž. přenesená",J1411,0)</f>
        <v>0</v>
      </c>
      <c r="BI1411" s="207">
        <f>IF(N1411="nulová",J1411,0)</f>
        <v>0</v>
      </c>
      <c r="BJ1411" s="19" t="s">
        <v>80</v>
      </c>
      <c r="BK1411" s="207">
        <f>ROUND(I1411*H1411,2)</f>
        <v>0</v>
      </c>
      <c r="BL1411" s="19" t="s">
        <v>330</v>
      </c>
      <c r="BM1411" s="206" t="s">
        <v>2586</v>
      </c>
    </row>
    <row r="1412" spans="1:65" s="13" customFormat="1" ht="11.25">
      <c r="B1412" s="208"/>
      <c r="C1412" s="209"/>
      <c r="D1412" s="210" t="s">
        <v>219</v>
      </c>
      <c r="E1412" s="211" t="s">
        <v>21</v>
      </c>
      <c r="F1412" s="212" t="s">
        <v>1788</v>
      </c>
      <c r="G1412" s="209"/>
      <c r="H1412" s="211" t="s">
        <v>21</v>
      </c>
      <c r="I1412" s="213"/>
      <c r="J1412" s="209"/>
      <c r="K1412" s="209"/>
      <c r="L1412" s="214"/>
      <c r="M1412" s="215"/>
      <c r="N1412" s="216"/>
      <c r="O1412" s="216"/>
      <c r="P1412" s="216"/>
      <c r="Q1412" s="216"/>
      <c r="R1412" s="216"/>
      <c r="S1412" s="216"/>
      <c r="T1412" s="217"/>
      <c r="AT1412" s="218" t="s">
        <v>219</v>
      </c>
      <c r="AU1412" s="218" t="s">
        <v>82</v>
      </c>
      <c r="AV1412" s="13" t="s">
        <v>80</v>
      </c>
      <c r="AW1412" s="13" t="s">
        <v>34</v>
      </c>
      <c r="AX1412" s="13" t="s">
        <v>73</v>
      </c>
      <c r="AY1412" s="218" t="s">
        <v>211</v>
      </c>
    </row>
    <row r="1413" spans="1:65" s="14" customFormat="1" ht="11.25">
      <c r="B1413" s="219"/>
      <c r="C1413" s="220"/>
      <c r="D1413" s="210" t="s">
        <v>219</v>
      </c>
      <c r="E1413" s="221" t="s">
        <v>21</v>
      </c>
      <c r="F1413" s="222" t="s">
        <v>2587</v>
      </c>
      <c r="G1413" s="220"/>
      <c r="H1413" s="223">
        <v>224.69</v>
      </c>
      <c r="I1413" s="224"/>
      <c r="J1413" s="220"/>
      <c r="K1413" s="220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219</v>
      </c>
      <c r="AU1413" s="229" t="s">
        <v>82</v>
      </c>
      <c r="AV1413" s="14" t="s">
        <v>82</v>
      </c>
      <c r="AW1413" s="14" t="s">
        <v>34</v>
      </c>
      <c r="AX1413" s="14" t="s">
        <v>73</v>
      </c>
      <c r="AY1413" s="229" t="s">
        <v>211</v>
      </c>
    </row>
    <row r="1414" spans="1:65" s="14" customFormat="1" ht="11.25">
      <c r="B1414" s="219"/>
      <c r="C1414" s="220"/>
      <c r="D1414" s="210" t="s">
        <v>219</v>
      </c>
      <c r="E1414" s="221" t="s">
        <v>21</v>
      </c>
      <c r="F1414" s="222" t="s">
        <v>2588</v>
      </c>
      <c r="G1414" s="220"/>
      <c r="H1414" s="223">
        <v>-5.49</v>
      </c>
      <c r="I1414" s="224"/>
      <c r="J1414" s="220"/>
      <c r="K1414" s="220"/>
      <c r="L1414" s="225"/>
      <c r="M1414" s="226"/>
      <c r="N1414" s="227"/>
      <c r="O1414" s="227"/>
      <c r="P1414" s="227"/>
      <c r="Q1414" s="227"/>
      <c r="R1414" s="227"/>
      <c r="S1414" s="227"/>
      <c r="T1414" s="228"/>
      <c r="AT1414" s="229" t="s">
        <v>219</v>
      </c>
      <c r="AU1414" s="229" t="s">
        <v>82</v>
      </c>
      <c r="AV1414" s="14" t="s">
        <v>82</v>
      </c>
      <c r="AW1414" s="14" t="s">
        <v>34</v>
      </c>
      <c r="AX1414" s="14" t="s">
        <v>73</v>
      </c>
      <c r="AY1414" s="229" t="s">
        <v>211</v>
      </c>
    </row>
    <row r="1415" spans="1:65" s="14" customFormat="1" ht="11.25">
      <c r="B1415" s="219"/>
      <c r="C1415" s="220"/>
      <c r="D1415" s="210" t="s">
        <v>219</v>
      </c>
      <c r="E1415" s="221" t="s">
        <v>21</v>
      </c>
      <c r="F1415" s="222" t="s">
        <v>2589</v>
      </c>
      <c r="G1415" s="220"/>
      <c r="H1415" s="223">
        <v>-10.84</v>
      </c>
      <c r="I1415" s="224"/>
      <c r="J1415" s="220"/>
      <c r="K1415" s="220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219</v>
      </c>
      <c r="AU1415" s="229" t="s">
        <v>82</v>
      </c>
      <c r="AV1415" s="14" t="s">
        <v>82</v>
      </c>
      <c r="AW1415" s="14" t="s">
        <v>34</v>
      </c>
      <c r="AX1415" s="14" t="s">
        <v>73</v>
      </c>
      <c r="AY1415" s="229" t="s">
        <v>211</v>
      </c>
    </row>
    <row r="1416" spans="1:65" s="14" customFormat="1" ht="11.25">
      <c r="B1416" s="219"/>
      <c r="C1416" s="220"/>
      <c r="D1416" s="210" t="s">
        <v>219</v>
      </c>
      <c r="E1416" s="221" t="s">
        <v>21</v>
      </c>
      <c r="F1416" s="222" t="s">
        <v>2590</v>
      </c>
      <c r="G1416" s="220"/>
      <c r="H1416" s="223">
        <v>-8.3000000000000007</v>
      </c>
      <c r="I1416" s="224"/>
      <c r="J1416" s="220"/>
      <c r="K1416" s="220"/>
      <c r="L1416" s="225"/>
      <c r="M1416" s="226"/>
      <c r="N1416" s="227"/>
      <c r="O1416" s="227"/>
      <c r="P1416" s="227"/>
      <c r="Q1416" s="227"/>
      <c r="R1416" s="227"/>
      <c r="S1416" s="227"/>
      <c r="T1416" s="228"/>
      <c r="AT1416" s="229" t="s">
        <v>219</v>
      </c>
      <c r="AU1416" s="229" t="s">
        <v>82</v>
      </c>
      <c r="AV1416" s="14" t="s">
        <v>82</v>
      </c>
      <c r="AW1416" s="14" t="s">
        <v>34</v>
      </c>
      <c r="AX1416" s="14" t="s">
        <v>73</v>
      </c>
      <c r="AY1416" s="229" t="s">
        <v>211</v>
      </c>
    </row>
    <row r="1417" spans="1:65" s="13" customFormat="1" ht="11.25">
      <c r="B1417" s="208"/>
      <c r="C1417" s="209"/>
      <c r="D1417" s="210" t="s">
        <v>219</v>
      </c>
      <c r="E1417" s="211" t="s">
        <v>21</v>
      </c>
      <c r="F1417" s="212" t="s">
        <v>1790</v>
      </c>
      <c r="G1417" s="209"/>
      <c r="H1417" s="211" t="s">
        <v>21</v>
      </c>
      <c r="I1417" s="213"/>
      <c r="J1417" s="209"/>
      <c r="K1417" s="209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219</v>
      </c>
      <c r="AU1417" s="218" t="s">
        <v>82</v>
      </c>
      <c r="AV1417" s="13" t="s">
        <v>80</v>
      </c>
      <c r="AW1417" s="13" t="s">
        <v>34</v>
      </c>
      <c r="AX1417" s="13" t="s">
        <v>73</v>
      </c>
      <c r="AY1417" s="218" t="s">
        <v>211</v>
      </c>
    </row>
    <row r="1418" spans="1:65" s="14" customFormat="1" ht="11.25">
      <c r="B1418" s="219"/>
      <c r="C1418" s="220"/>
      <c r="D1418" s="210" t="s">
        <v>219</v>
      </c>
      <c r="E1418" s="221" t="s">
        <v>21</v>
      </c>
      <c r="F1418" s="222" t="s">
        <v>2591</v>
      </c>
      <c r="G1418" s="220"/>
      <c r="H1418" s="223">
        <v>12.93</v>
      </c>
      <c r="I1418" s="224"/>
      <c r="J1418" s="220"/>
      <c r="K1418" s="220"/>
      <c r="L1418" s="225"/>
      <c r="M1418" s="226"/>
      <c r="N1418" s="227"/>
      <c r="O1418" s="227"/>
      <c r="P1418" s="227"/>
      <c r="Q1418" s="227"/>
      <c r="R1418" s="227"/>
      <c r="S1418" s="227"/>
      <c r="T1418" s="228"/>
      <c r="AT1418" s="229" t="s">
        <v>219</v>
      </c>
      <c r="AU1418" s="229" t="s">
        <v>82</v>
      </c>
      <c r="AV1418" s="14" t="s">
        <v>82</v>
      </c>
      <c r="AW1418" s="14" t="s">
        <v>34</v>
      </c>
      <c r="AX1418" s="14" t="s">
        <v>73</v>
      </c>
      <c r="AY1418" s="229" t="s">
        <v>211</v>
      </c>
    </row>
    <row r="1419" spans="1:65" s="16" customFormat="1" ht="11.25">
      <c r="B1419" s="241"/>
      <c r="C1419" s="242"/>
      <c r="D1419" s="210" t="s">
        <v>219</v>
      </c>
      <c r="E1419" s="243" t="s">
        <v>1200</v>
      </c>
      <c r="F1419" s="244" t="s">
        <v>240</v>
      </c>
      <c r="G1419" s="242"/>
      <c r="H1419" s="245">
        <v>212.99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AT1419" s="251" t="s">
        <v>219</v>
      </c>
      <c r="AU1419" s="251" t="s">
        <v>82</v>
      </c>
      <c r="AV1419" s="16" t="s">
        <v>88</v>
      </c>
      <c r="AW1419" s="16" t="s">
        <v>34</v>
      </c>
      <c r="AX1419" s="16" t="s">
        <v>80</v>
      </c>
      <c r="AY1419" s="251" t="s">
        <v>211</v>
      </c>
    </row>
    <row r="1420" spans="1:65" s="2" customFormat="1" ht="16.5" customHeight="1">
      <c r="A1420" s="36"/>
      <c r="B1420" s="37"/>
      <c r="C1420" s="252" t="s">
        <v>2592</v>
      </c>
      <c r="D1420" s="252" t="s">
        <v>399</v>
      </c>
      <c r="E1420" s="253" t="s">
        <v>2593</v>
      </c>
      <c r="F1420" s="254" t="s">
        <v>2594</v>
      </c>
      <c r="G1420" s="255" t="s">
        <v>438</v>
      </c>
      <c r="H1420" s="256">
        <v>234.28899999999999</v>
      </c>
      <c r="I1420" s="257"/>
      <c r="J1420" s="258">
        <f>ROUND(I1420*H1420,2)</f>
        <v>0</v>
      </c>
      <c r="K1420" s="254" t="s">
        <v>21</v>
      </c>
      <c r="L1420" s="259"/>
      <c r="M1420" s="260" t="s">
        <v>21</v>
      </c>
      <c r="N1420" s="261" t="s">
        <v>44</v>
      </c>
      <c r="O1420" s="66"/>
      <c r="P1420" s="204">
        <f>O1420*H1420</f>
        <v>0</v>
      </c>
      <c r="Q1420" s="204">
        <v>3.5E-4</v>
      </c>
      <c r="R1420" s="204">
        <f>Q1420*H1420</f>
        <v>8.2001149999999995E-2</v>
      </c>
      <c r="S1420" s="204">
        <v>0</v>
      </c>
      <c r="T1420" s="205">
        <f>S1420*H1420</f>
        <v>0</v>
      </c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R1420" s="206" t="s">
        <v>435</v>
      </c>
      <c r="AT1420" s="206" t="s">
        <v>399</v>
      </c>
      <c r="AU1420" s="206" t="s">
        <v>82</v>
      </c>
      <c r="AY1420" s="19" t="s">
        <v>211</v>
      </c>
      <c r="BE1420" s="207">
        <f>IF(N1420="základní",J1420,0)</f>
        <v>0</v>
      </c>
      <c r="BF1420" s="207">
        <f>IF(N1420="snížená",J1420,0)</f>
        <v>0</v>
      </c>
      <c r="BG1420" s="207">
        <f>IF(N1420="zákl. přenesená",J1420,0)</f>
        <v>0</v>
      </c>
      <c r="BH1420" s="207">
        <f>IF(N1420="sníž. přenesená",J1420,0)</f>
        <v>0</v>
      </c>
      <c r="BI1420" s="207">
        <f>IF(N1420="nulová",J1420,0)</f>
        <v>0</v>
      </c>
      <c r="BJ1420" s="19" t="s">
        <v>80</v>
      </c>
      <c r="BK1420" s="207">
        <f>ROUND(I1420*H1420,2)</f>
        <v>0</v>
      </c>
      <c r="BL1420" s="19" t="s">
        <v>330</v>
      </c>
      <c r="BM1420" s="206" t="s">
        <v>2595</v>
      </c>
    </row>
    <row r="1421" spans="1:65" s="14" customFormat="1" ht="11.25">
      <c r="B1421" s="219"/>
      <c r="C1421" s="220"/>
      <c r="D1421" s="210" t="s">
        <v>219</v>
      </c>
      <c r="E1421" s="221" t="s">
        <v>21</v>
      </c>
      <c r="F1421" s="222" t="s">
        <v>2596</v>
      </c>
      <c r="G1421" s="220"/>
      <c r="H1421" s="223">
        <v>234.28899999999999</v>
      </c>
      <c r="I1421" s="224"/>
      <c r="J1421" s="220"/>
      <c r="K1421" s="220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219</v>
      </c>
      <c r="AU1421" s="229" t="s">
        <v>82</v>
      </c>
      <c r="AV1421" s="14" t="s">
        <v>82</v>
      </c>
      <c r="AW1421" s="14" t="s">
        <v>34</v>
      </c>
      <c r="AX1421" s="14" t="s">
        <v>80</v>
      </c>
      <c r="AY1421" s="229" t="s">
        <v>211</v>
      </c>
    </row>
    <row r="1422" spans="1:65" s="2" customFormat="1" ht="16.5" customHeight="1">
      <c r="A1422" s="36"/>
      <c r="B1422" s="37"/>
      <c r="C1422" s="195" t="s">
        <v>2597</v>
      </c>
      <c r="D1422" s="195" t="s">
        <v>213</v>
      </c>
      <c r="E1422" s="196" t="s">
        <v>2598</v>
      </c>
      <c r="F1422" s="197" t="s">
        <v>2599</v>
      </c>
      <c r="G1422" s="198" t="s">
        <v>438</v>
      </c>
      <c r="H1422" s="199">
        <v>102.345</v>
      </c>
      <c r="I1422" s="200"/>
      <c r="J1422" s="201">
        <f>ROUND(I1422*H1422,2)</f>
        <v>0</v>
      </c>
      <c r="K1422" s="197" t="s">
        <v>21</v>
      </c>
      <c r="L1422" s="41"/>
      <c r="M1422" s="202" t="s">
        <v>21</v>
      </c>
      <c r="N1422" s="203" t="s">
        <v>44</v>
      </c>
      <c r="O1422" s="66"/>
      <c r="P1422" s="204">
        <f>O1422*H1422</f>
        <v>0</v>
      </c>
      <c r="Q1422" s="204">
        <v>0</v>
      </c>
      <c r="R1422" s="204">
        <f>Q1422*H1422</f>
        <v>0</v>
      </c>
      <c r="S1422" s="204">
        <v>0</v>
      </c>
      <c r="T1422" s="205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206" t="s">
        <v>330</v>
      </c>
      <c r="AT1422" s="206" t="s">
        <v>213</v>
      </c>
      <c r="AU1422" s="206" t="s">
        <v>82</v>
      </c>
      <c r="AY1422" s="19" t="s">
        <v>211</v>
      </c>
      <c r="BE1422" s="207">
        <f>IF(N1422="základní",J1422,0)</f>
        <v>0</v>
      </c>
      <c r="BF1422" s="207">
        <f>IF(N1422="snížená",J1422,0)</f>
        <v>0</v>
      </c>
      <c r="BG1422" s="207">
        <f>IF(N1422="zákl. přenesená",J1422,0)</f>
        <v>0</v>
      </c>
      <c r="BH1422" s="207">
        <f>IF(N1422="sníž. přenesená",J1422,0)</f>
        <v>0</v>
      </c>
      <c r="BI1422" s="207">
        <f>IF(N1422="nulová",J1422,0)</f>
        <v>0</v>
      </c>
      <c r="BJ1422" s="19" t="s">
        <v>80</v>
      </c>
      <c r="BK1422" s="207">
        <f>ROUND(I1422*H1422,2)</f>
        <v>0</v>
      </c>
      <c r="BL1422" s="19" t="s">
        <v>330</v>
      </c>
      <c r="BM1422" s="206" t="s">
        <v>2600</v>
      </c>
    </row>
    <row r="1423" spans="1:65" s="13" customFormat="1" ht="11.25">
      <c r="B1423" s="208"/>
      <c r="C1423" s="209"/>
      <c r="D1423" s="210" t="s">
        <v>219</v>
      </c>
      <c r="E1423" s="211" t="s">
        <v>21</v>
      </c>
      <c r="F1423" s="212" t="s">
        <v>2601</v>
      </c>
      <c r="G1423" s="209"/>
      <c r="H1423" s="211" t="s">
        <v>21</v>
      </c>
      <c r="I1423" s="213"/>
      <c r="J1423" s="209"/>
      <c r="K1423" s="209"/>
      <c r="L1423" s="214"/>
      <c r="M1423" s="215"/>
      <c r="N1423" s="216"/>
      <c r="O1423" s="216"/>
      <c r="P1423" s="216"/>
      <c r="Q1423" s="216"/>
      <c r="R1423" s="216"/>
      <c r="S1423" s="216"/>
      <c r="T1423" s="217"/>
      <c r="AT1423" s="218" t="s">
        <v>219</v>
      </c>
      <c r="AU1423" s="218" t="s">
        <v>82</v>
      </c>
      <c r="AV1423" s="13" t="s">
        <v>80</v>
      </c>
      <c r="AW1423" s="13" t="s">
        <v>34</v>
      </c>
      <c r="AX1423" s="13" t="s">
        <v>73</v>
      </c>
      <c r="AY1423" s="218" t="s">
        <v>211</v>
      </c>
    </row>
    <row r="1424" spans="1:65" s="13" customFormat="1" ht="11.25">
      <c r="B1424" s="208"/>
      <c r="C1424" s="209"/>
      <c r="D1424" s="210" t="s">
        <v>219</v>
      </c>
      <c r="E1424" s="211" t="s">
        <v>21</v>
      </c>
      <c r="F1424" s="212" t="s">
        <v>2602</v>
      </c>
      <c r="G1424" s="209"/>
      <c r="H1424" s="211" t="s">
        <v>21</v>
      </c>
      <c r="I1424" s="213"/>
      <c r="J1424" s="209"/>
      <c r="K1424" s="209"/>
      <c r="L1424" s="214"/>
      <c r="M1424" s="215"/>
      <c r="N1424" s="216"/>
      <c r="O1424" s="216"/>
      <c r="P1424" s="216"/>
      <c r="Q1424" s="216"/>
      <c r="R1424" s="216"/>
      <c r="S1424" s="216"/>
      <c r="T1424" s="217"/>
      <c r="AT1424" s="218" t="s">
        <v>219</v>
      </c>
      <c r="AU1424" s="218" t="s">
        <v>82</v>
      </c>
      <c r="AV1424" s="13" t="s">
        <v>80</v>
      </c>
      <c r="AW1424" s="13" t="s">
        <v>34</v>
      </c>
      <c r="AX1424" s="13" t="s">
        <v>73</v>
      </c>
      <c r="AY1424" s="218" t="s">
        <v>211</v>
      </c>
    </row>
    <row r="1425" spans="1:65" s="13" customFormat="1" ht="11.25">
      <c r="B1425" s="208"/>
      <c r="C1425" s="209"/>
      <c r="D1425" s="210" t="s">
        <v>219</v>
      </c>
      <c r="E1425" s="211" t="s">
        <v>21</v>
      </c>
      <c r="F1425" s="212" t="s">
        <v>2603</v>
      </c>
      <c r="G1425" s="209"/>
      <c r="H1425" s="211" t="s">
        <v>21</v>
      </c>
      <c r="I1425" s="213"/>
      <c r="J1425" s="209"/>
      <c r="K1425" s="209"/>
      <c r="L1425" s="214"/>
      <c r="M1425" s="215"/>
      <c r="N1425" s="216"/>
      <c r="O1425" s="216"/>
      <c r="P1425" s="216"/>
      <c r="Q1425" s="216"/>
      <c r="R1425" s="216"/>
      <c r="S1425" s="216"/>
      <c r="T1425" s="217"/>
      <c r="AT1425" s="218" t="s">
        <v>219</v>
      </c>
      <c r="AU1425" s="218" t="s">
        <v>82</v>
      </c>
      <c r="AV1425" s="13" t="s">
        <v>80</v>
      </c>
      <c r="AW1425" s="13" t="s">
        <v>34</v>
      </c>
      <c r="AX1425" s="13" t="s">
        <v>73</v>
      </c>
      <c r="AY1425" s="218" t="s">
        <v>211</v>
      </c>
    </row>
    <row r="1426" spans="1:65" s="14" customFormat="1" ht="11.25">
      <c r="B1426" s="219"/>
      <c r="C1426" s="220"/>
      <c r="D1426" s="210" t="s">
        <v>219</v>
      </c>
      <c r="E1426" s="221" t="s">
        <v>21</v>
      </c>
      <c r="F1426" s="222" t="s">
        <v>2604</v>
      </c>
      <c r="G1426" s="220"/>
      <c r="H1426" s="223">
        <v>27.27</v>
      </c>
      <c r="I1426" s="224"/>
      <c r="J1426" s="220"/>
      <c r="K1426" s="220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219</v>
      </c>
      <c r="AU1426" s="229" t="s">
        <v>82</v>
      </c>
      <c r="AV1426" s="14" t="s">
        <v>82</v>
      </c>
      <c r="AW1426" s="14" t="s">
        <v>34</v>
      </c>
      <c r="AX1426" s="14" t="s">
        <v>73</v>
      </c>
      <c r="AY1426" s="229" t="s">
        <v>211</v>
      </c>
    </row>
    <row r="1427" spans="1:65" s="13" customFormat="1" ht="11.25">
      <c r="B1427" s="208"/>
      <c r="C1427" s="209"/>
      <c r="D1427" s="210" t="s">
        <v>219</v>
      </c>
      <c r="E1427" s="211" t="s">
        <v>21</v>
      </c>
      <c r="F1427" s="212" t="s">
        <v>2029</v>
      </c>
      <c r="G1427" s="209"/>
      <c r="H1427" s="211" t="s">
        <v>21</v>
      </c>
      <c r="I1427" s="213"/>
      <c r="J1427" s="209"/>
      <c r="K1427" s="209"/>
      <c r="L1427" s="214"/>
      <c r="M1427" s="215"/>
      <c r="N1427" s="216"/>
      <c r="O1427" s="216"/>
      <c r="P1427" s="216"/>
      <c r="Q1427" s="216"/>
      <c r="R1427" s="216"/>
      <c r="S1427" s="216"/>
      <c r="T1427" s="217"/>
      <c r="AT1427" s="218" t="s">
        <v>219</v>
      </c>
      <c r="AU1427" s="218" t="s">
        <v>82</v>
      </c>
      <c r="AV1427" s="13" t="s">
        <v>80</v>
      </c>
      <c r="AW1427" s="13" t="s">
        <v>34</v>
      </c>
      <c r="AX1427" s="13" t="s">
        <v>73</v>
      </c>
      <c r="AY1427" s="218" t="s">
        <v>211</v>
      </c>
    </row>
    <row r="1428" spans="1:65" s="14" customFormat="1" ht="11.25">
      <c r="B1428" s="219"/>
      <c r="C1428" s="220"/>
      <c r="D1428" s="210" t="s">
        <v>219</v>
      </c>
      <c r="E1428" s="221" t="s">
        <v>21</v>
      </c>
      <c r="F1428" s="222" t="s">
        <v>2605</v>
      </c>
      <c r="G1428" s="220"/>
      <c r="H1428" s="223">
        <v>19.78</v>
      </c>
      <c r="I1428" s="224"/>
      <c r="J1428" s="220"/>
      <c r="K1428" s="220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219</v>
      </c>
      <c r="AU1428" s="229" t="s">
        <v>82</v>
      </c>
      <c r="AV1428" s="14" t="s">
        <v>82</v>
      </c>
      <c r="AW1428" s="14" t="s">
        <v>34</v>
      </c>
      <c r="AX1428" s="14" t="s">
        <v>73</v>
      </c>
      <c r="AY1428" s="229" t="s">
        <v>211</v>
      </c>
    </row>
    <row r="1429" spans="1:65" s="13" customFormat="1" ht="11.25">
      <c r="B1429" s="208"/>
      <c r="C1429" s="209"/>
      <c r="D1429" s="210" t="s">
        <v>219</v>
      </c>
      <c r="E1429" s="211" t="s">
        <v>21</v>
      </c>
      <c r="F1429" s="212" t="s">
        <v>2606</v>
      </c>
      <c r="G1429" s="209"/>
      <c r="H1429" s="211" t="s">
        <v>21</v>
      </c>
      <c r="I1429" s="213"/>
      <c r="J1429" s="209"/>
      <c r="K1429" s="209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219</v>
      </c>
      <c r="AU1429" s="218" t="s">
        <v>82</v>
      </c>
      <c r="AV1429" s="13" t="s">
        <v>80</v>
      </c>
      <c r="AW1429" s="13" t="s">
        <v>34</v>
      </c>
      <c r="AX1429" s="13" t="s">
        <v>73</v>
      </c>
      <c r="AY1429" s="218" t="s">
        <v>211</v>
      </c>
    </row>
    <row r="1430" spans="1:65" s="14" customFormat="1" ht="11.25">
      <c r="B1430" s="219"/>
      <c r="C1430" s="220"/>
      <c r="D1430" s="210" t="s">
        <v>219</v>
      </c>
      <c r="E1430" s="221" t="s">
        <v>21</v>
      </c>
      <c r="F1430" s="222" t="s">
        <v>2607</v>
      </c>
      <c r="G1430" s="220"/>
      <c r="H1430" s="223">
        <v>5.5</v>
      </c>
      <c r="I1430" s="224"/>
      <c r="J1430" s="220"/>
      <c r="K1430" s="220"/>
      <c r="L1430" s="225"/>
      <c r="M1430" s="226"/>
      <c r="N1430" s="227"/>
      <c r="O1430" s="227"/>
      <c r="P1430" s="227"/>
      <c r="Q1430" s="227"/>
      <c r="R1430" s="227"/>
      <c r="S1430" s="227"/>
      <c r="T1430" s="228"/>
      <c r="AT1430" s="229" t="s">
        <v>219</v>
      </c>
      <c r="AU1430" s="229" t="s">
        <v>82</v>
      </c>
      <c r="AV1430" s="14" t="s">
        <v>82</v>
      </c>
      <c r="AW1430" s="14" t="s">
        <v>34</v>
      </c>
      <c r="AX1430" s="14" t="s">
        <v>73</v>
      </c>
      <c r="AY1430" s="229" t="s">
        <v>211</v>
      </c>
    </row>
    <row r="1431" spans="1:65" s="13" customFormat="1" ht="11.25">
      <c r="B1431" s="208"/>
      <c r="C1431" s="209"/>
      <c r="D1431" s="210" t="s">
        <v>219</v>
      </c>
      <c r="E1431" s="211" t="s">
        <v>21</v>
      </c>
      <c r="F1431" s="212" t="s">
        <v>2608</v>
      </c>
      <c r="G1431" s="209"/>
      <c r="H1431" s="211" t="s">
        <v>21</v>
      </c>
      <c r="I1431" s="213"/>
      <c r="J1431" s="209"/>
      <c r="K1431" s="209"/>
      <c r="L1431" s="214"/>
      <c r="M1431" s="215"/>
      <c r="N1431" s="216"/>
      <c r="O1431" s="216"/>
      <c r="P1431" s="216"/>
      <c r="Q1431" s="216"/>
      <c r="R1431" s="216"/>
      <c r="S1431" s="216"/>
      <c r="T1431" s="217"/>
      <c r="AT1431" s="218" t="s">
        <v>219</v>
      </c>
      <c r="AU1431" s="218" t="s">
        <v>82</v>
      </c>
      <c r="AV1431" s="13" t="s">
        <v>80</v>
      </c>
      <c r="AW1431" s="13" t="s">
        <v>34</v>
      </c>
      <c r="AX1431" s="13" t="s">
        <v>73</v>
      </c>
      <c r="AY1431" s="218" t="s">
        <v>211</v>
      </c>
    </row>
    <row r="1432" spans="1:65" s="14" customFormat="1" ht="11.25">
      <c r="B1432" s="219"/>
      <c r="C1432" s="220"/>
      <c r="D1432" s="210" t="s">
        <v>219</v>
      </c>
      <c r="E1432" s="221" t="s">
        <v>21</v>
      </c>
      <c r="F1432" s="222" t="s">
        <v>2609</v>
      </c>
      <c r="G1432" s="220"/>
      <c r="H1432" s="223">
        <v>39.795000000000002</v>
      </c>
      <c r="I1432" s="224"/>
      <c r="J1432" s="220"/>
      <c r="K1432" s="220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219</v>
      </c>
      <c r="AU1432" s="229" t="s">
        <v>82</v>
      </c>
      <c r="AV1432" s="14" t="s">
        <v>82</v>
      </c>
      <c r="AW1432" s="14" t="s">
        <v>34</v>
      </c>
      <c r="AX1432" s="14" t="s">
        <v>73</v>
      </c>
      <c r="AY1432" s="229" t="s">
        <v>211</v>
      </c>
    </row>
    <row r="1433" spans="1:65" s="13" customFormat="1" ht="11.25">
      <c r="B1433" s="208"/>
      <c r="C1433" s="209"/>
      <c r="D1433" s="210" t="s">
        <v>219</v>
      </c>
      <c r="E1433" s="211" t="s">
        <v>21</v>
      </c>
      <c r="F1433" s="212" t="s">
        <v>1222</v>
      </c>
      <c r="G1433" s="209"/>
      <c r="H1433" s="211" t="s">
        <v>21</v>
      </c>
      <c r="I1433" s="213"/>
      <c r="J1433" s="209"/>
      <c r="K1433" s="209"/>
      <c r="L1433" s="214"/>
      <c r="M1433" s="215"/>
      <c r="N1433" s="216"/>
      <c r="O1433" s="216"/>
      <c r="P1433" s="216"/>
      <c r="Q1433" s="216"/>
      <c r="R1433" s="216"/>
      <c r="S1433" s="216"/>
      <c r="T1433" s="217"/>
      <c r="AT1433" s="218" t="s">
        <v>219</v>
      </c>
      <c r="AU1433" s="218" t="s">
        <v>82</v>
      </c>
      <c r="AV1433" s="13" t="s">
        <v>80</v>
      </c>
      <c r="AW1433" s="13" t="s">
        <v>34</v>
      </c>
      <c r="AX1433" s="13" t="s">
        <v>73</v>
      </c>
      <c r="AY1433" s="218" t="s">
        <v>211</v>
      </c>
    </row>
    <row r="1434" spans="1:65" s="14" customFormat="1" ht="11.25">
      <c r="B1434" s="219"/>
      <c r="C1434" s="220"/>
      <c r="D1434" s="210" t="s">
        <v>219</v>
      </c>
      <c r="E1434" s="221" t="s">
        <v>21</v>
      </c>
      <c r="F1434" s="222" t="s">
        <v>2610</v>
      </c>
      <c r="G1434" s="220"/>
      <c r="H1434" s="223">
        <v>10</v>
      </c>
      <c r="I1434" s="224"/>
      <c r="J1434" s="220"/>
      <c r="K1434" s="220"/>
      <c r="L1434" s="225"/>
      <c r="M1434" s="226"/>
      <c r="N1434" s="227"/>
      <c r="O1434" s="227"/>
      <c r="P1434" s="227"/>
      <c r="Q1434" s="227"/>
      <c r="R1434" s="227"/>
      <c r="S1434" s="227"/>
      <c r="T1434" s="228"/>
      <c r="AT1434" s="229" t="s">
        <v>219</v>
      </c>
      <c r="AU1434" s="229" t="s">
        <v>82</v>
      </c>
      <c r="AV1434" s="14" t="s">
        <v>82</v>
      </c>
      <c r="AW1434" s="14" t="s">
        <v>34</v>
      </c>
      <c r="AX1434" s="14" t="s">
        <v>73</v>
      </c>
      <c r="AY1434" s="229" t="s">
        <v>211</v>
      </c>
    </row>
    <row r="1435" spans="1:65" s="15" customFormat="1" ht="11.25">
      <c r="B1435" s="230"/>
      <c r="C1435" s="231"/>
      <c r="D1435" s="210" t="s">
        <v>219</v>
      </c>
      <c r="E1435" s="232" t="s">
        <v>21</v>
      </c>
      <c r="F1435" s="233" t="s">
        <v>225</v>
      </c>
      <c r="G1435" s="231"/>
      <c r="H1435" s="234">
        <v>102.345</v>
      </c>
      <c r="I1435" s="235"/>
      <c r="J1435" s="231"/>
      <c r="K1435" s="231"/>
      <c r="L1435" s="236"/>
      <c r="M1435" s="237"/>
      <c r="N1435" s="238"/>
      <c r="O1435" s="238"/>
      <c r="P1435" s="238"/>
      <c r="Q1435" s="238"/>
      <c r="R1435" s="238"/>
      <c r="S1435" s="238"/>
      <c r="T1435" s="239"/>
      <c r="AT1435" s="240" t="s">
        <v>219</v>
      </c>
      <c r="AU1435" s="240" t="s">
        <v>82</v>
      </c>
      <c r="AV1435" s="15" t="s">
        <v>100</v>
      </c>
      <c r="AW1435" s="15" t="s">
        <v>34</v>
      </c>
      <c r="AX1435" s="15" t="s">
        <v>80</v>
      </c>
      <c r="AY1435" s="240" t="s">
        <v>211</v>
      </c>
    </row>
    <row r="1436" spans="1:65" s="2" customFormat="1" ht="21.75" customHeight="1">
      <c r="A1436" s="36"/>
      <c r="B1436" s="37"/>
      <c r="C1436" s="195" t="s">
        <v>2611</v>
      </c>
      <c r="D1436" s="195" t="s">
        <v>213</v>
      </c>
      <c r="E1436" s="196" t="s">
        <v>2612</v>
      </c>
      <c r="F1436" s="197" t="s">
        <v>2613</v>
      </c>
      <c r="G1436" s="198" t="s">
        <v>370</v>
      </c>
      <c r="H1436" s="199">
        <v>2.1539999999999999</v>
      </c>
      <c r="I1436" s="200"/>
      <c r="J1436" s="201">
        <f>ROUND(I1436*H1436,2)</f>
        <v>0</v>
      </c>
      <c r="K1436" s="197" t="s">
        <v>217</v>
      </c>
      <c r="L1436" s="41"/>
      <c r="M1436" s="202" t="s">
        <v>21</v>
      </c>
      <c r="N1436" s="203" t="s">
        <v>44</v>
      </c>
      <c r="O1436" s="66"/>
      <c r="P1436" s="204">
        <f>O1436*H1436</f>
        <v>0</v>
      </c>
      <c r="Q1436" s="204">
        <v>0</v>
      </c>
      <c r="R1436" s="204">
        <f>Q1436*H1436</f>
        <v>0</v>
      </c>
      <c r="S1436" s="204">
        <v>0</v>
      </c>
      <c r="T1436" s="205">
        <f>S1436*H1436</f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206" t="s">
        <v>330</v>
      </c>
      <c r="AT1436" s="206" t="s">
        <v>213</v>
      </c>
      <c r="AU1436" s="206" t="s">
        <v>82</v>
      </c>
      <c r="AY1436" s="19" t="s">
        <v>211</v>
      </c>
      <c r="BE1436" s="207">
        <f>IF(N1436="základní",J1436,0)</f>
        <v>0</v>
      </c>
      <c r="BF1436" s="207">
        <f>IF(N1436="snížená",J1436,0)</f>
        <v>0</v>
      </c>
      <c r="BG1436" s="207">
        <f>IF(N1436="zákl. přenesená",J1436,0)</f>
        <v>0</v>
      </c>
      <c r="BH1436" s="207">
        <f>IF(N1436="sníž. přenesená",J1436,0)</f>
        <v>0</v>
      </c>
      <c r="BI1436" s="207">
        <f>IF(N1436="nulová",J1436,0)</f>
        <v>0</v>
      </c>
      <c r="BJ1436" s="19" t="s">
        <v>80</v>
      </c>
      <c r="BK1436" s="207">
        <f>ROUND(I1436*H1436,2)</f>
        <v>0</v>
      </c>
      <c r="BL1436" s="19" t="s">
        <v>330</v>
      </c>
      <c r="BM1436" s="206" t="s">
        <v>2614</v>
      </c>
    </row>
    <row r="1437" spans="1:65" s="2" customFormat="1" ht="16.5" customHeight="1">
      <c r="A1437" s="36"/>
      <c r="B1437" s="37"/>
      <c r="C1437" s="195" t="s">
        <v>2615</v>
      </c>
      <c r="D1437" s="195" t="s">
        <v>213</v>
      </c>
      <c r="E1437" s="196" t="s">
        <v>2616</v>
      </c>
      <c r="F1437" s="197" t="s">
        <v>805</v>
      </c>
      <c r="G1437" s="198" t="s">
        <v>370</v>
      </c>
      <c r="H1437" s="199">
        <v>2.1539999999999999</v>
      </c>
      <c r="I1437" s="200"/>
      <c r="J1437" s="201">
        <f>ROUND(I1437*H1437,2)</f>
        <v>0</v>
      </c>
      <c r="K1437" s="197" t="s">
        <v>21</v>
      </c>
      <c r="L1437" s="41"/>
      <c r="M1437" s="202" t="s">
        <v>21</v>
      </c>
      <c r="N1437" s="203" t="s">
        <v>44</v>
      </c>
      <c r="O1437" s="66"/>
      <c r="P1437" s="204">
        <f>O1437*H1437</f>
        <v>0</v>
      </c>
      <c r="Q1437" s="204">
        <v>0</v>
      </c>
      <c r="R1437" s="204">
        <f>Q1437*H1437</f>
        <v>0</v>
      </c>
      <c r="S1437" s="204">
        <v>0</v>
      </c>
      <c r="T1437" s="205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206" t="s">
        <v>330</v>
      </c>
      <c r="AT1437" s="206" t="s">
        <v>213</v>
      </c>
      <c r="AU1437" s="206" t="s">
        <v>82</v>
      </c>
      <c r="AY1437" s="19" t="s">
        <v>211</v>
      </c>
      <c r="BE1437" s="207">
        <f>IF(N1437="základní",J1437,0)</f>
        <v>0</v>
      </c>
      <c r="BF1437" s="207">
        <f>IF(N1437="snížená",J1437,0)</f>
        <v>0</v>
      </c>
      <c r="BG1437" s="207">
        <f>IF(N1437="zákl. přenesená",J1437,0)</f>
        <v>0</v>
      </c>
      <c r="BH1437" s="207">
        <f>IF(N1437="sníž. přenesená",J1437,0)</f>
        <v>0</v>
      </c>
      <c r="BI1437" s="207">
        <f>IF(N1437="nulová",J1437,0)</f>
        <v>0</v>
      </c>
      <c r="BJ1437" s="19" t="s">
        <v>80</v>
      </c>
      <c r="BK1437" s="207">
        <f>ROUND(I1437*H1437,2)</f>
        <v>0</v>
      </c>
      <c r="BL1437" s="19" t="s">
        <v>330</v>
      </c>
      <c r="BM1437" s="206" t="s">
        <v>2617</v>
      </c>
    </row>
    <row r="1438" spans="1:65" s="12" customFormat="1" ht="22.9" customHeight="1">
      <c r="B1438" s="179"/>
      <c r="C1438" s="180"/>
      <c r="D1438" s="181" t="s">
        <v>72</v>
      </c>
      <c r="E1438" s="193" t="s">
        <v>1051</v>
      </c>
      <c r="F1438" s="193" t="s">
        <v>1052</v>
      </c>
      <c r="G1438" s="180"/>
      <c r="H1438" s="180"/>
      <c r="I1438" s="183"/>
      <c r="J1438" s="194">
        <f>BK1438</f>
        <v>0</v>
      </c>
      <c r="K1438" s="180"/>
      <c r="L1438" s="185"/>
      <c r="M1438" s="186"/>
      <c r="N1438" s="187"/>
      <c r="O1438" s="187"/>
      <c r="P1438" s="188">
        <f>SUM(P1439:P1483)</f>
        <v>0</v>
      </c>
      <c r="Q1438" s="187"/>
      <c r="R1438" s="188">
        <f>SUM(R1439:R1483)</f>
        <v>2.9444481000000002</v>
      </c>
      <c r="S1438" s="187"/>
      <c r="T1438" s="189">
        <f>SUM(T1439:T1483)</f>
        <v>0</v>
      </c>
      <c r="AR1438" s="190" t="s">
        <v>82</v>
      </c>
      <c r="AT1438" s="191" t="s">
        <v>72</v>
      </c>
      <c r="AU1438" s="191" t="s">
        <v>80</v>
      </c>
      <c r="AY1438" s="190" t="s">
        <v>211</v>
      </c>
      <c r="BK1438" s="192">
        <f>SUM(BK1439:BK1483)</f>
        <v>0</v>
      </c>
    </row>
    <row r="1439" spans="1:65" s="2" customFormat="1" ht="16.5" customHeight="1">
      <c r="A1439" s="36"/>
      <c r="B1439" s="37"/>
      <c r="C1439" s="195" t="s">
        <v>2618</v>
      </c>
      <c r="D1439" s="195" t="s">
        <v>213</v>
      </c>
      <c r="E1439" s="196" t="s">
        <v>2619</v>
      </c>
      <c r="F1439" s="197" t="s">
        <v>2620</v>
      </c>
      <c r="G1439" s="198" t="s">
        <v>216</v>
      </c>
      <c r="H1439" s="199">
        <v>140.87</v>
      </c>
      <c r="I1439" s="200"/>
      <c r="J1439" s="201">
        <f>ROUND(I1439*H1439,2)</f>
        <v>0</v>
      </c>
      <c r="K1439" s="197" t="s">
        <v>217</v>
      </c>
      <c r="L1439" s="41"/>
      <c r="M1439" s="202" t="s">
        <v>21</v>
      </c>
      <c r="N1439" s="203" t="s">
        <v>44</v>
      </c>
      <c r="O1439" s="66"/>
      <c r="P1439" s="204">
        <f>O1439*H1439</f>
        <v>0</v>
      </c>
      <c r="Q1439" s="204">
        <v>2.9999999999999997E-4</v>
      </c>
      <c r="R1439" s="204">
        <f>Q1439*H1439</f>
        <v>4.2261E-2</v>
      </c>
      <c r="S1439" s="204">
        <v>0</v>
      </c>
      <c r="T1439" s="205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206" t="s">
        <v>330</v>
      </c>
      <c r="AT1439" s="206" t="s">
        <v>213</v>
      </c>
      <c r="AU1439" s="206" t="s">
        <v>82</v>
      </c>
      <c r="AY1439" s="19" t="s">
        <v>211</v>
      </c>
      <c r="BE1439" s="207">
        <f>IF(N1439="základní",J1439,0)</f>
        <v>0</v>
      </c>
      <c r="BF1439" s="207">
        <f>IF(N1439="snížená",J1439,0)</f>
        <v>0</v>
      </c>
      <c r="BG1439" s="207">
        <f>IF(N1439="zákl. přenesená",J1439,0)</f>
        <v>0</v>
      </c>
      <c r="BH1439" s="207">
        <f>IF(N1439="sníž. přenesená",J1439,0)</f>
        <v>0</v>
      </c>
      <c r="BI1439" s="207">
        <f>IF(N1439="nulová",J1439,0)</f>
        <v>0</v>
      </c>
      <c r="BJ1439" s="19" t="s">
        <v>80</v>
      </c>
      <c r="BK1439" s="207">
        <f>ROUND(I1439*H1439,2)</f>
        <v>0</v>
      </c>
      <c r="BL1439" s="19" t="s">
        <v>330</v>
      </c>
      <c r="BM1439" s="206" t="s">
        <v>2621</v>
      </c>
    </row>
    <row r="1440" spans="1:65" s="13" customFormat="1" ht="11.25">
      <c r="B1440" s="208"/>
      <c r="C1440" s="209"/>
      <c r="D1440" s="210" t="s">
        <v>219</v>
      </c>
      <c r="E1440" s="211" t="s">
        <v>21</v>
      </c>
      <c r="F1440" s="212" t="s">
        <v>2622</v>
      </c>
      <c r="G1440" s="209"/>
      <c r="H1440" s="211" t="s">
        <v>21</v>
      </c>
      <c r="I1440" s="213"/>
      <c r="J1440" s="209"/>
      <c r="K1440" s="209"/>
      <c r="L1440" s="214"/>
      <c r="M1440" s="215"/>
      <c r="N1440" s="216"/>
      <c r="O1440" s="216"/>
      <c r="P1440" s="216"/>
      <c r="Q1440" s="216"/>
      <c r="R1440" s="216"/>
      <c r="S1440" s="216"/>
      <c r="T1440" s="217"/>
      <c r="AT1440" s="218" t="s">
        <v>219</v>
      </c>
      <c r="AU1440" s="218" t="s">
        <v>82</v>
      </c>
      <c r="AV1440" s="13" t="s">
        <v>80</v>
      </c>
      <c r="AW1440" s="13" t="s">
        <v>34</v>
      </c>
      <c r="AX1440" s="13" t="s">
        <v>73</v>
      </c>
      <c r="AY1440" s="218" t="s">
        <v>211</v>
      </c>
    </row>
    <row r="1441" spans="2:51" s="13" customFormat="1" ht="11.25">
      <c r="B1441" s="208"/>
      <c r="C1441" s="209"/>
      <c r="D1441" s="210" t="s">
        <v>219</v>
      </c>
      <c r="E1441" s="211" t="s">
        <v>21</v>
      </c>
      <c r="F1441" s="212" t="s">
        <v>1689</v>
      </c>
      <c r="G1441" s="209"/>
      <c r="H1441" s="211" t="s">
        <v>21</v>
      </c>
      <c r="I1441" s="213"/>
      <c r="J1441" s="209"/>
      <c r="K1441" s="209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219</v>
      </c>
      <c r="AU1441" s="218" t="s">
        <v>82</v>
      </c>
      <c r="AV1441" s="13" t="s">
        <v>80</v>
      </c>
      <c r="AW1441" s="13" t="s">
        <v>34</v>
      </c>
      <c r="AX1441" s="13" t="s">
        <v>73</v>
      </c>
      <c r="AY1441" s="218" t="s">
        <v>211</v>
      </c>
    </row>
    <row r="1442" spans="2:51" s="14" customFormat="1" ht="11.25">
      <c r="B1442" s="219"/>
      <c r="C1442" s="220"/>
      <c r="D1442" s="210" t="s">
        <v>219</v>
      </c>
      <c r="E1442" s="221" t="s">
        <v>21</v>
      </c>
      <c r="F1442" s="222" t="s">
        <v>2623</v>
      </c>
      <c r="G1442" s="220"/>
      <c r="H1442" s="223">
        <v>58.5</v>
      </c>
      <c r="I1442" s="224"/>
      <c r="J1442" s="220"/>
      <c r="K1442" s="220"/>
      <c r="L1442" s="225"/>
      <c r="M1442" s="226"/>
      <c r="N1442" s="227"/>
      <c r="O1442" s="227"/>
      <c r="P1442" s="227"/>
      <c r="Q1442" s="227"/>
      <c r="R1442" s="227"/>
      <c r="S1442" s="227"/>
      <c r="T1442" s="228"/>
      <c r="AT1442" s="229" t="s">
        <v>219</v>
      </c>
      <c r="AU1442" s="229" t="s">
        <v>82</v>
      </c>
      <c r="AV1442" s="14" t="s">
        <v>82</v>
      </c>
      <c r="AW1442" s="14" t="s">
        <v>34</v>
      </c>
      <c r="AX1442" s="14" t="s">
        <v>73</v>
      </c>
      <c r="AY1442" s="229" t="s">
        <v>211</v>
      </c>
    </row>
    <row r="1443" spans="2:51" s="14" customFormat="1" ht="11.25">
      <c r="B1443" s="219"/>
      <c r="C1443" s="220"/>
      <c r="D1443" s="210" t="s">
        <v>219</v>
      </c>
      <c r="E1443" s="221" t="s">
        <v>21</v>
      </c>
      <c r="F1443" s="222" t="s">
        <v>2624</v>
      </c>
      <c r="G1443" s="220"/>
      <c r="H1443" s="223">
        <v>-1.44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219</v>
      </c>
      <c r="AU1443" s="229" t="s">
        <v>82</v>
      </c>
      <c r="AV1443" s="14" t="s">
        <v>82</v>
      </c>
      <c r="AW1443" s="14" t="s">
        <v>34</v>
      </c>
      <c r="AX1443" s="14" t="s">
        <v>73</v>
      </c>
      <c r="AY1443" s="229" t="s">
        <v>211</v>
      </c>
    </row>
    <row r="1444" spans="2:51" s="14" customFormat="1" ht="11.25">
      <c r="B1444" s="219"/>
      <c r="C1444" s="220"/>
      <c r="D1444" s="210" t="s">
        <v>219</v>
      </c>
      <c r="E1444" s="221" t="s">
        <v>21</v>
      </c>
      <c r="F1444" s="222" t="s">
        <v>2625</v>
      </c>
      <c r="G1444" s="220"/>
      <c r="H1444" s="223">
        <v>-5.88</v>
      </c>
      <c r="I1444" s="224"/>
      <c r="J1444" s="220"/>
      <c r="K1444" s="220"/>
      <c r="L1444" s="225"/>
      <c r="M1444" s="226"/>
      <c r="N1444" s="227"/>
      <c r="O1444" s="227"/>
      <c r="P1444" s="227"/>
      <c r="Q1444" s="227"/>
      <c r="R1444" s="227"/>
      <c r="S1444" s="227"/>
      <c r="T1444" s="228"/>
      <c r="AT1444" s="229" t="s">
        <v>219</v>
      </c>
      <c r="AU1444" s="229" t="s">
        <v>82</v>
      </c>
      <c r="AV1444" s="14" t="s">
        <v>82</v>
      </c>
      <c r="AW1444" s="14" t="s">
        <v>34</v>
      </c>
      <c r="AX1444" s="14" t="s">
        <v>73</v>
      </c>
      <c r="AY1444" s="229" t="s">
        <v>211</v>
      </c>
    </row>
    <row r="1445" spans="2:51" s="13" customFormat="1" ht="11.25">
      <c r="B1445" s="208"/>
      <c r="C1445" s="209"/>
      <c r="D1445" s="210" t="s">
        <v>219</v>
      </c>
      <c r="E1445" s="211" t="s">
        <v>21</v>
      </c>
      <c r="F1445" s="212" t="s">
        <v>2626</v>
      </c>
      <c r="G1445" s="209"/>
      <c r="H1445" s="211" t="s">
        <v>21</v>
      </c>
      <c r="I1445" s="213"/>
      <c r="J1445" s="209"/>
      <c r="K1445" s="209"/>
      <c r="L1445" s="214"/>
      <c r="M1445" s="215"/>
      <c r="N1445" s="216"/>
      <c r="O1445" s="216"/>
      <c r="P1445" s="216"/>
      <c r="Q1445" s="216"/>
      <c r="R1445" s="216"/>
      <c r="S1445" s="216"/>
      <c r="T1445" s="217"/>
      <c r="AT1445" s="218" t="s">
        <v>219</v>
      </c>
      <c r="AU1445" s="218" t="s">
        <v>82</v>
      </c>
      <c r="AV1445" s="13" t="s">
        <v>80</v>
      </c>
      <c r="AW1445" s="13" t="s">
        <v>34</v>
      </c>
      <c r="AX1445" s="13" t="s">
        <v>73</v>
      </c>
      <c r="AY1445" s="218" t="s">
        <v>211</v>
      </c>
    </row>
    <row r="1446" spans="2:51" s="14" customFormat="1" ht="11.25">
      <c r="B1446" s="219"/>
      <c r="C1446" s="220"/>
      <c r="D1446" s="210" t="s">
        <v>219</v>
      </c>
      <c r="E1446" s="221" t="s">
        <v>21</v>
      </c>
      <c r="F1446" s="222" t="s">
        <v>2627</v>
      </c>
      <c r="G1446" s="220"/>
      <c r="H1446" s="223">
        <v>0.36</v>
      </c>
      <c r="I1446" s="224"/>
      <c r="J1446" s="220"/>
      <c r="K1446" s="220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219</v>
      </c>
      <c r="AU1446" s="229" t="s">
        <v>82</v>
      </c>
      <c r="AV1446" s="14" t="s">
        <v>82</v>
      </c>
      <c r="AW1446" s="14" t="s">
        <v>34</v>
      </c>
      <c r="AX1446" s="14" t="s">
        <v>73</v>
      </c>
      <c r="AY1446" s="229" t="s">
        <v>211</v>
      </c>
    </row>
    <row r="1447" spans="2:51" s="13" customFormat="1" ht="11.25">
      <c r="B1447" s="208"/>
      <c r="C1447" s="209"/>
      <c r="D1447" s="210" t="s">
        <v>219</v>
      </c>
      <c r="E1447" s="211" t="s">
        <v>21</v>
      </c>
      <c r="F1447" s="212" t="s">
        <v>2628</v>
      </c>
      <c r="G1447" s="209"/>
      <c r="H1447" s="211" t="s">
        <v>21</v>
      </c>
      <c r="I1447" s="213"/>
      <c r="J1447" s="209"/>
      <c r="K1447" s="209"/>
      <c r="L1447" s="214"/>
      <c r="M1447" s="215"/>
      <c r="N1447" s="216"/>
      <c r="O1447" s="216"/>
      <c r="P1447" s="216"/>
      <c r="Q1447" s="216"/>
      <c r="R1447" s="216"/>
      <c r="S1447" s="216"/>
      <c r="T1447" s="217"/>
      <c r="AT1447" s="218" t="s">
        <v>219</v>
      </c>
      <c r="AU1447" s="218" t="s">
        <v>82</v>
      </c>
      <c r="AV1447" s="13" t="s">
        <v>80</v>
      </c>
      <c r="AW1447" s="13" t="s">
        <v>34</v>
      </c>
      <c r="AX1447" s="13" t="s">
        <v>73</v>
      </c>
      <c r="AY1447" s="218" t="s">
        <v>211</v>
      </c>
    </row>
    <row r="1448" spans="2:51" s="14" customFormat="1" ht="11.25">
      <c r="B1448" s="219"/>
      <c r="C1448" s="220"/>
      <c r="D1448" s="210" t="s">
        <v>219</v>
      </c>
      <c r="E1448" s="221" t="s">
        <v>21</v>
      </c>
      <c r="F1448" s="222" t="s">
        <v>2629</v>
      </c>
      <c r="G1448" s="220"/>
      <c r="H1448" s="223">
        <v>0.95</v>
      </c>
      <c r="I1448" s="224"/>
      <c r="J1448" s="220"/>
      <c r="K1448" s="220"/>
      <c r="L1448" s="225"/>
      <c r="M1448" s="226"/>
      <c r="N1448" s="227"/>
      <c r="O1448" s="227"/>
      <c r="P1448" s="227"/>
      <c r="Q1448" s="227"/>
      <c r="R1448" s="227"/>
      <c r="S1448" s="227"/>
      <c r="T1448" s="228"/>
      <c r="AT1448" s="229" t="s">
        <v>219</v>
      </c>
      <c r="AU1448" s="229" t="s">
        <v>82</v>
      </c>
      <c r="AV1448" s="14" t="s">
        <v>82</v>
      </c>
      <c r="AW1448" s="14" t="s">
        <v>34</v>
      </c>
      <c r="AX1448" s="14" t="s">
        <v>73</v>
      </c>
      <c r="AY1448" s="229" t="s">
        <v>211</v>
      </c>
    </row>
    <row r="1449" spans="2:51" s="13" customFormat="1" ht="11.25">
      <c r="B1449" s="208"/>
      <c r="C1449" s="209"/>
      <c r="D1449" s="210" t="s">
        <v>219</v>
      </c>
      <c r="E1449" s="211" t="s">
        <v>21</v>
      </c>
      <c r="F1449" s="212" t="s">
        <v>2067</v>
      </c>
      <c r="G1449" s="209"/>
      <c r="H1449" s="211" t="s">
        <v>21</v>
      </c>
      <c r="I1449" s="213"/>
      <c r="J1449" s="209"/>
      <c r="K1449" s="209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219</v>
      </c>
      <c r="AU1449" s="218" t="s">
        <v>82</v>
      </c>
      <c r="AV1449" s="13" t="s">
        <v>80</v>
      </c>
      <c r="AW1449" s="13" t="s">
        <v>34</v>
      </c>
      <c r="AX1449" s="13" t="s">
        <v>73</v>
      </c>
      <c r="AY1449" s="218" t="s">
        <v>211</v>
      </c>
    </row>
    <row r="1450" spans="2:51" s="14" customFormat="1" ht="11.25">
      <c r="B1450" s="219"/>
      <c r="C1450" s="220"/>
      <c r="D1450" s="210" t="s">
        <v>219</v>
      </c>
      <c r="E1450" s="221" t="s">
        <v>21</v>
      </c>
      <c r="F1450" s="222" t="s">
        <v>2630</v>
      </c>
      <c r="G1450" s="220"/>
      <c r="H1450" s="223">
        <v>88.79</v>
      </c>
      <c r="I1450" s="224"/>
      <c r="J1450" s="220"/>
      <c r="K1450" s="220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219</v>
      </c>
      <c r="AU1450" s="229" t="s">
        <v>82</v>
      </c>
      <c r="AV1450" s="14" t="s">
        <v>82</v>
      </c>
      <c r="AW1450" s="14" t="s">
        <v>34</v>
      </c>
      <c r="AX1450" s="14" t="s">
        <v>73</v>
      </c>
      <c r="AY1450" s="229" t="s">
        <v>211</v>
      </c>
    </row>
    <row r="1451" spans="2:51" s="14" customFormat="1" ht="11.25">
      <c r="B1451" s="219"/>
      <c r="C1451" s="220"/>
      <c r="D1451" s="210" t="s">
        <v>219</v>
      </c>
      <c r="E1451" s="221" t="s">
        <v>21</v>
      </c>
      <c r="F1451" s="222" t="s">
        <v>2624</v>
      </c>
      <c r="G1451" s="220"/>
      <c r="H1451" s="223">
        <v>-1.44</v>
      </c>
      <c r="I1451" s="224"/>
      <c r="J1451" s="220"/>
      <c r="K1451" s="220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219</v>
      </c>
      <c r="AU1451" s="229" t="s">
        <v>82</v>
      </c>
      <c r="AV1451" s="14" t="s">
        <v>82</v>
      </c>
      <c r="AW1451" s="14" t="s">
        <v>34</v>
      </c>
      <c r="AX1451" s="14" t="s">
        <v>73</v>
      </c>
      <c r="AY1451" s="229" t="s">
        <v>211</v>
      </c>
    </row>
    <row r="1452" spans="2:51" s="14" customFormat="1" ht="11.25">
      <c r="B1452" s="219"/>
      <c r="C1452" s="220"/>
      <c r="D1452" s="210" t="s">
        <v>219</v>
      </c>
      <c r="E1452" s="221" t="s">
        <v>21</v>
      </c>
      <c r="F1452" s="222" t="s">
        <v>2625</v>
      </c>
      <c r="G1452" s="220"/>
      <c r="H1452" s="223">
        <v>-5.88</v>
      </c>
      <c r="I1452" s="224"/>
      <c r="J1452" s="220"/>
      <c r="K1452" s="220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219</v>
      </c>
      <c r="AU1452" s="229" t="s">
        <v>82</v>
      </c>
      <c r="AV1452" s="14" t="s">
        <v>82</v>
      </c>
      <c r="AW1452" s="14" t="s">
        <v>34</v>
      </c>
      <c r="AX1452" s="14" t="s">
        <v>73</v>
      </c>
      <c r="AY1452" s="229" t="s">
        <v>211</v>
      </c>
    </row>
    <row r="1453" spans="2:51" s="14" customFormat="1" ht="11.25">
      <c r="B1453" s="219"/>
      <c r="C1453" s="220"/>
      <c r="D1453" s="210" t="s">
        <v>219</v>
      </c>
      <c r="E1453" s="221" t="s">
        <v>21</v>
      </c>
      <c r="F1453" s="222" t="s">
        <v>2631</v>
      </c>
      <c r="G1453" s="220"/>
      <c r="H1453" s="223">
        <v>-1.89</v>
      </c>
      <c r="I1453" s="224"/>
      <c r="J1453" s="220"/>
      <c r="K1453" s="220"/>
      <c r="L1453" s="225"/>
      <c r="M1453" s="226"/>
      <c r="N1453" s="227"/>
      <c r="O1453" s="227"/>
      <c r="P1453" s="227"/>
      <c r="Q1453" s="227"/>
      <c r="R1453" s="227"/>
      <c r="S1453" s="227"/>
      <c r="T1453" s="228"/>
      <c r="AT1453" s="229" t="s">
        <v>219</v>
      </c>
      <c r="AU1453" s="229" t="s">
        <v>82</v>
      </c>
      <c r="AV1453" s="14" t="s">
        <v>82</v>
      </c>
      <c r="AW1453" s="14" t="s">
        <v>34</v>
      </c>
      <c r="AX1453" s="14" t="s">
        <v>73</v>
      </c>
      <c r="AY1453" s="229" t="s">
        <v>211</v>
      </c>
    </row>
    <row r="1454" spans="2:51" s="13" customFormat="1" ht="11.25">
      <c r="B1454" s="208"/>
      <c r="C1454" s="209"/>
      <c r="D1454" s="210" t="s">
        <v>219</v>
      </c>
      <c r="E1454" s="211" t="s">
        <v>21</v>
      </c>
      <c r="F1454" s="212" t="s">
        <v>2626</v>
      </c>
      <c r="G1454" s="209"/>
      <c r="H1454" s="211" t="s">
        <v>21</v>
      </c>
      <c r="I1454" s="213"/>
      <c r="J1454" s="209"/>
      <c r="K1454" s="209"/>
      <c r="L1454" s="214"/>
      <c r="M1454" s="215"/>
      <c r="N1454" s="216"/>
      <c r="O1454" s="216"/>
      <c r="P1454" s="216"/>
      <c r="Q1454" s="216"/>
      <c r="R1454" s="216"/>
      <c r="S1454" s="216"/>
      <c r="T1454" s="217"/>
      <c r="AT1454" s="218" t="s">
        <v>219</v>
      </c>
      <c r="AU1454" s="218" t="s">
        <v>82</v>
      </c>
      <c r="AV1454" s="13" t="s">
        <v>80</v>
      </c>
      <c r="AW1454" s="13" t="s">
        <v>34</v>
      </c>
      <c r="AX1454" s="13" t="s">
        <v>73</v>
      </c>
      <c r="AY1454" s="218" t="s">
        <v>211</v>
      </c>
    </row>
    <row r="1455" spans="2:51" s="14" customFormat="1" ht="11.25">
      <c r="B1455" s="219"/>
      <c r="C1455" s="220"/>
      <c r="D1455" s="210" t="s">
        <v>219</v>
      </c>
      <c r="E1455" s="221" t="s">
        <v>21</v>
      </c>
      <c r="F1455" s="222" t="s">
        <v>2627</v>
      </c>
      <c r="G1455" s="220"/>
      <c r="H1455" s="223">
        <v>0.36</v>
      </c>
      <c r="I1455" s="224"/>
      <c r="J1455" s="220"/>
      <c r="K1455" s="220"/>
      <c r="L1455" s="225"/>
      <c r="M1455" s="226"/>
      <c r="N1455" s="227"/>
      <c r="O1455" s="227"/>
      <c r="P1455" s="227"/>
      <c r="Q1455" s="227"/>
      <c r="R1455" s="227"/>
      <c r="S1455" s="227"/>
      <c r="T1455" s="228"/>
      <c r="AT1455" s="229" t="s">
        <v>219</v>
      </c>
      <c r="AU1455" s="229" t="s">
        <v>82</v>
      </c>
      <c r="AV1455" s="14" t="s">
        <v>82</v>
      </c>
      <c r="AW1455" s="14" t="s">
        <v>34</v>
      </c>
      <c r="AX1455" s="14" t="s">
        <v>73</v>
      </c>
      <c r="AY1455" s="229" t="s">
        <v>211</v>
      </c>
    </row>
    <row r="1456" spans="2:51" s="13" customFormat="1" ht="11.25">
      <c r="B1456" s="208"/>
      <c r="C1456" s="209"/>
      <c r="D1456" s="210" t="s">
        <v>219</v>
      </c>
      <c r="E1456" s="211" t="s">
        <v>21</v>
      </c>
      <c r="F1456" s="212" t="s">
        <v>2628</v>
      </c>
      <c r="G1456" s="209"/>
      <c r="H1456" s="211" t="s">
        <v>21</v>
      </c>
      <c r="I1456" s="213"/>
      <c r="J1456" s="209"/>
      <c r="K1456" s="209"/>
      <c r="L1456" s="214"/>
      <c r="M1456" s="215"/>
      <c r="N1456" s="216"/>
      <c r="O1456" s="216"/>
      <c r="P1456" s="216"/>
      <c r="Q1456" s="216"/>
      <c r="R1456" s="216"/>
      <c r="S1456" s="216"/>
      <c r="T1456" s="217"/>
      <c r="AT1456" s="218" t="s">
        <v>219</v>
      </c>
      <c r="AU1456" s="218" t="s">
        <v>82</v>
      </c>
      <c r="AV1456" s="13" t="s">
        <v>80</v>
      </c>
      <c r="AW1456" s="13" t="s">
        <v>34</v>
      </c>
      <c r="AX1456" s="13" t="s">
        <v>73</v>
      </c>
      <c r="AY1456" s="218" t="s">
        <v>211</v>
      </c>
    </row>
    <row r="1457" spans="1:65" s="14" customFormat="1" ht="11.25">
      <c r="B1457" s="219"/>
      <c r="C1457" s="220"/>
      <c r="D1457" s="210" t="s">
        <v>219</v>
      </c>
      <c r="E1457" s="221" t="s">
        <v>21</v>
      </c>
      <c r="F1457" s="222" t="s">
        <v>2629</v>
      </c>
      <c r="G1457" s="220"/>
      <c r="H1457" s="223">
        <v>0.95</v>
      </c>
      <c r="I1457" s="224"/>
      <c r="J1457" s="220"/>
      <c r="K1457" s="220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219</v>
      </c>
      <c r="AU1457" s="229" t="s">
        <v>82</v>
      </c>
      <c r="AV1457" s="14" t="s">
        <v>82</v>
      </c>
      <c r="AW1457" s="14" t="s">
        <v>34</v>
      </c>
      <c r="AX1457" s="14" t="s">
        <v>73</v>
      </c>
      <c r="AY1457" s="229" t="s">
        <v>211</v>
      </c>
    </row>
    <row r="1458" spans="1:65" s="16" customFormat="1" ht="11.25">
      <c r="B1458" s="241"/>
      <c r="C1458" s="242"/>
      <c r="D1458" s="210" t="s">
        <v>219</v>
      </c>
      <c r="E1458" s="243" t="s">
        <v>1150</v>
      </c>
      <c r="F1458" s="244" t="s">
        <v>240</v>
      </c>
      <c r="G1458" s="242"/>
      <c r="H1458" s="245">
        <v>133.38</v>
      </c>
      <c r="I1458" s="246"/>
      <c r="J1458" s="242"/>
      <c r="K1458" s="242"/>
      <c r="L1458" s="247"/>
      <c r="M1458" s="248"/>
      <c r="N1458" s="249"/>
      <c r="O1458" s="249"/>
      <c r="P1458" s="249"/>
      <c r="Q1458" s="249"/>
      <c r="R1458" s="249"/>
      <c r="S1458" s="249"/>
      <c r="T1458" s="250"/>
      <c r="AT1458" s="251" t="s">
        <v>219</v>
      </c>
      <c r="AU1458" s="251" t="s">
        <v>82</v>
      </c>
      <c r="AV1458" s="16" t="s">
        <v>88</v>
      </c>
      <c r="AW1458" s="16" t="s">
        <v>34</v>
      </c>
      <c r="AX1458" s="16" t="s">
        <v>73</v>
      </c>
      <c r="AY1458" s="251" t="s">
        <v>211</v>
      </c>
    </row>
    <row r="1459" spans="1:65" s="13" customFormat="1" ht="11.25">
      <c r="B1459" s="208"/>
      <c r="C1459" s="209"/>
      <c r="D1459" s="210" t="s">
        <v>219</v>
      </c>
      <c r="E1459" s="211" t="s">
        <v>21</v>
      </c>
      <c r="F1459" s="212" t="s">
        <v>2074</v>
      </c>
      <c r="G1459" s="209"/>
      <c r="H1459" s="211" t="s">
        <v>21</v>
      </c>
      <c r="I1459" s="213"/>
      <c r="J1459" s="209"/>
      <c r="K1459" s="209"/>
      <c r="L1459" s="214"/>
      <c r="M1459" s="215"/>
      <c r="N1459" s="216"/>
      <c r="O1459" s="216"/>
      <c r="P1459" s="216"/>
      <c r="Q1459" s="216"/>
      <c r="R1459" s="216"/>
      <c r="S1459" s="216"/>
      <c r="T1459" s="217"/>
      <c r="AT1459" s="218" t="s">
        <v>219</v>
      </c>
      <c r="AU1459" s="218" t="s">
        <v>82</v>
      </c>
      <c r="AV1459" s="13" t="s">
        <v>80</v>
      </c>
      <c r="AW1459" s="13" t="s">
        <v>34</v>
      </c>
      <c r="AX1459" s="13" t="s">
        <v>73</v>
      </c>
      <c r="AY1459" s="218" t="s">
        <v>211</v>
      </c>
    </row>
    <row r="1460" spans="1:65" s="14" customFormat="1" ht="11.25">
      <c r="B1460" s="219"/>
      <c r="C1460" s="220"/>
      <c r="D1460" s="210" t="s">
        <v>219</v>
      </c>
      <c r="E1460" s="221" t="s">
        <v>21</v>
      </c>
      <c r="F1460" s="222" t="s">
        <v>2632</v>
      </c>
      <c r="G1460" s="220"/>
      <c r="H1460" s="223">
        <v>7.49</v>
      </c>
      <c r="I1460" s="224"/>
      <c r="J1460" s="220"/>
      <c r="K1460" s="220"/>
      <c r="L1460" s="225"/>
      <c r="M1460" s="226"/>
      <c r="N1460" s="227"/>
      <c r="O1460" s="227"/>
      <c r="P1460" s="227"/>
      <c r="Q1460" s="227"/>
      <c r="R1460" s="227"/>
      <c r="S1460" s="227"/>
      <c r="T1460" s="228"/>
      <c r="AT1460" s="229" t="s">
        <v>219</v>
      </c>
      <c r="AU1460" s="229" t="s">
        <v>82</v>
      </c>
      <c r="AV1460" s="14" t="s">
        <v>82</v>
      </c>
      <c r="AW1460" s="14" t="s">
        <v>34</v>
      </c>
      <c r="AX1460" s="14" t="s">
        <v>73</v>
      </c>
      <c r="AY1460" s="229" t="s">
        <v>211</v>
      </c>
    </row>
    <row r="1461" spans="1:65" s="16" customFormat="1" ht="11.25">
      <c r="B1461" s="241"/>
      <c r="C1461" s="242"/>
      <c r="D1461" s="210" t="s">
        <v>219</v>
      </c>
      <c r="E1461" s="243" t="s">
        <v>1148</v>
      </c>
      <c r="F1461" s="244" t="s">
        <v>240</v>
      </c>
      <c r="G1461" s="242"/>
      <c r="H1461" s="245">
        <v>7.49</v>
      </c>
      <c r="I1461" s="246"/>
      <c r="J1461" s="242"/>
      <c r="K1461" s="242"/>
      <c r="L1461" s="247"/>
      <c r="M1461" s="248"/>
      <c r="N1461" s="249"/>
      <c r="O1461" s="249"/>
      <c r="P1461" s="249"/>
      <c r="Q1461" s="249"/>
      <c r="R1461" s="249"/>
      <c r="S1461" s="249"/>
      <c r="T1461" s="250"/>
      <c r="AT1461" s="251" t="s">
        <v>219</v>
      </c>
      <c r="AU1461" s="251" t="s">
        <v>82</v>
      </c>
      <c r="AV1461" s="16" t="s">
        <v>88</v>
      </c>
      <c r="AW1461" s="16" t="s">
        <v>34</v>
      </c>
      <c r="AX1461" s="16" t="s">
        <v>73</v>
      </c>
      <c r="AY1461" s="251" t="s">
        <v>211</v>
      </c>
    </row>
    <row r="1462" spans="1:65" s="15" customFormat="1" ht="11.25">
      <c r="B1462" s="230"/>
      <c r="C1462" s="231"/>
      <c r="D1462" s="210" t="s">
        <v>219</v>
      </c>
      <c r="E1462" s="232" t="s">
        <v>21</v>
      </c>
      <c r="F1462" s="233" t="s">
        <v>225</v>
      </c>
      <c r="G1462" s="231"/>
      <c r="H1462" s="234">
        <v>140.87</v>
      </c>
      <c r="I1462" s="235"/>
      <c r="J1462" s="231"/>
      <c r="K1462" s="231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219</v>
      </c>
      <c r="AU1462" s="240" t="s">
        <v>82</v>
      </c>
      <c r="AV1462" s="15" t="s">
        <v>100</v>
      </c>
      <c r="AW1462" s="15" t="s">
        <v>34</v>
      </c>
      <c r="AX1462" s="15" t="s">
        <v>80</v>
      </c>
      <c r="AY1462" s="240" t="s">
        <v>211</v>
      </c>
    </row>
    <row r="1463" spans="1:65" s="2" customFormat="1" ht="21.75" customHeight="1">
      <c r="A1463" s="36"/>
      <c r="B1463" s="37"/>
      <c r="C1463" s="195" t="s">
        <v>2633</v>
      </c>
      <c r="D1463" s="195" t="s">
        <v>213</v>
      </c>
      <c r="E1463" s="196" t="s">
        <v>2634</v>
      </c>
      <c r="F1463" s="197" t="s">
        <v>2635</v>
      </c>
      <c r="G1463" s="198" t="s">
        <v>216</v>
      </c>
      <c r="H1463" s="199">
        <v>30.228999999999999</v>
      </c>
      <c r="I1463" s="200"/>
      <c r="J1463" s="201">
        <f>ROUND(I1463*H1463,2)</f>
        <v>0</v>
      </c>
      <c r="K1463" s="197" t="s">
        <v>21</v>
      </c>
      <c r="L1463" s="41"/>
      <c r="M1463" s="202" t="s">
        <v>21</v>
      </c>
      <c r="N1463" s="203" t="s">
        <v>44</v>
      </c>
      <c r="O1463" s="66"/>
      <c r="P1463" s="204">
        <f>O1463*H1463</f>
        <v>0</v>
      </c>
      <c r="Q1463" s="204">
        <v>1.5E-3</v>
      </c>
      <c r="R1463" s="204">
        <f>Q1463*H1463</f>
        <v>4.5343500000000002E-2</v>
      </c>
      <c r="S1463" s="204">
        <v>0</v>
      </c>
      <c r="T1463" s="205">
        <f>S1463*H1463</f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206" t="s">
        <v>330</v>
      </c>
      <c r="AT1463" s="206" t="s">
        <v>213</v>
      </c>
      <c r="AU1463" s="206" t="s">
        <v>82</v>
      </c>
      <c r="AY1463" s="19" t="s">
        <v>211</v>
      </c>
      <c r="BE1463" s="207">
        <f>IF(N1463="základní",J1463,0)</f>
        <v>0</v>
      </c>
      <c r="BF1463" s="207">
        <f>IF(N1463="snížená",J1463,0)</f>
        <v>0</v>
      </c>
      <c r="BG1463" s="207">
        <f>IF(N1463="zákl. přenesená",J1463,0)</f>
        <v>0</v>
      </c>
      <c r="BH1463" s="207">
        <f>IF(N1463="sníž. přenesená",J1463,0)</f>
        <v>0</v>
      </c>
      <c r="BI1463" s="207">
        <f>IF(N1463="nulová",J1463,0)</f>
        <v>0</v>
      </c>
      <c r="BJ1463" s="19" t="s">
        <v>80</v>
      </c>
      <c r="BK1463" s="207">
        <f>ROUND(I1463*H1463,2)</f>
        <v>0</v>
      </c>
      <c r="BL1463" s="19" t="s">
        <v>330</v>
      </c>
      <c r="BM1463" s="206" t="s">
        <v>2636</v>
      </c>
    </row>
    <row r="1464" spans="1:65" s="13" customFormat="1" ht="11.25">
      <c r="B1464" s="208"/>
      <c r="C1464" s="209"/>
      <c r="D1464" s="210" t="s">
        <v>219</v>
      </c>
      <c r="E1464" s="211" t="s">
        <v>21</v>
      </c>
      <c r="F1464" s="212" t="s">
        <v>2622</v>
      </c>
      <c r="G1464" s="209"/>
      <c r="H1464" s="211" t="s">
        <v>21</v>
      </c>
      <c r="I1464" s="213"/>
      <c r="J1464" s="209"/>
      <c r="K1464" s="209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219</v>
      </c>
      <c r="AU1464" s="218" t="s">
        <v>82</v>
      </c>
      <c r="AV1464" s="13" t="s">
        <v>80</v>
      </c>
      <c r="AW1464" s="13" t="s">
        <v>34</v>
      </c>
      <c r="AX1464" s="13" t="s">
        <v>73</v>
      </c>
      <c r="AY1464" s="218" t="s">
        <v>211</v>
      </c>
    </row>
    <row r="1465" spans="1:65" s="13" customFormat="1" ht="11.25">
      <c r="B1465" s="208"/>
      <c r="C1465" s="209"/>
      <c r="D1465" s="210" t="s">
        <v>219</v>
      </c>
      <c r="E1465" s="211" t="s">
        <v>21</v>
      </c>
      <c r="F1465" s="212" t="s">
        <v>1689</v>
      </c>
      <c r="G1465" s="209"/>
      <c r="H1465" s="211" t="s">
        <v>21</v>
      </c>
      <c r="I1465" s="213"/>
      <c r="J1465" s="209"/>
      <c r="K1465" s="209"/>
      <c r="L1465" s="214"/>
      <c r="M1465" s="215"/>
      <c r="N1465" s="216"/>
      <c r="O1465" s="216"/>
      <c r="P1465" s="216"/>
      <c r="Q1465" s="216"/>
      <c r="R1465" s="216"/>
      <c r="S1465" s="216"/>
      <c r="T1465" s="217"/>
      <c r="AT1465" s="218" t="s">
        <v>219</v>
      </c>
      <c r="AU1465" s="218" t="s">
        <v>82</v>
      </c>
      <c r="AV1465" s="13" t="s">
        <v>80</v>
      </c>
      <c r="AW1465" s="13" t="s">
        <v>34</v>
      </c>
      <c r="AX1465" s="13" t="s">
        <v>73</v>
      </c>
      <c r="AY1465" s="218" t="s">
        <v>211</v>
      </c>
    </row>
    <row r="1466" spans="1:65" s="14" customFormat="1" ht="11.25">
      <c r="B1466" s="219"/>
      <c r="C1466" s="220"/>
      <c r="D1466" s="210" t="s">
        <v>219</v>
      </c>
      <c r="E1466" s="221" t="s">
        <v>21</v>
      </c>
      <c r="F1466" s="222" t="s">
        <v>2637</v>
      </c>
      <c r="G1466" s="220"/>
      <c r="H1466" s="223">
        <v>3.375</v>
      </c>
      <c r="I1466" s="224"/>
      <c r="J1466" s="220"/>
      <c r="K1466" s="220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219</v>
      </c>
      <c r="AU1466" s="229" t="s">
        <v>82</v>
      </c>
      <c r="AV1466" s="14" t="s">
        <v>82</v>
      </c>
      <c r="AW1466" s="14" t="s">
        <v>34</v>
      </c>
      <c r="AX1466" s="14" t="s">
        <v>73</v>
      </c>
      <c r="AY1466" s="229" t="s">
        <v>211</v>
      </c>
    </row>
    <row r="1467" spans="1:65" s="13" customFormat="1" ht="11.25">
      <c r="B1467" s="208"/>
      <c r="C1467" s="209"/>
      <c r="D1467" s="210" t="s">
        <v>219</v>
      </c>
      <c r="E1467" s="211" t="s">
        <v>21</v>
      </c>
      <c r="F1467" s="212" t="s">
        <v>2067</v>
      </c>
      <c r="G1467" s="209"/>
      <c r="H1467" s="211" t="s">
        <v>21</v>
      </c>
      <c r="I1467" s="213"/>
      <c r="J1467" s="209"/>
      <c r="K1467" s="209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219</v>
      </c>
      <c r="AU1467" s="218" t="s">
        <v>82</v>
      </c>
      <c r="AV1467" s="13" t="s">
        <v>80</v>
      </c>
      <c r="AW1467" s="13" t="s">
        <v>34</v>
      </c>
      <c r="AX1467" s="13" t="s">
        <v>73</v>
      </c>
      <c r="AY1467" s="218" t="s">
        <v>211</v>
      </c>
    </row>
    <row r="1468" spans="1:65" s="14" customFormat="1" ht="11.25">
      <c r="B1468" s="219"/>
      <c r="C1468" s="220"/>
      <c r="D1468" s="210" t="s">
        <v>219</v>
      </c>
      <c r="E1468" s="221" t="s">
        <v>21</v>
      </c>
      <c r="F1468" s="222" t="s">
        <v>2638</v>
      </c>
      <c r="G1468" s="220"/>
      <c r="H1468" s="223">
        <v>3.702</v>
      </c>
      <c r="I1468" s="224"/>
      <c r="J1468" s="220"/>
      <c r="K1468" s="220"/>
      <c r="L1468" s="225"/>
      <c r="M1468" s="226"/>
      <c r="N1468" s="227"/>
      <c r="O1468" s="227"/>
      <c r="P1468" s="227"/>
      <c r="Q1468" s="227"/>
      <c r="R1468" s="227"/>
      <c r="S1468" s="227"/>
      <c r="T1468" s="228"/>
      <c r="AT1468" s="229" t="s">
        <v>219</v>
      </c>
      <c r="AU1468" s="229" t="s">
        <v>82</v>
      </c>
      <c r="AV1468" s="14" t="s">
        <v>82</v>
      </c>
      <c r="AW1468" s="14" t="s">
        <v>34</v>
      </c>
      <c r="AX1468" s="14" t="s">
        <v>73</v>
      </c>
      <c r="AY1468" s="229" t="s">
        <v>211</v>
      </c>
    </row>
    <row r="1469" spans="1:65" s="14" customFormat="1" ht="11.25">
      <c r="B1469" s="219"/>
      <c r="C1469" s="220"/>
      <c r="D1469" s="210" t="s">
        <v>219</v>
      </c>
      <c r="E1469" s="221" t="s">
        <v>21</v>
      </c>
      <c r="F1469" s="222" t="s">
        <v>2639</v>
      </c>
      <c r="G1469" s="220"/>
      <c r="H1469" s="223">
        <v>24.622</v>
      </c>
      <c r="I1469" s="224"/>
      <c r="J1469" s="220"/>
      <c r="K1469" s="220"/>
      <c r="L1469" s="225"/>
      <c r="M1469" s="226"/>
      <c r="N1469" s="227"/>
      <c r="O1469" s="227"/>
      <c r="P1469" s="227"/>
      <c r="Q1469" s="227"/>
      <c r="R1469" s="227"/>
      <c r="S1469" s="227"/>
      <c r="T1469" s="228"/>
      <c r="AT1469" s="229" t="s">
        <v>219</v>
      </c>
      <c r="AU1469" s="229" t="s">
        <v>82</v>
      </c>
      <c r="AV1469" s="14" t="s">
        <v>82</v>
      </c>
      <c r="AW1469" s="14" t="s">
        <v>34</v>
      </c>
      <c r="AX1469" s="14" t="s">
        <v>73</v>
      </c>
      <c r="AY1469" s="229" t="s">
        <v>211</v>
      </c>
    </row>
    <row r="1470" spans="1:65" s="14" customFormat="1" ht="11.25">
      <c r="B1470" s="219"/>
      <c r="C1470" s="220"/>
      <c r="D1470" s="210" t="s">
        <v>219</v>
      </c>
      <c r="E1470" s="221" t="s">
        <v>21</v>
      </c>
      <c r="F1470" s="222" t="s">
        <v>2640</v>
      </c>
      <c r="G1470" s="220"/>
      <c r="H1470" s="223">
        <v>-1.47</v>
      </c>
      <c r="I1470" s="224"/>
      <c r="J1470" s="220"/>
      <c r="K1470" s="220"/>
      <c r="L1470" s="225"/>
      <c r="M1470" s="226"/>
      <c r="N1470" s="227"/>
      <c r="O1470" s="227"/>
      <c r="P1470" s="227"/>
      <c r="Q1470" s="227"/>
      <c r="R1470" s="227"/>
      <c r="S1470" s="227"/>
      <c r="T1470" s="228"/>
      <c r="AT1470" s="229" t="s">
        <v>219</v>
      </c>
      <c r="AU1470" s="229" t="s">
        <v>82</v>
      </c>
      <c r="AV1470" s="14" t="s">
        <v>82</v>
      </c>
      <c r="AW1470" s="14" t="s">
        <v>34</v>
      </c>
      <c r="AX1470" s="14" t="s">
        <v>73</v>
      </c>
      <c r="AY1470" s="229" t="s">
        <v>211</v>
      </c>
    </row>
    <row r="1471" spans="1:65" s="15" customFormat="1" ht="11.25">
      <c r="B1471" s="230"/>
      <c r="C1471" s="231"/>
      <c r="D1471" s="210" t="s">
        <v>219</v>
      </c>
      <c r="E1471" s="232" t="s">
        <v>21</v>
      </c>
      <c r="F1471" s="233" t="s">
        <v>225</v>
      </c>
      <c r="G1471" s="231"/>
      <c r="H1471" s="234">
        <v>30.228999999999999</v>
      </c>
      <c r="I1471" s="235"/>
      <c r="J1471" s="231"/>
      <c r="K1471" s="231"/>
      <c r="L1471" s="236"/>
      <c r="M1471" s="237"/>
      <c r="N1471" s="238"/>
      <c r="O1471" s="238"/>
      <c r="P1471" s="238"/>
      <c r="Q1471" s="238"/>
      <c r="R1471" s="238"/>
      <c r="S1471" s="238"/>
      <c r="T1471" s="239"/>
      <c r="AT1471" s="240" t="s">
        <v>219</v>
      </c>
      <c r="AU1471" s="240" t="s">
        <v>82</v>
      </c>
      <c r="AV1471" s="15" t="s">
        <v>100</v>
      </c>
      <c r="AW1471" s="15" t="s">
        <v>34</v>
      </c>
      <c r="AX1471" s="15" t="s">
        <v>80</v>
      </c>
      <c r="AY1471" s="240" t="s">
        <v>211</v>
      </c>
    </row>
    <row r="1472" spans="1:65" s="2" customFormat="1" ht="21.75" customHeight="1">
      <c r="A1472" s="36"/>
      <c r="B1472" s="37"/>
      <c r="C1472" s="195" t="s">
        <v>2641</v>
      </c>
      <c r="D1472" s="195" t="s">
        <v>213</v>
      </c>
      <c r="E1472" s="196" t="s">
        <v>2642</v>
      </c>
      <c r="F1472" s="197" t="s">
        <v>2643</v>
      </c>
      <c r="G1472" s="198" t="s">
        <v>216</v>
      </c>
      <c r="H1472" s="199">
        <v>140.87</v>
      </c>
      <c r="I1472" s="200"/>
      <c r="J1472" s="201">
        <f>ROUND(I1472*H1472,2)</f>
        <v>0</v>
      </c>
      <c r="K1472" s="197" t="s">
        <v>21</v>
      </c>
      <c r="L1472" s="41"/>
      <c r="M1472" s="202" t="s">
        <v>21</v>
      </c>
      <c r="N1472" s="203" t="s">
        <v>44</v>
      </c>
      <c r="O1472" s="66"/>
      <c r="P1472" s="204">
        <f>O1472*H1472</f>
        <v>0</v>
      </c>
      <c r="Q1472" s="204">
        <v>7.3000000000000001E-3</v>
      </c>
      <c r="R1472" s="204">
        <f>Q1472*H1472</f>
        <v>1.028351</v>
      </c>
      <c r="S1472" s="204">
        <v>0</v>
      </c>
      <c r="T1472" s="205">
        <f>S1472*H1472</f>
        <v>0</v>
      </c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R1472" s="206" t="s">
        <v>330</v>
      </c>
      <c r="AT1472" s="206" t="s">
        <v>213</v>
      </c>
      <c r="AU1472" s="206" t="s">
        <v>82</v>
      </c>
      <c r="AY1472" s="19" t="s">
        <v>211</v>
      </c>
      <c r="BE1472" s="207">
        <f>IF(N1472="základní",J1472,0)</f>
        <v>0</v>
      </c>
      <c r="BF1472" s="207">
        <f>IF(N1472="snížená",J1472,0)</f>
        <v>0</v>
      </c>
      <c r="BG1472" s="207">
        <f>IF(N1472="zákl. přenesená",J1472,0)</f>
        <v>0</v>
      </c>
      <c r="BH1472" s="207">
        <f>IF(N1472="sníž. přenesená",J1472,0)</f>
        <v>0</v>
      </c>
      <c r="BI1472" s="207">
        <f>IF(N1472="nulová",J1472,0)</f>
        <v>0</v>
      </c>
      <c r="BJ1472" s="19" t="s">
        <v>80</v>
      </c>
      <c r="BK1472" s="207">
        <f>ROUND(I1472*H1472,2)</f>
        <v>0</v>
      </c>
      <c r="BL1472" s="19" t="s">
        <v>330</v>
      </c>
      <c r="BM1472" s="206" t="s">
        <v>2644</v>
      </c>
    </row>
    <row r="1473" spans="1:65" s="14" customFormat="1" ht="11.25">
      <c r="B1473" s="219"/>
      <c r="C1473" s="220"/>
      <c r="D1473" s="210" t="s">
        <v>219</v>
      </c>
      <c r="E1473" s="221" t="s">
        <v>21</v>
      </c>
      <c r="F1473" s="222" t="s">
        <v>1150</v>
      </c>
      <c r="G1473" s="220"/>
      <c r="H1473" s="223">
        <v>133.38</v>
      </c>
      <c r="I1473" s="224"/>
      <c r="J1473" s="220"/>
      <c r="K1473" s="220"/>
      <c r="L1473" s="225"/>
      <c r="M1473" s="226"/>
      <c r="N1473" s="227"/>
      <c r="O1473" s="227"/>
      <c r="P1473" s="227"/>
      <c r="Q1473" s="227"/>
      <c r="R1473" s="227"/>
      <c r="S1473" s="227"/>
      <c r="T1473" s="228"/>
      <c r="AT1473" s="229" t="s">
        <v>219</v>
      </c>
      <c r="AU1473" s="229" t="s">
        <v>82</v>
      </c>
      <c r="AV1473" s="14" t="s">
        <v>82</v>
      </c>
      <c r="AW1473" s="14" t="s">
        <v>34</v>
      </c>
      <c r="AX1473" s="14" t="s">
        <v>73</v>
      </c>
      <c r="AY1473" s="229" t="s">
        <v>211</v>
      </c>
    </row>
    <row r="1474" spans="1:65" s="14" customFormat="1" ht="11.25">
      <c r="B1474" s="219"/>
      <c r="C1474" s="220"/>
      <c r="D1474" s="210" t="s">
        <v>219</v>
      </c>
      <c r="E1474" s="221" t="s">
        <v>21</v>
      </c>
      <c r="F1474" s="222" t="s">
        <v>1148</v>
      </c>
      <c r="G1474" s="220"/>
      <c r="H1474" s="223">
        <v>7.49</v>
      </c>
      <c r="I1474" s="224"/>
      <c r="J1474" s="220"/>
      <c r="K1474" s="220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219</v>
      </c>
      <c r="AU1474" s="229" t="s">
        <v>82</v>
      </c>
      <c r="AV1474" s="14" t="s">
        <v>82</v>
      </c>
      <c r="AW1474" s="14" t="s">
        <v>34</v>
      </c>
      <c r="AX1474" s="14" t="s">
        <v>73</v>
      </c>
      <c r="AY1474" s="229" t="s">
        <v>211</v>
      </c>
    </row>
    <row r="1475" spans="1:65" s="15" customFormat="1" ht="11.25">
      <c r="B1475" s="230"/>
      <c r="C1475" s="231"/>
      <c r="D1475" s="210" t="s">
        <v>219</v>
      </c>
      <c r="E1475" s="232" t="s">
        <v>21</v>
      </c>
      <c r="F1475" s="233" t="s">
        <v>225</v>
      </c>
      <c r="G1475" s="231"/>
      <c r="H1475" s="234">
        <v>140.87</v>
      </c>
      <c r="I1475" s="235"/>
      <c r="J1475" s="231"/>
      <c r="K1475" s="231"/>
      <c r="L1475" s="236"/>
      <c r="M1475" s="237"/>
      <c r="N1475" s="238"/>
      <c r="O1475" s="238"/>
      <c r="P1475" s="238"/>
      <c r="Q1475" s="238"/>
      <c r="R1475" s="238"/>
      <c r="S1475" s="238"/>
      <c r="T1475" s="239"/>
      <c r="AT1475" s="240" t="s">
        <v>219</v>
      </c>
      <c r="AU1475" s="240" t="s">
        <v>82</v>
      </c>
      <c r="AV1475" s="15" t="s">
        <v>100</v>
      </c>
      <c r="AW1475" s="15" t="s">
        <v>34</v>
      </c>
      <c r="AX1475" s="15" t="s">
        <v>80</v>
      </c>
      <c r="AY1475" s="240" t="s">
        <v>211</v>
      </c>
    </row>
    <row r="1476" spans="1:65" s="2" customFormat="1" ht="21.75" customHeight="1">
      <c r="A1476" s="36"/>
      <c r="B1476" s="37"/>
      <c r="C1476" s="252" t="s">
        <v>2645</v>
      </c>
      <c r="D1476" s="252" t="s">
        <v>399</v>
      </c>
      <c r="E1476" s="253" t="s">
        <v>2646</v>
      </c>
      <c r="F1476" s="254" t="s">
        <v>2647</v>
      </c>
      <c r="G1476" s="255" t="s">
        <v>216</v>
      </c>
      <c r="H1476" s="256">
        <v>146.71799999999999</v>
      </c>
      <c r="I1476" s="257"/>
      <c r="J1476" s="258">
        <f>ROUND(I1476*H1476,2)</f>
        <v>0</v>
      </c>
      <c r="K1476" s="254" t="s">
        <v>21</v>
      </c>
      <c r="L1476" s="259"/>
      <c r="M1476" s="260" t="s">
        <v>21</v>
      </c>
      <c r="N1476" s="261" t="s">
        <v>44</v>
      </c>
      <c r="O1476" s="66"/>
      <c r="P1476" s="204">
        <f>O1476*H1476</f>
        <v>0</v>
      </c>
      <c r="Q1476" s="204">
        <v>1.18E-2</v>
      </c>
      <c r="R1476" s="204">
        <f>Q1476*H1476</f>
        <v>1.7312723999999999</v>
      </c>
      <c r="S1476" s="204">
        <v>0</v>
      </c>
      <c r="T1476" s="205">
        <f>S1476*H1476</f>
        <v>0</v>
      </c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R1476" s="206" t="s">
        <v>435</v>
      </c>
      <c r="AT1476" s="206" t="s">
        <v>399</v>
      </c>
      <c r="AU1476" s="206" t="s">
        <v>82</v>
      </c>
      <c r="AY1476" s="19" t="s">
        <v>211</v>
      </c>
      <c r="BE1476" s="207">
        <f>IF(N1476="základní",J1476,0)</f>
        <v>0</v>
      </c>
      <c r="BF1476" s="207">
        <f>IF(N1476="snížená",J1476,0)</f>
        <v>0</v>
      </c>
      <c r="BG1476" s="207">
        <f>IF(N1476="zákl. přenesená",J1476,0)</f>
        <v>0</v>
      </c>
      <c r="BH1476" s="207">
        <f>IF(N1476="sníž. přenesená",J1476,0)</f>
        <v>0</v>
      </c>
      <c r="BI1476" s="207">
        <f>IF(N1476="nulová",J1476,0)</f>
        <v>0</v>
      </c>
      <c r="BJ1476" s="19" t="s">
        <v>80</v>
      </c>
      <c r="BK1476" s="207">
        <f>ROUND(I1476*H1476,2)</f>
        <v>0</v>
      </c>
      <c r="BL1476" s="19" t="s">
        <v>330</v>
      </c>
      <c r="BM1476" s="206" t="s">
        <v>2648</v>
      </c>
    </row>
    <row r="1477" spans="1:65" s="14" customFormat="1" ht="11.25">
      <c r="B1477" s="219"/>
      <c r="C1477" s="220"/>
      <c r="D1477" s="210" t="s">
        <v>219</v>
      </c>
      <c r="E1477" s="221" t="s">
        <v>21</v>
      </c>
      <c r="F1477" s="222" t="s">
        <v>2649</v>
      </c>
      <c r="G1477" s="220"/>
      <c r="H1477" s="223">
        <v>146.71799999999999</v>
      </c>
      <c r="I1477" s="224"/>
      <c r="J1477" s="220"/>
      <c r="K1477" s="220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219</v>
      </c>
      <c r="AU1477" s="229" t="s">
        <v>82</v>
      </c>
      <c r="AV1477" s="14" t="s">
        <v>82</v>
      </c>
      <c r="AW1477" s="14" t="s">
        <v>34</v>
      </c>
      <c r="AX1477" s="14" t="s">
        <v>73</v>
      </c>
      <c r="AY1477" s="229" t="s">
        <v>211</v>
      </c>
    </row>
    <row r="1478" spans="1:65" s="15" customFormat="1" ht="11.25">
      <c r="B1478" s="230"/>
      <c r="C1478" s="231"/>
      <c r="D1478" s="210" t="s">
        <v>219</v>
      </c>
      <c r="E1478" s="232" t="s">
        <v>21</v>
      </c>
      <c r="F1478" s="233" t="s">
        <v>225</v>
      </c>
      <c r="G1478" s="231"/>
      <c r="H1478" s="234">
        <v>146.71799999999999</v>
      </c>
      <c r="I1478" s="235"/>
      <c r="J1478" s="231"/>
      <c r="K1478" s="231"/>
      <c r="L1478" s="236"/>
      <c r="M1478" s="237"/>
      <c r="N1478" s="238"/>
      <c r="O1478" s="238"/>
      <c r="P1478" s="238"/>
      <c r="Q1478" s="238"/>
      <c r="R1478" s="238"/>
      <c r="S1478" s="238"/>
      <c r="T1478" s="239"/>
      <c r="AT1478" s="240" t="s">
        <v>219</v>
      </c>
      <c r="AU1478" s="240" t="s">
        <v>82</v>
      </c>
      <c r="AV1478" s="15" t="s">
        <v>100</v>
      </c>
      <c r="AW1478" s="15" t="s">
        <v>34</v>
      </c>
      <c r="AX1478" s="15" t="s">
        <v>80</v>
      </c>
      <c r="AY1478" s="240" t="s">
        <v>211</v>
      </c>
    </row>
    <row r="1479" spans="1:65" s="2" customFormat="1" ht="21.75" customHeight="1">
      <c r="A1479" s="36"/>
      <c r="B1479" s="37"/>
      <c r="C1479" s="252" t="s">
        <v>2650</v>
      </c>
      <c r="D1479" s="252" t="s">
        <v>399</v>
      </c>
      <c r="E1479" s="253" t="s">
        <v>2651</v>
      </c>
      <c r="F1479" s="254" t="s">
        <v>2652</v>
      </c>
      <c r="G1479" s="255" t="s">
        <v>216</v>
      </c>
      <c r="H1479" s="256">
        <v>8.2390000000000008</v>
      </c>
      <c r="I1479" s="257"/>
      <c r="J1479" s="258">
        <f>ROUND(I1479*H1479,2)</f>
        <v>0</v>
      </c>
      <c r="K1479" s="254" t="s">
        <v>21</v>
      </c>
      <c r="L1479" s="259"/>
      <c r="M1479" s="260" t="s">
        <v>21</v>
      </c>
      <c r="N1479" s="261" t="s">
        <v>44</v>
      </c>
      <c r="O1479" s="66"/>
      <c r="P1479" s="204">
        <f>O1479*H1479</f>
        <v>0</v>
      </c>
      <c r="Q1479" s="204">
        <v>1.18E-2</v>
      </c>
      <c r="R1479" s="204">
        <f>Q1479*H1479</f>
        <v>9.7220200000000007E-2</v>
      </c>
      <c r="S1479" s="204">
        <v>0</v>
      </c>
      <c r="T1479" s="20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206" t="s">
        <v>435</v>
      </c>
      <c r="AT1479" s="206" t="s">
        <v>399</v>
      </c>
      <c r="AU1479" s="206" t="s">
        <v>82</v>
      </c>
      <c r="AY1479" s="19" t="s">
        <v>211</v>
      </c>
      <c r="BE1479" s="207">
        <f>IF(N1479="základní",J1479,0)</f>
        <v>0</v>
      </c>
      <c r="BF1479" s="207">
        <f>IF(N1479="snížená",J1479,0)</f>
        <v>0</v>
      </c>
      <c r="BG1479" s="207">
        <f>IF(N1479="zákl. přenesená",J1479,0)</f>
        <v>0</v>
      </c>
      <c r="BH1479" s="207">
        <f>IF(N1479="sníž. přenesená",J1479,0)</f>
        <v>0</v>
      </c>
      <c r="BI1479" s="207">
        <f>IF(N1479="nulová",J1479,0)</f>
        <v>0</v>
      </c>
      <c r="BJ1479" s="19" t="s">
        <v>80</v>
      </c>
      <c r="BK1479" s="207">
        <f>ROUND(I1479*H1479,2)</f>
        <v>0</v>
      </c>
      <c r="BL1479" s="19" t="s">
        <v>330</v>
      </c>
      <c r="BM1479" s="206" t="s">
        <v>2653</v>
      </c>
    </row>
    <row r="1480" spans="1:65" s="14" customFormat="1" ht="11.25">
      <c r="B1480" s="219"/>
      <c r="C1480" s="220"/>
      <c r="D1480" s="210" t="s">
        <v>219</v>
      </c>
      <c r="E1480" s="221" t="s">
        <v>21</v>
      </c>
      <c r="F1480" s="222" t="s">
        <v>2654</v>
      </c>
      <c r="G1480" s="220"/>
      <c r="H1480" s="223">
        <v>8.2390000000000008</v>
      </c>
      <c r="I1480" s="224"/>
      <c r="J1480" s="220"/>
      <c r="K1480" s="220"/>
      <c r="L1480" s="225"/>
      <c r="M1480" s="226"/>
      <c r="N1480" s="227"/>
      <c r="O1480" s="227"/>
      <c r="P1480" s="227"/>
      <c r="Q1480" s="227"/>
      <c r="R1480" s="227"/>
      <c r="S1480" s="227"/>
      <c r="T1480" s="228"/>
      <c r="AT1480" s="229" t="s">
        <v>219</v>
      </c>
      <c r="AU1480" s="229" t="s">
        <v>82</v>
      </c>
      <c r="AV1480" s="14" t="s">
        <v>82</v>
      </c>
      <c r="AW1480" s="14" t="s">
        <v>34</v>
      </c>
      <c r="AX1480" s="14" t="s">
        <v>73</v>
      </c>
      <c r="AY1480" s="229" t="s">
        <v>211</v>
      </c>
    </row>
    <row r="1481" spans="1:65" s="15" customFormat="1" ht="11.25">
      <c r="B1481" s="230"/>
      <c r="C1481" s="231"/>
      <c r="D1481" s="210" t="s">
        <v>219</v>
      </c>
      <c r="E1481" s="232" t="s">
        <v>21</v>
      </c>
      <c r="F1481" s="233" t="s">
        <v>225</v>
      </c>
      <c r="G1481" s="231"/>
      <c r="H1481" s="234">
        <v>8.2390000000000008</v>
      </c>
      <c r="I1481" s="235"/>
      <c r="J1481" s="231"/>
      <c r="K1481" s="231"/>
      <c r="L1481" s="236"/>
      <c r="M1481" s="237"/>
      <c r="N1481" s="238"/>
      <c r="O1481" s="238"/>
      <c r="P1481" s="238"/>
      <c r="Q1481" s="238"/>
      <c r="R1481" s="238"/>
      <c r="S1481" s="238"/>
      <c r="T1481" s="239"/>
      <c r="AT1481" s="240" t="s">
        <v>219</v>
      </c>
      <c r="AU1481" s="240" t="s">
        <v>82</v>
      </c>
      <c r="AV1481" s="15" t="s">
        <v>100</v>
      </c>
      <c r="AW1481" s="15" t="s">
        <v>34</v>
      </c>
      <c r="AX1481" s="15" t="s">
        <v>80</v>
      </c>
      <c r="AY1481" s="240" t="s">
        <v>211</v>
      </c>
    </row>
    <row r="1482" spans="1:65" s="2" customFormat="1" ht="21.75" customHeight="1">
      <c r="A1482" s="36"/>
      <c r="B1482" s="37"/>
      <c r="C1482" s="195" t="s">
        <v>2655</v>
      </c>
      <c r="D1482" s="195" t="s">
        <v>213</v>
      </c>
      <c r="E1482" s="196" t="s">
        <v>2656</v>
      </c>
      <c r="F1482" s="197" t="s">
        <v>2657</v>
      </c>
      <c r="G1482" s="198" t="s">
        <v>370</v>
      </c>
      <c r="H1482" s="199">
        <v>2.944</v>
      </c>
      <c r="I1482" s="200"/>
      <c r="J1482" s="201">
        <f>ROUND(I1482*H1482,2)</f>
        <v>0</v>
      </c>
      <c r="K1482" s="197" t="s">
        <v>217</v>
      </c>
      <c r="L1482" s="41"/>
      <c r="M1482" s="202" t="s">
        <v>21</v>
      </c>
      <c r="N1482" s="203" t="s">
        <v>44</v>
      </c>
      <c r="O1482" s="66"/>
      <c r="P1482" s="204">
        <f>O1482*H1482</f>
        <v>0</v>
      </c>
      <c r="Q1482" s="204">
        <v>0</v>
      </c>
      <c r="R1482" s="204">
        <f>Q1482*H1482</f>
        <v>0</v>
      </c>
      <c r="S1482" s="204">
        <v>0</v>
      </c>
      <c r="T1482" s="205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206" t="s">
        <v>330</v>
      </c>
      <c r="AT1482" s="206" t="s">
        <v>213</v>
      </c>
      <c r="AU1482" s="206" t="s">
        <v>82</v>
      </c>
      <c r="AY1482" s="19" t="s">
        <v>211</v>
      </c>
      <c r="BE1482" s="207">
        <f>IF(N1482="základní",J1482,0)</f>
        <v>0</v>
      </c>
      <c r="BF1482" s="207">
        <f>IF(N1482="snížená",J1482,0)</f>
        <v>0</v>
      </c>
      <c r="BG1482" s="207">
        <f>IF(N1482="zákl. přenesená",J1482,0)</f>
        <v>0</v>
      </c>
      <c r="BH1482" s="207">
        <f>IF(N1482="sníž. přenesená",J1482,0)</f>
        <v>0</v>
      </c>
      <c r="BI1482" s="207">
        <f>IF(N1482="nulová",J1482,0)</f>
        <v>0</v>
      </c>
      <c r="BJ1482" s="19" t="s">
        <v>80</v>
      </c>
      <c r="BK1482" s="207">
        <f>ROUND(I1482*H1482,2)</f>
        <v>0</v>
      </c>
      <c r="BL1482" s="19" t="s">
        <v>330</v>
      </c>
      <c r="BM1482" s="206" t="s">
        <v>2658</v>
      </c>
    </row>
    <row r="1483" spans="1:65" s="2" customFormat="1" ht="16.5" customHeight="1">
      <c r="A1483" s="36"/>
      <c r="B1483" s="37"/>
      <c r="C1483" s="195" t="s">
        <v>2659</v>
      </c>
      <c r="D1483" s="195" t="s">
        <v>213</v>
      </c>
      <c r="E1483" s="196" t="s">
        <v>2660</v>
      </c>
      <c r="F1483" s="197" t="s">
        <v>805</v>
      </c>
      <c r="G1483" s="198" t="s">
        <v>370</v>
      </c>
      <c r="H1483" s="199">
        <v>2.944</v>
      </c>
      <c r="I1483" s="200"/>
      <c r="J1483" s="201">
        <f>ROUND(I1483*H1483,2)</f>
        <v>0</v>
      </c>
      <c r="K1483" s="197" t="s">
        <v>21</v>
      </c>
      <c r="L1483" s="41"/>
      <c r="M1483" s="202" t="s">
        <v>21</v>
      </c>
      <c r="N1483" s="203" t="s">
        <v>44</v>
      </c>
      <c r="O1483" s="66"/>
      <c r="P1483" s="204">
        <f>O1483*H1483</f>
        <v>0</v>
      </c>
      <c r="Q1483" s="204">
        <v>0</v>
      </c>
      <c r="R1483" s="204">
        <f>Q1483*H1483</f>
        <v>0</v>
      </c>
      <c r="S1483" s="204">
        <v>0</v>
      </c>
      <c r="T1483" s="205">
        <f>S1483*H1483</f>
        <v>0</v>
      </c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R1483" s="206" t="s">
        <v>330</v>
      </c>
      <c r="AT1483" s="206" t="s">
        <v>213</v>
      </c>
      <c r="AU1483" s="206" t="s">
        <v>82</v>
      </c>
      <c r="AY1483" s="19" t="s">
        <v>211</v>
      </c>
      <c r="BE1483" s="207">
        <f>IF(N1483="základní",J1483,0)</f>
        <v>0</v>
      </c>
      <c r="BF1483" s="207">
        <f>IF(N1483="snížená",J1483,0)</f>
        <v>0</v>
      </c>
      <c r="BG1483" s="207">
        <f>IF(N1483="zákl. přenesená",J1483,0)</f>
        <v>0</v>
      </c>
      <c r="BH1483" s="207">
        <f>IF(N1483="sníž. přenesená",J1483,0)</f>
        <v>0</v>
      </c>
      <c r="BI1483" s="207">
        <f>IF(N1483="nulová",J1483,0)</f>
        <v>0</v>
      </c>
      <c r="BJ1483" s="19" t="s">
        <v>80</v>
      </c>
      <c r="BK1483" s="207">
        <f>ROUND(I1483*H1483,2)</f>
        <v>0</v>
      </c>
      <c r="BL1483" s="19" t="s">
        <v>330</v>
      </c>
      <c r="BM1483" s="206" t="s">
        <v>2661</v>
      </c>
    </row>
    <row r="1484" spans="1:65" s="12" customFormat="1" ht="22.9" customHeight="1">
      <c r="B1484" s="179"/>
      <c r="C1484" s="180"/>
      <c r="D1484" s="181" t="s">
        <v>72</v>
      </c>
      <c r="E1484" s="193" t="s">
        <v>1059</v>
      </c>
      <c r="F1484" s="193" t="s">
        <v>1060</v>
      </c>
      <c r="G1484" s="180"/>
      <c r="H1484" s="180"/>
      <c r="I1484" s="183"/>
      <c r="J1484" s="194">
        <f>BK1484</f>
        <v>0</v>
      </c>
      <c r="K1484" s="180"/>
      <c r="L1484" s="185"/>
      <c r="M1484" s="186"/>
      <c r="N1484" s="187"/>
      <c r="O1484" s="187"/>
      <c r="P1484" s="188">
        <f>SUM(P1485:P1535)</f>
        <v>0</v>
      </c>
      <c r="Q1484" s="187"/>
      <c r="R1484" s="188">
        <f>SUM(R1485:R1535)</f>
        <v>1.0037003200000001</v>
      </c>
      <c r="S1484" s="187"/>
      <c r="T1484" s="189">
        <f>SUM(T1485:T1535)</f>
        <v>0</v>
      </c>
      <c r="AR1484" s="190" t="s">
        <v>82</v>
      </c>
      <c r="AT1484" s="191" t="s">
        <v>72</v>
      </c>
      <c r="AU1484" s="191" t="s">
        <v>80</v>
      </c>
      <c r="AY1484" s="190" t="s">
        <v>211</v>
      </c>
      <c r="BK1484" s="192">
        <f>SUM(BK1485:BK1535)</f>
        <v>0</v>
      </c>
    </row>
    <row r="1485" spans="1:65" s="2" customFormat="1" ht="16.5" customHeight="1">
      <c r="A1485" s="36"/>
      <c r="B1485" s="37"/>
      <c r="C1485" s="195" t="s">
        <v>2662</v>
      </c>
      <c r="D1485" s="195" t="s">
        <v>213</v>
      </c>
      <c r="E1485" s="196" t="s">
        <v>1062</v>
      </c>
      <c r="F1485" s="197" t="s">
        <v>1063</v>
      </c>
      <c r="G1485" s="198" t="s">
        <v>216</v>
      </c>
      <c r="H1485" s="199">
        <v>2048.3679999999999</v>
      </c>
      <c r="I1485" s="200"/>
      <c r="J1485" s="201">
        <f>ROUND(I1485*H1485,2)</f>
        <v>0</v>
      </c>
      <c r="K1485" s="197" t="s">
        <v>21</v>
      </c>
      <c r="L1485" s="41"/>
      <c r="M1485" s="202" t="s">
        <v>21</v>
      </c>
      <c r="N1485" s="203" t="s">
        <v>44</v>
      </c>
      <c r="O1485" s="66"/>
      <c r="P1485" s="204">
        <f>O1485*H1485</f>
        <v>0</v>
      </c>
      <c r="Q1485" s="204">
        <v>0</v>
      </c>
      <c r="R1485" s="204">
        <f>Q1485*H1485</f>
        <v>0</v>
      </c>
      <c r="S1485" s="204">
        <v>0</v>
      </c>
      <c r="T1485" s="205">
        <f>S1485*H1485</f>
        <v>0</v>
      </c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R1485" s="206" t="s">
        <v>330</v>
      </c>
      <c r="AT1485" s="206" t="s">
        <v>213</v>
      </c>
      <c r="AU1485" s="206" t="s">
        <v>82</v>
      </c>
      <c r="AY1485" s="19" t="s">
        <v>211</v>
      </c>
      <c r="BE1485" s="207">
        <f>IF(N1485="základní",J1485,0)</f>
        <v>0</v>
      </c>
      <c r="BF1485" s="207">
        <f>IF(N1485="snížená",J1485,0)</f>
        <v>0</v>
      </c>
      <c r="BG1485" s="207">
        <f>IF(N1485="zákl. přenesená",J1485,0)</f>
        <v>0</v>
      </c>
      <c r="BH1485" s="207">
        <f>IF(N1485="sníž. přenesená",J1485,0)</f>
        <v>0</v>
      </c>
      <c r="BI1485" s="207">
        <f>IF(N1485="nulová",J1485,0)</f>
        <v>0</v>
      </c>
      <c r="BJ1485" s="19" t="s">
        <v>80</v>
      </c>
      <c r="BK1485" s="207">
        <f>ROUND(I1485*H1485,2)</f>
        <v>0</v>
      </c>
      <c r="BL1485" s="19" t="s">
        <v>330</v>
      </c>
      <c r="BM1485" s="206" t="s">
        <v>2663</v>
      </c>
    </row>
    <row r="1486" spans="1:65" s="13" customFormat="1" ht="11.25">
      <c r="B1486" s="208"/>
      <c r="C1486" s="209"/>
      <c r="D1486" s="210" t="s">
        <v>219</v>
      </c>
      <c r="E1486" s="211" t="s">
        <v>21</v>
      </c>
      <c r="F1486" s="212" t="s">
        <v>1065</v>
      </c>
      <c r="G1486" s="209"/>
      <c r="H1486" s="211" t="s">
        <v>21</v>
      </c>
      <c r="I1486" s="213"/>
      <c r="J1486" s="209"/>
      <c r="K1486" s="209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219</v>
      </c>
      <c r="AU1486" s="218" t="s">
        <v>82</v>
      </c>
      <c r="AV1486" s="13" t="s">
        <v>80</v>
      </c>
      <c r="AW1486" s="13" t="s">
        <v>34</v>
      </c>
      <c r="AX1486" s="13" t="s">
        <v>73</v>
      </c>
      <c r="AY1486" s="218" t="s">
        <v>211</v>
      </c>
    </row>
    <row r="1487" spans="1:65" s="14" customFormat="1" ht="11.25">
      <c r="B1487" s="219"/>
      <c r="C1487" s="220"/>
      <c r="D1487" s="210" t="s">
        <v>219</v>
      </c>
      <c r="E1487" s="221" t="s">
        <v>21</v>
      </c>
      <c r="F1487" s="222" t="s">
        <v>1142</v>
      </c>
      <c r="G1487" s="220"/>
      <c r="H1487" s="223">
        <v>835.73199999999997</v>
      </c>
      <c r="I1487" s="224"/>
      <c r="J1487" s="220"/>
      <c r="K1487" s="220"/>
      <c r="L1487" s="225"/>
      <c r="M1487" s="226"/>
      <c r="N1487" s="227"/>
      <c r="O1487" s="227"/>
      <c r="P1487" s="227"/>
      <c r="Q1487" s="227"/>
      <c r="R1487" s="227"/>
      <c r="S1487" s="227"/>
      <c r="T1487" s="228"/>
      <c r="AT1487" s="229" t="s">
        <v>219</v>
      </c>
      <c r="AU1487" s="229" t="s">
        <v>82</v>
      </c>
      <c r="AV1487" s="14" t="s">
        <v>82</v>
      </c>
      <c r="AW1487" s="14" t="s">
        <v>34</v>
      </c>
      <c r="AX1487" s="14" t="s">
        <v>73</v>
      </c>
      <c r="AY1487" s="229" t="s">
        <v>211</v>
      </c>
    </row>
    <row r="1488" spans="1:65" s="14" customFormat="1" ht="11.25">
      <c r="B1488" s="219"/>
      <c r="C1488" s="220"/>
      <c r="D1488" s="210" t="s">
        <v>219</v>
      </c>
      <c r="E1488" s="221" t="s">
        <v>21</v>
      </c>
      <c r="F1488" s="222" t="s">
        <v>1144</v>
      </c>
      <c r="G1488" s="220"/>
      <c r="H1488" s="223">
        <v>1212.636</v>
      </c>
      <c r="I1488" s="224"/>
      <c r="J1488" s="220"/>
      <c r="K1488" s="220"/>
      <c r="L1488" s="225"/>
      <c r="M1488" s="226"/>
      <c r="N1488" s="227"/>
      <c r="O1488" s="227"/>
      <c r="P1488" s="227"/>
      <c r="Q1488" s="227"/>
      <c r="R1488" s="227"/>
      <c r="S1488" s="227"/>
      <c r="T1488" s="228"/>
      <c r="AT1488" s="229" t="s">
        <v>219</v>
      </c>
      <c r="AU1488" s="229" t="s">
        <v>82</v>
      </c>
      <c r="AV1488" s="14" t="s">
        <v>82</v>
      </c>
      <c r="AW1488" s="14" t="s">
        <v>34</v>
      </c>
      <c r="AX1488" s="14" t="s">
        <v>73</v>
      </c>
      <c r="AY1488" s="229" t="s">
        <v>211</v>
      </c>
    </row>
    <row r="1489" spans="1:65" s="15" customFormat="1" ht="11.25">
      <c r="B1489" s="230"/>
      <c r="C1489" s="231"/>
      <c r="D1489" s="210" t="s">
        <v>219</v>
      </c>
      <c r="E1489" s="232" t="s">
        <v>21</v>
      </c>
      <c r="F1489" s="233" t="s">
        <v>225</v>
      </c>
      <c r="G1489" s="231"/>
      <c r="H1489" s="234">
        <v>2048.3679999999999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219</v>
      </c>
      <c r="AU1489" s="240" t="s">
        <v>82</v>
      </c>
      <c r="AV1489" s="15" t="s">
        <v>100</v>
      </c>
      <c r="AW1489" s="15" t="s">
        <v>34</v>
      </c>
      <c r="AX1489" s="15" t="s">
        <v>80</v>
      </c>
      <c r="AY1489" s="240" t="s">
        <v>211</v>
      </c>
    </row>
    <row r="1490" spans="1:65" s="2" customFormat="1" ht="16.5" customHeight="1">
      <c r="A1490" s="36"/>
      <c r="B1490" s="37"/>
      <c r="C1490" s="195" t="s">
        <v>2664</v>
      </c>
      <c r="D1490" s="195" t="s">
        <v>213</v>
      </c>
      <c r="E1490" s="196" t="s">
        <v>2665</v>
      </c>
      <c r="F1490" s="197" t="s">
        <v>2666</v>
      </c>
      <c r="G1490" s="198" t="s">
        <v>216</v>
      </c>
      <c r="H1490" s="199">
        <v>2048.3679999999999</v>
      </c>
      <c r="I1490" s="200"/>
      <c r="J1490" s="201">
        <f>ROUND(I1490*H1490,2)</f>
        <v>0</v>
      </c>
      <c r="K1490" s="197" t="s">
        <v>21</v>
      </c>
      <c r="L1490" s="41"/>
      <c r="M1490" s="202" t="s">
        <v>21</v>
      </c>
      <c r="N1490" s="203" t="s">
        <v>44</v>
      </c>
      <c r="O1490" s="66"/>
      <c r="P1490" s="204">
        <f>O1490*H1490</f>
        <v>0</v>
      </c>
      <c r="Q1490" s="204">
        <v>2.0000000000000001E-4</v>
      </c>
      <c r="R1490" s="204">
        <f>Q1490*H1490</f>
        <v>0.40967360000000003</v>
      </c>
      <c r="S1490" s="204">
        <v>0</v>
      </c>
      <c r="T1490" s="205">
        <f>S1490*H1490</f>
        <v>0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206" t="s">
        <v>330</v>
      </c>
      <c r="AT1490" s="206" t="s">
        <v>213</v>
      </c>
      <c r="AU1490" s="206" t="s">
        <v>82</v>
      </c>
      <c r="AY1490" s="19" t="s">
        <v>211</v>
      </c>
      <c r="BE1490" s="207">
        <f>IF(N1490="základní",J1490,0)</f>
        <v>0</v>
      </c>
      <c r="BF1490" s="207">
        <f>IF(N1490="snížená",J1490,0)</f>
        <v>0</v>
      </c>
      <c r="BG1490" s="207">
        <f>IF(N1490="zákl. přenesená",J1490,0)</f>
        <v>0</v>
      </c>
      <c r="BH1490" s="207">
        <f>IF(N1490="sníž. přenesená",J1490,0)</f>
        <v>0</v>
      </c>
      <c r="BI1490" s="207">
        <f>IF(N1490="nulová",J1490,0)</f>
        <v>0</v>
      </c>
      <c r="BJ1490" s="19" t="s">
        <v>80</v>
      </c>
      <c r="BK1490" s="207">
        <f>ROUND(I1490*H1490,2)</f>
        <v>0</v>
      </c>
      <c r="BL1490" s="19" t="s">
        <v>330</v>
      </c>
      <c r="BM1490" s="206" t="s">
        <v>2667</v>
      </c>
    </row>
    <row r="1491" spans="1:65" s="14" customFormat="1" ht="11.25">
      <c r="B1491" s="219"/>
      <c r="C1491" s="220"/>
      <c r="D1491" s="210" t="s">
        <v>219</v>
      </c>
      <c r="E1491" s="221" t="s">
        <v>21</v>
      </c>
      <c r="F1491" s="222" t="s">
        <v>1142</v>
      </c>
      <c r="G1491" s="220"/>
      <c r="H1491" s="223">
        <v>835.73199999999997</v>
      </c>
      <c r="I1491" s="224"/>
      <c r="J1491" s="220"/>
      <c r="K1491" s="220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219</v>
      </c>
      <c r="AU1491" s="229" t="s">
        <v>82</v>
      </c>
      <c r="AV1491" s="14" t="s">
        <v>82</v>
      </c>
      <c r="AW1491" s="14" t="s">
        <v>34</v>
      </c>
      <c r="AX1491" s="14" t="s">
        <v>73</v>
      </c>
      <c r="AY1491" s="229" t="s">
        <v>211</v>
      </c>
    </row>
    <row r="1492" spans="1:65" s="14" customFormat="1" ht="11.25">
      <c r="B1492" s="219"/>
      <c r="C1492" s="220"/>
      <c r="D1492" s="210" t="s">
        <v>219</v>
      </c>
      <c r="E1492" s="221" t="s">
        <v>21</v>
      </c>
      <c r="F1492" s="222" t="s">
        <v>1144</v>
      </c>
      <c r="G1492" s="220"/>
      <c r="H1492" s="223">
        <v>1212.636</v>
      </c>
      <c r="I1492" s="224"/>
      <c r="J1492" s="220"/>
      <c r="K1492" s="220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219</v>
      </c>
      <c r="AU1492" s="229" t="s">
        <v>82</v>
      </c>
      <c r="AV1492" s="14" t="s">
        <v>82</v>
      </c>
      <c r="AW1492" s="14" t="s">
        <v>34</v>
      </c>
      <c r="AX1492" s="14" t="s">
        <v>73</v>
      </c>
      <c r="AY1492" s="229" t="s">
        <v>211</v>
      </c>
    </row>
    <row r="1493" spans="1:65" s="15" customFormat="1" ht="11.25">
      <c r="B1493" s="230"/>
      <c r="C1493" s="231"/>
      <c r="D1493" s="210" t="s">
        <v>219</v>
      </c>
      <c r="E1493" s="232" t="s">
        <v>21</v>
      </c>
      <c r="F1493" s="233" t="s">
        <v>225</v>
      </c>
      <c r="G1493" s="231"/>
      <c r="H1493" s="234">
        <v>2048.3679999999999</v>
      </c>
      <c r="I1493" s="235"/>
      <c r="J1493" s="231"/>
      <c r="K1493" s="231"/>
      <c r="L1493" s="236"/>
      <c r="M1493" s="237"/>
      <c r="N1493" s="238"/>
      <c r="O1493" s="238"/>
      <c r="P1493" s="238"/>
      <c r="Q1493" s="238"/>
      <c r="R1493" s="238"/>
      <c r="S1493" s="238"/>
      <c r="T1493" s="239"/>
      <c r="AT1493" s="240" t="s">
        <v>219</v>
      </c>
      <c r="AU1493" s="240" t="s">
        <v>82</v>
      </c>
      <c r="AV1493" s="15" t="s">
        <v>100</v>
      </c>
      <c r="AW1493" s="15" t="s">
        <v>34</v>
      </c>
      <c r="AX1493" s="15" t="s">
        <v>80</v>
      </c>
      <c r="AY1493" s="240" t="s">
        <v>211</v>
      </c>
    </row>
    <row r="1494" spans="1:65" s="2" customFormat="1" ht="16.5" customHeight="1">
      <c r="A1494" s="36"/>
      <c r="B1494" s="37"/>
      <c r="C1494" s="195" t="s">
        <v>2668</v>
      </c>
      <c r="D1494" s="195" t="s">
        <v>213</v>
      </c>
      <c r="E1494" s="196" t="s">
        <v>2669</v>
      </c>
      <c r="F1494" s="197" t="s">
        <v>2670</v>
      </c>
      <c r="G1494" s="198" t="s">
        <v>216</v>
      </c>
      <c r="H1494" s="199">
        <v>1212.636</v>
      </c>
      <c r="I1494" s="200"/>
      <c r="J1494" s="201">
        <f>ROUND(I1494*H1494,2)</f>
        <v>0</v>
      </c>
      <c r="K1494" s="197" t="s">
        <v>21</v>
      </c>
      <c r="L1494" s="41"/>
      <c r="M1494" s="202" t="s">
        <v>21</v>
      </c>
      <c r="N1494" s="203" t="s">
        <v>44</v>
      </c>
      <c r="O1494" s="66"/>
      <c r="P1494" s="204">
        <f>O1494*H1494</f>
        <v>0</v>
      </c>
      <c r="Q1494" s="204">
        <v>2.9E-4</v>
      </c>
      <c r="R1494" s="204">
        <f>Q1494*H1494</f>
        <v>0.35166443999999997</v>
      </c>
      <c r="S1494" s="204">
        <v>0</v>
      </c>
      <c r="T1494" s="20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206" t="s">
        <v>330</v>
      </c>
      <c r="AT1494" s="206" t="s">
        <v>213</v>
      </c>
      <c r="AU1494" s="206" t="s">
        <v>82</v>
      </c>
      <c r="AY1494" s="19" t="s">
        <v>211</v>
      </c>
      <c r="BE1494" s="207">
        <f>IF(N1494="základní",J1494,0)</f>
        <v>0</v>
      </c>
      <c r="BF1494" s="207">
        <f>IF(N1494="snížená",J1494,0)</f>
        <v>0</v>
      </c>
      <c r="BG1494" s="207">
        <f>IF(N1494="zákl. přenesená",J1494,0)</f>
        <v>0</v>
      </c>
      <c r="BH1494" s="207">
        <f>IF(N1494="sníž. přenesená",J1494,0)</f>
        <v>0</v>
      </c>
      <c r="BI1494" s="207">
        <f>IF(N1494="nulová",J1494,0)</f>
        <v>0</v>
      </c>
      <c r="BJ1494" s="19" t="s">
        <v>80</v>
      </c>
      <c r="BK1494" s="207">
        <f>ROUND(I1494*H1494,2)</f>
        <v>0</v>
      </c>
      <c r="BL1494" s="19" t="s">
        <v>330</v>
      </c>
      <c r="BM1494" s="206" t="s">
        <v>2671</v>
      </c>
    </row>
    <row r="1495" spans="1:65" s="13" customFormat="1" ht="11.25">
      <c r="B1495" s="208"/>
      <c r="C1495" s="209"/>
      <c r="D1495" s="210" t="s">
        <v>219</v>
      </c>
      <c r="E1495" s="211" t="s">
        <v>21</v>
      </c>
      <c r="F1495" s="212" t="s">
        <v>2672</v>
      </c>
      <c r="G1495" s="209"/>
      <c r="H1495" s="211" t="s">
        <v>21</v>
      </c>
      <c r="I1495" s="213"/>
      <c r="J1495" s="209"/>
      <c r="K1495" s="209"/>
      <c r="L1495" s="214"/>
      <c r="M1495" s="215"/>
      <c r="N1495" s="216"/>
      <c r="O1495" s="216"/>
      <c r="P1495" s="216"/>
      <c r="Q1495" s="216"/>
      <c r="R1495" s="216"/>
      <c r="S1495" s="216"/>
      <c r="T1495" s="217"/>
      <c r="AT1495" s="218" t="s">
        <v>219</v>
      </c>
      <c r="AU1495" s="218" t="s">
        <v>82</v>
      </c>
      <c r="AV1495" s="13" t="s">
        <v>80</v>
      </c>
      <c r="AW1495" s="13" t="s">
        <v>34</v>
      </c>
      <c r="AX1495" s="13" t="s">
        <v>73</v>
      </c>
      <c r="AY1495" s="218" t="s">
        <v>211</v>
      </c>
    </row>
    <row r="1496" spans="1:65" s="14" customFormat="1" ht="11.25">
      <c r="B1496" s="219"/>
      <c r="C1496" s="220"/>
      <c r="D1496" s="210" t="s">
        <v>219</v>
      </c>
      <c r="E1496" s="221" t="s">
        <v>21</v>
      </c>
      <c r="F1496" s="222" t="s">
        <v>2673</v>
      </c>
      <c r="G1496" s="220"/>
      <c r="H1496" s="223">
        <v>64.2</v>
      </c>
      <c r="I1496" s="224"/>
      <c r="J1496" s="220"/>
      <c r="K1496" s="220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219</v>
      </c>
      <c r="AU1496" s="229" t="s">
        <v>82</v>
      </c>
      <c r="AV1496" s="14" t="s">
        <v>82</v>
      </c>
      <c r="AW1496" s="14" t="s">
        <v>34</v>
      </c>
      <c r="AX1496" s="14" t="s">
        <v>73</v>
      </c>
      <c r="AY1496" s="229" t="s">
        <v>211</v>
      </c>
    </row>
    <row r="1497" spans="1:65" s="14" customFormat="1" ht="11.25">
      <c r="B1497" s="219"/>
      <c r="C1497" s="220"/>
      <c r="D1497" s="210" t="s">
        <v>219</v>
      </c>
      <c r="E1497" s="221" t="s">
        <v>21</v>
      </c>
      <c r="F1497" s="222" t="s">
        <v>2674</v>
      </c>
      <c r="G1497" s="220"/>
      <c r="H1497" s="223">
        <v>82.022000000000006</v>
      </c>
      <c r="I1497" s="224"/>
      <c r="J1497" s="220"/>
      <c r="K1497" s="220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219</v>
      </c>
      <c r="AU1497" s="229" t="s">
        <v>82</v>
      </c>
      <c r="AV1497" s="14" t="s">
        <v>82</v>
      </c>
      <c r="AW1497" s="14" t="s">
        <v>34</v>
      </c>
      <c r="AX1497" s="14" t="s">
        <v>73</v>
      </c>
      <c r="AY1497" s="229" t="s">
        <v>211</v>
      </c>
    </row>
    <row r="1498" spans="1:65" s="14" customFormat="1" ht="11.25">
      <c r="B1498" s="219"/>
      <c r="C1498" s="220"/>
      <c r="D1498" s="210" t="s">
        <v>219</v>
      </c>
      <c r="E1498" s="221" t="s">
        <v>21</v>
      </c>
      <c r="F1498" s="222" t="s">
        <v>2675</v>
      </c>
      <c r="G1498" s="220"/>
      <c r="H1498" s="223">
        <v>102.128</v>
      </c>
      <c r="I1498" s="224"/>
      <c r="J1498" s="220"/>
      <c r="K1498" s="220"/>
      <c r="L1498" s="225"/>
      <c r="M1498" s="226"/>
      <c r="N1498" s="227"/>
      <c r="O1498" s="227"/>
      <c r="P1498" s="227"/>
      <c r="Q1498" s="227"/>
      <c r="R1498" s="227"/>
      <c r="S1498" s="227"/>
      <c r="T1498" s="228"/>
      <c r="AT1498" s="229" t="s">
        <v>219</v>
      </c>
      <c r="AU1498" s="229" t="s">
        <v>82</v>
      </c>
      <c r="AV1498" s="14" t="s">
        <v>82</v>
      </c>
      <c r="AW1498" s="14" t="s">
        <v>34</v>
      </c>
      <c r="AX1498" s="14" t="s">
        <v>73</v>
      </c>
      <c r="AY1498" s="229" t="s">
        <v>211</v>
      </c>
    </row>
    <row r="1499" spans="1:65" s="14" customFormat="1" ht="11.25">
      <c r="B1499" s="219"/>
      <c r="C1499" s="220"/>
      <c r="D1499" s="210" t="s">
        <v>219</v>
      </c>
      <c r="E1499" s="221" t="s">
        <v>21</v>
      </c>
      <c r="F1499" s="222" t="s">
        <v>2676</v>
      </c>
      <c r="G1499" s="220"/>
      <c r="H1499" s="223">
        <v>6.14</v>
      </c>
      <c r="I1499" s="224"/>
      <c r="J1499" s="220"/>
      <c r="K1499" s="220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219</v>
      </c>
      <c r="AU1499" s="229" t="s">
        <v>82</v>
      </c>
      <c r="AV1499" s="14" t="s">
        <v>82</v>
      </c>
      <c r="AW1499" s="14" t="s">
        <v>34</v>
      </c>
      <c r="AX1499" s="14" t="s">
        <v>73</v>
      </c>
      <c r="AY1499" s="229" t="s">
        <v>211</v>
      </c>
    </row>
    <row r="1500" spans="1:65" s="14" customFormat="1" ht="11.25">
      <c r="B1500" s="219"/>
      <c r="C1500" s="220"/>
      <c r="D1500" s="210" t="s">
        <v>219</v>
      </c>
      <c r="E1500" s="221" t="s">
        <v>21</v>
      </c>
      <c r="F1500" s="222" t="s">
        <v>2677</v>
      </c>
      <c r="G1500" s="220"/>
      <c r="H1500" s="223">
        <v>185.364</v>
      </c>
      <c r="I1500" s="224"/>
      <c r="J1500" s="220"/>
      <c r="K1500" s="220"/>
      <c r="L1500" s="225"/>
      <c r="M1500" s="226"/>
      <c r="N1500" s="227"/>
      <c r="O1500" s="227"/>
      <c r="P1500" s="227"/>
      <c r="Q1500" s="227"/>
      <c r="R1500" s="227"/>
      <c r="S1500" s="227"/>
      <c r="T1500" s="228"/>
      <c r="AT1500" s="229" t="s">
        <v>219</v>
      </c>
      <c r="AU1500" s="229" t="s">
        <v>82</v>
      </c>
      <c r="AV1500" s="14" t="s">
        <v>82</v>
      </c>
      <c r="AW1500" s="14" t="s">
        <v>34</v>
      </c>
      <c r="AX1500" s="14" t="s">
        <v>73</v>
      </c>
      <c r="AY1500" s="229" t="s">
        <v>211</v>
      </c>
    </row>
    <row r="1501" spans="1:65" s="14" customFormat="1" ht="11.25">
      <c r="B1501" s="219"/>
      <c r="C1501" s="220"/>
      <c r="D1501" s="210" t="s">
        <v>219</v>
      </c>
      <c r="E1501" s="221" t="s">
        <v>21</v>
      </c>
      <c r="F1501" s="222" t="s">
        <v>2678</v>
      </c>
      <c r="G1501" s="220"/>
      <c r="H1501" s="223">
        <v>150.4</v>
      </c>
      <c r="I1501" s="224"/>
      <c r="J1501" s="220"/>
      <c r="K1501" s="220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219</v>
      </c>
      <c r="AU1501" s="229" t="s">
        <v>82</v>
      </c>
      <c r="AV1501" s="14" t="s">
        <v>82</v>
      </c>
      <c r="AW1501" s="14" t="s">
        <v>34</v>
      </c>
      <c r="AX1501" s="14" t="s">
        <v>73</v>
      </c>
      <c r="AY1501" s="229" t="s">
        <v>211</v>
      </c>
    </row>
    <row r="1502" spans="1:65" s="14" customFormat="1" ht="11.25">
      <c r="B1502" s="219"/>
      <c r="C1502" s="220"/>
      <c r="D1502" s="210" t="s">
        <v>219</v>
      </c>
      <c r="E1502" s="221" t="s">
        <v>21</v>
      </c>
      <c r="F1502" s="222" t="s">
        <v>2679</v>
      </c>
      <c r="G1502" s="220"/>
      <c r="H1502" s="223">
        <v>109.56</v>
      </c>
      <c r="I1502" s="224"/>
      <c r="J1502" s="220"/>
      <c r="K1502" s="220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219</v>
      </c>
      <c r="AU1502" s="229" t="s">
        <v>82</v>
      </c>
      <c r="AV1502" s="14" t="s">
        <v>82</v>
      </c>
      <c r="AW1502" s="14" t="s">
        <v>34</v>
      </c>
      <c r="AX1502" s="14" t="s">
        <v>73</v>
      </c>
      <c r="AY1502" s="229" t="s">
        <v>211</v>
      </c>
    </row>
    <row r="1503" spans="1:65" s="14" customFormat="1" ht="11.25">
      <c r="B1503" s="219"/>
      <c r="C1503" s="220"/>
      <c r="D1503" s="210" t="s">
        <v>219</v>
      </c>
      <c r="E1503" s="221" t="s">
        <v>21</v>
      </c>
      <c r="F1503" s="222" t="s">
        <v>2680</v>
      </c>
      <c r="G1503" s="220"/>
      <c r="H1503" s="223">
        <v>32.799999999999997</v>
      </c>
      <c r="I1503" s="224"/>
      <c r="J1503" s="220"/>
      <c r="K1503" s="220"/>
      <c r="L1503" s="225"/>
      <c r="M1503" s="226"/>
      <c r="N1503" s="227"/>
      <c r="O1503" s="227"/>
      <c r="P1503" s="227"/>
      <c r="Q1503" s="227"/>
      <c r="R1503" s="227"/>
      <c r="S1503" s="227"/>
      <c r="T1503" s="228"/>
      <c r="AT1503" s="229" t="s">
        <v>219</v>
      </c>
      <c r="AU1503" s="229" t="s">
        <v>82</v>
      </c>
      <c r="AV1503" s="14" t="s">
        <v>82</v>
      </c>
      <c r="AW1503" s="14" t="s">
        <v>34</v>
      </c>
      <c r="AX1503" s="14" t="s">
        <v>73</v>
      </c>
      <c r="AY1503" s="229" t="s">
        <v>211</v>
      </c>
    </row>
    <row r="1504" spans="1:65" s="13" customFormat="1" ht="11.25">
      <c r="B1504" s="208"/>
      <c r="C1504" s="209"/>
      <c r="D1504" s="210" t="s">
        <v>219</v>
      </c>
      <c r="E1504" s="211" t="s">
        <v>21</v>
      </c>
      <c r="F1504" s="212" t="s">
        <v>2681</v>
      </c>
      <c r="G1504" s="209"/>
      <c r="H1504" s="211" t="s">
        <v>21</v>
      </c>
      <c r="I1504" s="213"/>
      <c r="J1504" s="209"/>
      <c r="K1504" s="209"/>
      <c r="L1504" s="214"/>
      <c r="M1504" s="215"/>
      <c r="N1504" s="216"/>
      <c r="O1504" s="216"/>
      <c r="P1504" s="216"/>
      <c r="Q1504" s="216"/>
      <c r="R1504" s="216"/>
      <c r="S1504" s="216"/>
      <c r="T1504" s="217"/>
      <c r="AT1504" s="218" t="s">
        <v>219</v>
      </c>
      <c r="AU1504" s="218" t="s">
        <v>82</v>
      </c>
      <c r="AV1504" s="13" t="s">
        <v>80</v>
      </c>
      <c r="AW1504" s="13" t="s">
        <v>34</v>
      </c>
      <c r="AX1504" s="13" t="s">
        <v>73</v>
      </c>
      <c r="AY1504" s="218" t="s">
        <v>211</v>
      </c>
    </row>
    <row r="1505" spans="2:51" s="13" customFormat="1" ht="11.25">
      <c r="B1505" s="208"/>
      <c r="C1505" s="209"/>
      <c r="D1505" s="210" t="s">
        <v>219</v>
      </c>
      <c r="E1505" s="211" t="s">
        <v>21</v>
      </c>
      <c r="F1505" s="212" t="s">
        <v>2682</v>
      </c>
      <c r="G1505" s="209"/>
      <c r="H1505" s="211" t="s">
        <v>21</v>
      </c>
      <c r="I1505" s="213"/>
      <c r="J1505" s="209"/>
      <c r="K1505" s="209"/>
      <c r="L1505" s="214"/>
      <c r="M1505" s="215"/>
      <c r="N1505" s="216"/>
      <c r="O1505" s="216"/>
      <c r="P1505" s="216"/>
      <c r="Q1505" s="216"/>
      <c r="R1505" s="216"/>
      <c r="S1505" s="216"/>
      <c r="T1505" s="217"/>
      <c r="AT1505" s="218" t="s">
        <v>219</v>
      </c>
      <c r="AU1505" s="218" t="s">
        <v>82</v>
      </c>
      <c r="AV1505" s="13" t="s">
        <v>80</v>
      </c>
      <c r="AW1505" s="13" t="s">
        <v>34</v>
      </c>
      <c r="AX1505" s="13" t="s">
        <v>73</v>
      </c>
      <c r="AY1505" s="218" t="s">
        <v>211</v>
      </c>
    </row>
    <row r="1506" spans="2:51" s="13" customFormat="1" ht="11.25">
      <c r="B1506" s="208"/>
      <c r="C1506" s="209"/>
      <c r="D1506" s="210" t="s">
        <v>219</v>
      </c>
      <c r="E1506" s="211" t="s">
        <v>21</v>
      </c>
      <c r="F1506" s="212" t="s">
        <v>1314</v>
      </c>
      <c r="G1506" s="209"/>
      <c r="H1506" s="211" t="s">
        <v>21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219</v>
      </c>
      <c r="AU1506" s="218" t="s">
        <v>82</v>
      </c>
      <c r="AV1506" s="13" t="s">
        <v>80</v>
      </c>
      <c r="AW1506" s="13" t="s">
        <v>34</v>
      </c>
      <c r="AX1506" s="13" t="s">
        <v>73</v>
      </c>
      <c r="AY1506" s="218" t="s">
        <v>211</v>
      </c>
    </row>
    <row r="1507" spans="2:51" s="13" customFormat="1" ht="11.25">
      <c r="B1507" s="208"/>
      <c r="C1507" s="209"/>
      <c r="D1507" s="210" t="s">
        <v>219</v>
      </c>
      <c r="E1507" s="211" t="s">
        <v>21</v>
      </c>
      <c r="F1507" s="212" t="s">
        <v>1315</v>
      </c>
      <c r="G1507" s="209"/>
      <c r="H1507" s="211" t="s">
        <v>21</v>
      </c>
      <c r="I1507" s="213"/>
      <c r="J1507" s="209"/>
      <c r="K1507" s="209"/>
      <c r="L1507" s="214"/>
      <c r="M1507" s="215"/>
      <c r="N1507" s="216"/>
      <c r="O1507" s="216"/>
      <c r="P1507" s="216"/>
      <c r="Q1507" s="216"/>
      <c r="R1507" s="216"/>
      <c r="S1507" s="216"/>
      <c r="T1507" s="217"/>
      <c r="AT1507" s="218" t="s">
        <v>219</v>
      </c>
      <c r="AU1507" s="218" t="s">
        <v>82</v>
      </c>
      <c r="AV1507" s="13" t="s">
        <v>80</v>
      </c>
      <c r="AW1507" s="13" t="s">
        <v>34</v>
      </c>
      <c r="AX1507" s="13" t="s">
        <v>73</v>
      </c>
      <c r="AY1507" s="218" t="s">
        <v>211</v>
      </c>
    </row>
    <row r="1508" spans="2:51" s="14" customFormat="1" ht="11.25">
      <c r="B1508" s="219"/>
      <c r="C1508" s="220"/>
      <c r="D1508" s="210" t="s">
        <v>219</v>
      </c>
      <c r="E1508" s="221" t="s">
        <v>21</v>
      </c>
      <c r="F1508" s="222" t="s">
        <v>1337</v>
      </c>
      <c r="G1508" s="220"/>
      <c r="H1508" s="223">
        <v>492.78500000000003</v>
      </c>
      <c r="I1508" s="224"/>
      <c r="J1508" s="220"/>
      <c r="K1508" s="220"/>
      <c r="L1508" s="225"/>
      <c r="M1508" s="226"/>
      <c r="N1508" s="227"/>
      <c r="O1508" s="227"/>
      <c r="P1508" s="227"/>
      <c r="Q1508" s="227"/>
      <c r="R1508" s="227"/>
      <c r="S1508" s="227"/>
      <c r="T1508" s="228"/>
      <c r="AT1508" s="229" t="s">
        <v>219</v>
      </c>
      <c r="AU1508" s="229" t="s">
        <v>82</v>
      </c>
      <c r="AV1508" s="14" t="s">
        <v>82</v>
      </c>
      <c r="AW1508" s="14" t="s">
        <v>34</v>
      </c>
      <c r="AX1508" s="14" t="s">
        <v>73</v>
      </c>
      <c r="AY1508" s="229" t="s">
        <v>211</v>
      </c>
    </row>
    <row r="1509" spans="2:51" s="14" customFormat="1" ht="11.25">
      <c r="B1509" s="219"/>
      <c r="C1509" s="220"/>
      <c r="D1509" s="210" t="s">
        <v>219</v>
      </c>
      <c r="E1509" s="221" t="s">
        <v>21</v>
      </c>
      <c r="F1509" s="222" t="s">
        <v>1338</v>
      </c>
      <c r="G1509" s="220"/>
      <c r="H1509" s="223">
        <v>10.6</v>
      </c>
      <c r="I1509" s="224"/>
      <c r="J1509" s="220"/>
      <c r="K1509" s="220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219</v>
      </c>
      <c r="AU1509" s="229" t="s">
        <v>82</v>
      </c>
      <c r="AV1509" s="14" t="s">
        <v>82</v>
      </c>
      <c r="AW1509" s="14" t="s">
        <v>34</v>
      </c>
      <c r="AX1509" s="14" t="s">
        <v>73</v>
      </c>
      <c r="AY1509" s="229" t="s">
        <v>211</v>
      </c>
    </row>
    <row r="1510" spans="2:51" s="13" customFormat="1" ht="11.25">
      <c r="B1510" s="208"/>
      <c r="C1510" s="209"/>
      <c r="D1510" s="210" t="s">
        <v>219</v>
      </c>
      <c r="E1510" s="211" t="s">
        <v>21</v>
      </c>
      <c r="F1510" s="212" t="s">
        <v>1318</v>
      </c>
      <c r="G1510" s="209"/>
      <c r="H1510" s="211" t="s">
        <v>21</v>
      </c>
      <c r="I1510" s="213"/>
      <c r="J1510" s="209"/>
      <c r="K1510" s="209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219</v>
      </c>
      <c r="AU1510" s="218" t="s">
        <v>82</v>
      </c>
      <c r="AV1510" s="13" t="s">
        <v>80</v>
      </c>
      <c r="AW1510" s="13" t="s">
        <v>34</v>
      </c>
      <c r="AX1510" s="13" t="s">
        <v>73</v>
      </c>
      <c r="AY1510" s="218" t="s">
        <v>211</v>
      </c>
    </row>
    <row r="1511" spans="2:51" s="14" customFormat="1" ht="11.25">
      <c r="B1511" s="219"/>
      <c r="C1511" s="220"/>
      <c r="D1511" s="210" t="s">
        <v>219</v>
      </c>
      <c r="E1511" s="221" t="s">
        <v>21</v>
      </c>
      <c r="F1511" s="222" t="s">
        <v>1321</v>
      </c>
      <c r="G1511" s="220"/>
      <c r="H1511" s="223">
        <v>-2.7269999999999999</v>
      </c>
      <c r="I1511" s="224"/>
      <c r="J1511" s="220"/>
      <c r="K1511" s="220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219</v>
      </c>
      <c r="AU1511" s="229" t="s">
        <v>82</v>
      </c>
      <c r="AV1511" s="14" t="s">
        <v>82</v>
      </c>
      <c r="AW1511" s="14" t="s">
        <v>34</v>
      </c>
      <c r="AX1511" s="14" t="s">
        <v>73</v>
      </c>
      <c r="AY1511" s="229" t="s">
        <v>211</v>
      </c>
    </row>
    <row r="1512" spans="2:51" s="13" customFormat="1" ht="11.25">
      <c r="B1512" s="208"/>
      <c r="C1512" s="209"/>
      <c r="D1512" s="210" t="s">
        <v>219</v>
      </c>
      <c r="E1512" s="211" t="s">
        <v>21</v>
      </c>
      <c r="F1512" s="212" t="s">
        <v>1322</v>
      </c>
      <c r="G1512" s="209"/>
      <c r="H1512" s="211" t="s">
        <v>21</v>
      </c>
      <c r="I1512" s="213"/>
      <c r="J1512" s="209"/>
      <c r="K1512" s="209"/>
      <c r="L1512" s="214"/>
      <c r="M1512" s="215"/>
      <c r="N1512" s="216"/>
      <c r="O1512" s="216"/>
      <c r="P1512" s="216"/>
      <c r="Q1512" s="216"/>
      <c r="R1512" s="216"/>
      <c r="S1512" s="216"/>
      <c r="T1512" s="217"/>
      <c r="AT1512" s="218" t="s">
        <v>219</v>
      </c>
      <c r="AU1512" s="218" t="s">
        <v>82</v>
      </c>
      <c r="AV1512" s="13" t="s">
        <v>80</v>
      </c>
      <c r="AW1512" s="13" t="s">
        <v>34</v>
      </c>
      <c r="AX1512" s="13" t="s">
        <v>73</v>
      </c>
      <c r="AY1512" s="218" t="s">
        <v>211</v>
      </c>
    </row>
    <row r="1513" spans="2:51" s="14" customFormat="1" ht="11.25">
      <c r="B1513" s="219"/>
      <c r="C1513" s="220"/>
      <c r="D1513" s="210" t="s">
        <v>219</v>
      </c>
      <c r="E1513" s="221" t="s">
        <v>21</v>
      </c>
      <c r="F1513" s="222" t="s">
        <v>1339</v>
      </c>
      <c r="G1513" s="220"/>
      <c r="H1513" s="223">
        <v>62.488999999999997</v>
      </c>
      <c r="I1513" s="224"/>
      <c r="J1513" s="220"/>
      <c r="K1513" s="220"/>
      <c r="L1513" s="225"/>
      <c r="M1513" s="226"/>
      <c r="N1513" s="227"/>
      <c r="O1513" s="227"/>
      <c r="P1513" s="227"/>
      <c r="Q1513" s="227"/>
      <c r="R1513" s="227"/>
      <c r="S1513" s="227"/>
      <c r="T1513" s="228"/>
      <c r="AT1513" s="229" t="s">
        <v>219</v>
      </c>
      <c r="AU1513" s="229" t="s">
        <v>82</v>
      </c>
      <c r="AV1513" s="14" t="s">
        <v>82</v>
      </c>
      <c r="AW1513" s="14" t="s">
        <v>34</v>
      </c>
      <c r="AX1513" s="14" t="s">
        <v>73</v>
      </c>
      <c r="AY1513" s="229" t="s">
        <v>211</v>
      </c>
    </row>
    <row r="1514" spans="2:51" s="13" customFormat="1" ht="11.25">
      <c r="B1514" s="208"/>
      <c r="C1514" s="209"/>
      <c r="D1514" s="210" t="s">
        <v>219</v>
      </c>
      <c r="E1514" s="211" t="s">
        <v>21</v>
      </c>
      <c r="F1514" s="212" t="s">
        <v>2683</v>
      </c>
      <c r="G1514" s="209"/>
      <c r="H1514" s="211" t="s">
        <v>21</v>
      </c>
      <c r="I1514" s="213"/>
      <c r="J1514" s="209"/>
      <c r="K1514" s="209"/>
      <c r="L1514" s="214"/>
      <c r="M1514" s="215"/>
      <c r="N1514" s="216"/>
      <c r="O1514" s="216"/>
      <c r="P1514" s="216"/>
      <c r="Q1514" s="216"/>
      <c r="R1514" s="216"/>
      <c r="S1514" s="216"/>
      <c r="T1514" s="217"/>
      <c r="AT1514" s="218" t="s">
        <v>219</v>
      </c>
      <c r="AU1514" s="218" t="s">
        <v>82</v>
      </c>
      <c r="AV1514" s="13" t="s">
        <v>80</v>
      </c>
      <c r="AW1514" s="13" t="s">
        <v>34</v>
      </c>
      <c r="AX1514" s="13" t="s">
        <v>73</v>
      </c>
      <c r="AY1514" s="218" t="s">
        <v>211</v>
      </c>
    </row>
    <row r="1515" spans="2:51" s="14" customFormat="1" ht="11.25">
      <c r="B1515" s="219"/>
      <c r="C1515" s="220"/>
      <c r="D1515" s="210" t="s">
        <v>219</v>
      </c>
      <c r="E1515" s="221" t="s">
        <v>21</v>
      </c>
      <c r="F1515" s="222" t="s">
        <v>2684</v>
      </c>
      <c r="G1515" s="220"/>
      <c r="H1515" s="223">
        <v>-133.38</v>
      </c>
      <c r="I1515" s="224"/>
      <c r="J1515" s="220"/>
      <c r="K1515" s="220"/>
      <c r="L1515" s="225"/>
      <c r="M1515" s="226"/>
      <c r="N1515" s="227"/>
      <c r="O1515" s="227"/>
      <c r="P1515" s="227"/>
      <c r="Q1515" s="227"/>
      <c r="R1515" s="227"/>
      <c r="S1515" s="227"/>
      <c r="T1515" s="228"/>
      <c r="AT1515" s="229" t="s">
        <v>219</v>
      </c>
      <c r="AU1515" s="229" t="s">
        <v>82</v>
      </c>
      <c r="AV1515" s="14" t="s">
        <v>82</v>
      </c>
      <c r="AW1515" s="14" t="s">
        <v>34</v>
      </c>
      <c r="AX1515" s="14" t="s">
        <v>73</v>
      </c>
      <c r="AY1515" s="229" t="s">
        <v>211</v>
      </c>
    </row>
    <row r="1516" spans="2:51" s="14" customFormat="1" ht="11.25">
      <c r="B1516" s="219"/>
      <c r="C1516" s="220"/>
      <c r="D1516" s="210" t="s">
        <v>219</v>
      </c>
      <c r="E1516" s="221" t="s">
        <v>21</v>
      </c>
      <c r="F1516" s="222" t="s">
        <v>2685</v>
      </c>
      <c r="G1516" s="220"/>
      <c r="H1516" s="223">
        <v>-7.49</v>
      </c>
      <c r="I1516" s="224"/>
      <c r="J1516" s="220"/>
      <c r="K1516" s="220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219</v>
      </c>
      <c r="AU1516" s="229" t="s">
        <v>82</v>
      </c>
      <c r="AV1516" s="14" t="s">
        <v>82</v>
      </c>
      <c r="AW1516" s="14" t="s">
        <v>34</v>
      </c>
      <c r="AX1516" s="14" t="s">
        <v>73</v>
      </c>
      <c r="AY1516" s="229" t="s">
        <v>211</v>
      </c>
    </row>
    <row r="1517" spans="2:51" s="16" customFormat="1" ht="11.25">
      <c r="B1517" s="241"/>
      <c r="C1517" s="242"/>
      <c r="D1517" s="210" t="s">
        <v>219</v>
      </c>
      <c r="E1517" s="243" t="s">
        <v>21</v>
      </c>
      <c r="F1517" s="244" t="s">
        <v>240</v>
      </c>
      <c r="G1517" s="242"/>
      <c r="H1517" s="245">
        <v>1154.8910000000001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AT1517" s="251" t="s">
        <v>219</v>
      </c>
      <c r="AU1517" s="251" t="s">
        <v>82</v>
      </c>
      <c r="AV1517" s="16" t="s">
        <v>88</v>
      </c>
      <c r="AW1517" s="16" t="s">
        <v>34</v>
      </c>
      <c r="AX1517" s="16" t="s">
        <v>73</v>
      </c>
      <c r="AY1517" s="251" t="s">
        <v>211</v>
      </c>
    </row>
    <row r="1518" spans="2:51" s="13" customFormat="1" ht="11.25">
      <c r="B1518" s="208"/>
      <c r="C1518" s="209"/>
      <c r="D1518" s="210" t="s">
        <v>219</v>
      </c>
      <c r="E1518" s="211" t="s">
        <v>21</v>
      </c>
      <c r="F1518" s="212" t="s">
        <v>1222</v>
      </c>
      <c r="G1518" s="209"/>
      <c r="H1518" s="211" t="s">
        <v>21</v>
      </c>
      <c r="I1518" s="213"/>
      <c r="J1518" s="209"/>
      <c r="K1518" s="209"/>
      <c r="L1518" s="214"/>
      <c r="M1518" s="215"/>
      <c r="N1518" s="216"/>
      <c r="O1518" s="216"/>
      <c r="P1518" s="216"/>
      <c r="Q1518" s="216"/>
      <c r="R1518" s="216"/>
      <c r="S1518" s="216"/>
      <c r="T1518" s="217"/>
      <c r="AT1518" s="218" t="s">
        <v>219</v>
      </c>
      <c r="AU1518" s="218" t="s">
        <v>82</v>
      </c>
      <c r="AV1518" s="13" t="s">
        <v>80</v>
      </c>
      <c r="AW1518" s="13" t="s">
        <v>34</v>
      </c>
      <c r="AX1518" s="13" t="s">
        <v>73</v>
      </c>
      <c r="AY1518" s="218" t="s">
        <v>211</v>
      </c>
    </row>
    <row r="1519" spans="2:51" s="14" customFormat="1" ht="11.25">
      <c r="B1519" s="219"/>
      <c r="C1519" s="220"/>
      <c r="D1519" s="210" t="s">
        <v>219</v>
      </c>
      <c r="E1519" s="221" t="s">
        <v>21</v>
      </c>
      <c r="F1519" s="222" t="s">
        <v>2686</v>
      </c>
      <c r="G1519" s="220"/>
      <c r="H1519" s="223">
        <v>57.744999999999997</v>
      </c>
      <c r="I1519" s="224"/>
      <c r="J1519" s="220"/>
      <c r="K1519" s="220"/>
      <c r="L1519" s="225"/>
      <c r="M1519" s="226"/>
      <c r="N1519" s="227"/>
      <c r="O1519" s="227"/>
      <c r="P1519" s="227"/>
      <c r="Q1519" s="227"/>
      <c r="R1519" s="227"/>
      <c r="S1519" s="227"/>
      <c r="T1519" s="228"/>
      <c r="AT1519" s="229" t="s">
        <v>219</v>
      </c>
      <c r="AU1519" s="229" t="s">
        <v>82</v>
      </c>
      <c r="AV1519" s="14" t="s">
        <v>82</v>
      </c>
      <c r="AW1519" s="14" t="s">
        <v>34</v>
      </c>
      <c r="AX1519" s="14" t="s">
        <v>73</v>
      </c>
      <c r="AY1519" s="229" t="s">
        <v>211</v>
      </c>
    </row>
    <row r="1520" spans="2:51" s="15" customFormat="1" ht="11.25">
      <c r="B1520" s="230"/>
      <c r="C1520" s="231"/>
      <c r="D1520" s="210" t="s">
        <v>219</v>
      </c>
      <c r="E1520" s="232" t="s">
        <v>1144</v>
      </c>
      <c r="F1520" s="233" t="s">
        <v>225</v>
      </c>
      <c r="G1520" s="231"/>
      <c r="H1520" s="234">
        <v>1212.636</v>
      </c>
      <c r="I1520" s="235"/>
      <c r="J1520" s="231"/>
      <c r="K1520" s="231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219</v>
      </c>
      <c r="AU1520" s="240" t="s">
        <v>82</v>
      </c>
      <c r="AV1520" s="15" t="s">
        <v>100</v>
      </c>
      <c r="AW1520" s="15" t="s">
        <v>34</v>
      </c>
      <c r="AX1520" s="15" t="s">
        <v>80</v>
      </c>
      <c r="AY1520" s="240" t="s">
        <v>211</v>
      </c>
    </row>
    <row r="1521" spans="1:65" s="2" customFormat="1" ht="16.5" customHeight="1">
      <c r="A1521" s="36"/>
      <c r="B1521" s="37"/>
      <c r="C1521" s="195" t="s">
        <v>2687</v>
      </c>
      <c r="D1521" s="195" t="s">
        <v>213</v>
      </c>
      <c r="E1521" s="196" t="s">
        <v>2688</v>
      </c>
      <c r="F1521" s="197" t="s">
        <v>2689</v>
      </c>
      <c r="G1521" s="198" t="s">
        <v>216</v>
      </c>
      <c r="H1521" s="199">
        <v>835.73199999999997</v>
      </c>
      <c r="I1521" s="200"/>
      <c r="J1521" s="201">
        <f>ROUND(I1521*H1521,2)</f>
        <v>0</v>
      </c>
      <c r="K1521" s="197" t="s">
        <v>21</v>
      </c>
      <c r="L1521" s="41"/>
      <c r="M1521" s="202" t="s">
        <v>21</v>
      </c>
      <c r="N1521" s="203" t="s">
        <v>44</v>
      </c>
      <c r="O1521" s="66"/>
      <c r="P1521" s="204">
        <f>O1521*H1521</f>
        <v>0</v>
      </c>
      <c r="Q1521" s="204">
        <v>2.9E-4</v>
      </c>
      <c r="R1521" s="204">
        <f>Q1521*H1521</f>
        <v>0.24236227999999999</v>
      </c>
      <c r="S1521" s="204">
        <v>0</v>
      </c>
      <c r="T1521" s="205">
        <f>S1521*H1521</f>
        <v>0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206" t="s">
        <v>330</v>
      </c>
      <c r="AT1521" s="206" t="s">
        <v>213</v>
      </c>
      <c r="AU1521" s="206" t="s">
        <v>82</v>
      </c>
      <c r="AY1521" s="19" t="s">
        <v>211</v>
      </c>
      <c r="BE1521" s="207">
        <f>IF(N1521="základní",J1521,0)</f>
        <v>0</v>
      </c>
      <c r="BF1521" s="207">
        <f>IF(N1521="snížená",J1521,0)</f>
        <v>0</v>
      </c>
      <c r="BG1521" s="207">
        <f>IF(N1521="zákl. přenesená",J1521,0)</f>
        <v>0</v>
      </c>
      <c r="BH1521" s="207">
        <f>IF(N1521="sníž. přenesená",J1521,0)</f>
        <v>0</v>
      </c>
      <c r="BI1521" s="207">
        <f>IF(N1521="nulová",J1521,0)</f>
        <v>0</v>
      </c>
      <c r="BJ1521" s="19" t="s">
        <v>80</v>
      </c>
      <c r="BK1521" s="207">
        <f>ROUND(I1521*H1521,2)</f>
        <v>0</v>
      </c>
      <c r="BL1521" s="19" t="s">
        <v>330</v>
      </c>
      <c r="BM1521" s="206" t="s">
        <v>2690</v>
      </c>
    </row>
    <row r="1522" spans="1:65" s="13" customFormat="1" ht="11.25">
      <c r="B1522" s="208"/>
      <c r="C1522" s="209"/>
      <c r="D1522" s="210" t="s">
        <v>219</v>
      </c>
      <c r="E1522" s="211" t="s">
        <v>21</v>
      </c>
      <c r="F1522" s="212" t="s">
        <v>2691</v>
      </c>
      <c r="G1522" s="209"/>
      <c r="H1522" s="211" t="s">
        <v>21</v>
      </c>
      <c r="I1522" s="213"/>
      <c r="J1522" s="209"/>
      <c r="K1522" s="209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219</v>
      </c>
      <c r="AU1522" s="218" t="s">
        <v>82</v>
      </c>
      <c r="AV1522" s="13" t="s">
        <v>80</v>
      </c>
      <c r="AW1522" s="13" t="s">
        <v>34</v>
      </c>
      <c r="AX1522" s="13" t="s">
        <v>73</v>
      </c>
      <c r="AY1522" s="218" t="s">
        <v>211</v>
      </c>
    </row>
    <row r="1523" spans="1:65" s="14" customFormat="1" ht="11.25">
      <c r="B1523" s="219"/>
      <c r="C1523" s="220"/>
      <c r="D1523" s="210" t="s">
        <v>219</v>
      </c>
      <c r="E1523" s="221" t="s">
        <v>21</v>
      </c>
      <c r="F1523" s="222" t="s">
        <v>1169</v>
      </c>
      <c r="G1523" s="220"/>
      <c r="H1523" s="223">
        <v>459.60599999999999</v>
      </c>
      <c r="I1523" s="224"/>
      <c r="J1523" s="220"/>
      <c r="K1523" s="220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219</v>
      </c>
      <c r="AU1523" s="229" t="s">
        <v>82</v>
      </c>
      <c r="AV1523" s="14" t="s">
        <v>82</v>
      </c>
      <c r="AW1523" s="14" t="s">
        <v>34</v>
      </c>
      <c r="AX1523" s="14" t="s">
        <v>73</v>
      </c>
      <c r="AY1523" s="229" t="s">
        <v>211</v>
      </c>
    </row>
    <row r="1524" spans="1:65" s="14" customFormat="1" ht="11.25">
      <c r="B1524" s="219"/>
      <c r="C1524" s="220"/>
      <c r="D1524" s="210" t="s">
        <v>219</v>
      </c>
      <c r="E1524" s="221" t="s">
        <v>21</v>
      </c>
      <c r="F1524" s="222" t="s">
        <v>1171</v>
      </c>
      <c r="G1524" s="220"/>
      <c r="H1524" s="223">
        <v>101.92100000000001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AT1524" s="229" t="s">
        <v>219</v>
      </c>
      <c r="AU1524" s="229" t="s">
        <v>82</v>
      </c>
      <c r="AV1524" s="14" t="s">
        <v>82</v>
      </c>
      <c r="AW1524" s="14" t="s">
        <v>34</v>
      </c>
      <c r="AX1524" s="14" t="s">
        <v>73</v>
      </c>
      <c r="AY1524" s="229" t="s">
        <v>211</v>
      </c>
    </row>
    <row r="1525" spans="1:65" s="14" customFormat="1" ht="11.25">
      <c r="B1525" s="219"/>
      <c r="C1525" s="220"/>
      <c r="D1525" s="210" t="s">
        <v>219</v>
      </c>
      <c r="E1525" s="221" t="s">
        <v>21</v>
      </c>
      <c r="F1525" s="222" t="s">
        <v>1173</v>
      </c>
      <c r="G1525" s="220"/>
      <c r="H1525" s="223">
        <v>39.322000000000003</v>
      </c>
      <c r="I1525" s="224"/>
      <c r="J1525" s="220"/>
      <c r="K1525" s="220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219</v>
      </c>
      <c r="AU1525" s="229" t="s">
        <v>82</v>
      </c>
      <c r="AV1525" s="14" t="s">
        <v>82</v>
      </c>
      <c r="AW1525" s="14" t="s">
        <v>34</v>
      </c>
      <c r="AX1525" s="14" t="s">
        <v>73</v>
      </c>
      <c r="AY1525" s="229" t="s">
        <v>211</v>
      </c>
    </row>
    <row r="1526" spans="1:65" s="13" customFormat="1" ht="11.25">
      <c r="B1526" s="208"/>
      <c r="C1526" s="209"/>
      <c r="D1526" s="210" t="s">
        <v>219</v>
      </c>
      <c r="E1526" s="211" t="s">
        <v>21</v>
      </c>
      <c r="F1526" s="212" t="s">
        <v>2136</v>
      </c>
      <c r="G1526" s="209"/>
      <c r="H1526" s="211" t="s">
        <v>21</v>
      </c>
      <c r="I1526" s="213"/>
      <c r="J1526" s="209"/>
      <c r="K1526" s="209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219</v>
      </c>
      <c r="AU1526" s="218" t="s">
        <v>82</v>
      </c>
      <c r="AV1526" s="13" t="s">
        <v>80</v>
      </c>
      <c r="AW1526" s="13" t="s">
        <v>34</v>
      </c>
      <c r="AX1526" s="13" t="s">
        <v>73</v>
      </c>
      <c r="AY1526" s="218" t="s">
        <v>211</v>
      </c>
    </row>
    <row r="1527" spans="1:65" s="14" customFormat="1" ht="11.25">
      <c r="B1527" s="219"/>
      <c r="C1527" s="220"/>
      <c r="D1527" s="210" t="s">
        <v>219</v>
      </c>
      <c r="E1527" s="221" t="s">
        <v>21</v>
      </c>
      <c r="F1527" s="222" t="s">
        <v>2137</v>
      </c>
      <c r="G1527" s="220"/>
      <c r="H1527" s="223">
        <v>3.54</v>
      </c>
      <c r="I1527" s="224"/>
      <c r="J1527" s="220"/>
      <c r="K1527" s="220"/>
      <c r="L1527" s="225"/>
      <c r="M1527" s="226"/>
      <c r="N1527" s="227"/>
      <c r="O1527" s="227"/>
      <c r="P1527" s="227"/>
      <c r="Q1527" s="227"/>
      <c r="R1527" s="227"/>
      <c r="S1527" s="227"/>
      <c r="T1527" s="228"/>
      <c r="AT1527" s="229" t="s">
        <v>219</v>
      </c>
      <c r="AU1527" s="229" t="s">
        <v>82</v>
      </c>
      <c r="AV1527" s="14" t="s">
        <v>82</v>
      </c>
      <c r="AW1527" s="14" t="s">
        <v>34</v>
      </c>
      <c r="AX1527" s="14" t="s">
        <v>73</v>
      </c>
      <c r="AY1527" s="229" t="s">
        <v>211</v>
      </c>
    </row>
    <row r="1528" spans="1:65" s="14" customFormat="1" ht="11.25">
      <c r="B1528" s="219"/>
      <c r="C1528" s="220"/>
      <c r="D1528" s="210" t="s">
        <v>219</v>
      </c>
      <c r="E1528" s="221" t="s">
        <v>21</v>
      </c>
      <c r="F1528" s="222" t="s">
        <v>2138</v>
      </c>
      <c r="G1528" s="220"/>
      <c r="H1528" s="223">
        <v>0.57599999999999996</v>
      </c>
      <c r="I1528" s="224"/>
      <c r="J1528" s="220"/>
      <c r="K1528" s="220"/>
      <c r="L1528" s="225"/>
      <c r="M1528" s="226"/>
      <c r="N1528" s="227"/>
      <c r="O1528" s="227"/>
      <c r="P1528" s="227"/>
      <c r="Q1528" s="227"/>
      <c r="R1528" s="227"/>
      <c r="S1528" s="227"/>
      <c r="T1528" s="228"/>
      <c r="AT1528" s="229" t="s">
        <v>219</v>
      </c>
      <c r="AU1528" s="229" t="s">
        <v>82</v>
      </c>
      <c r="AV1528" s="14" t="s">
        <v>82</v>
      </c>
      <c r="AW1528" s="14" t="s">
        <v>34</v>
      </c>
      <c r="AX1528" s="14" t="s">
        <v>73</v>
      </c>
      <c r="AY1528" s="229" t="s">
        <v>211</v>
      </c>
    </row>
    <row r="1529" spans="1:65" s="13" customFormat="1" ht="11.25">
      <c r="B1529" s="208"/>
      <c r="C1529" s="209"/>
      <c r="D1529" s="210" t="s">
        <v>219</v>
      </c>
      <c r="E1529" s="211" t="s">
        <v>21</v>
      </c>
      <c r="F1529" s="212" t="s">
        <v>2692</v>
      </c>
      <c r="G1529" s="209"/>
      <c r="H1529" s="211" t="s">
        <v>21</v>
      </c>
      <c r="I1529" s="213"/>
      <c r="J1529" s="209"/>
      <c r="K1529" s="209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219</v>
      </c>
      <c r="AU1529" s="218" t="s">
        <v>82</v>
      </c>
      <c r="AV1529" s="13" t="s">
        <v>80</v>
      </c>
      <c r="AW1529" s="13" t="s">
        <v>34</v>
      </c>
      <c r="AX1529" s="13" t="s">
        <v>73</v>
      </c>
      <c r="AY1529" s="218" t="s">
        <v>211</v>
      </c>
    </row>
    <row r="1530" spans="1:65" s="14" customFormat="1" ht="11.25">
      <c r="B1530" s="219"/>
      <c r="C1530" s="220"/>
      <c r="D1530" s="210" t="s">
        <v>219</v>
      </c>
      <c r="E1530" s="221" t="s">
        <v>21</v>
      </c>
      <c r="F1530" s="222" t="s">
        <v>1193</v>
      </c>
      <c r="G1530" s="220"/>
      <c r="H1530" s="223">
        <v>102.435</v>
      </c>
      <c r="I1530" s="224"/>
      <c r="J1530" s="220"/>
      <c r="K1530" s="220"/>
      <c r="L1530" s="225"/>
      <c r="M1530" s="226"/>
      <c r="N1530" s="227"/>
      <c r="O1530" s="227"/>
      <c r="P1530" s="227"/>
      <c r="Q1530" s="227"/>
      <c r="R1530" s="227"/>
      <c r="S1530" s="227"/>
      <c r="T1530" s="228"/>
      <c r="AT1530" s="229" t="s">
        <v>219</v>
      </c>
      <c r="AU1530" s="229" t="s">
        <v>82</v>
      </c>
      <c r="AV1530" s="14" t="s">
        <v>82</v>
      </c>
      <c r="AW1530" s="14" t="s">
        <v>34</v>
      </c>
      <c r="AX1530" s="14" t="s">
        <v>73</v>
      </c>
      <c r="AY1530" s="229" t="s">
        <v>211</v>
      </c>
    </row>
    <row r="1531" spans="1:65" s="14" customFormat="1" ht="11.25">
      <c r="B1531" s="219"/>
      <c r="C1531" s="220"/>
      <c r="D1531" s="210" t="s">
        <v>219</v>
      </c>
      <c r="E1531" s="221" t="s">
        <v>21</v>
      </c>
      <c r="F1531" s="222" t="s">
        <v>2693</v>
      </c>
      <c r="G1531" s="220"/>
      <c r="H1531" s="223">
        <v>52.356000000000002</v>
      </c>
      <c r="I1531" s="224"/>
      <c r="J1531" s="220"/>
      <c r="K1531" s="220"/>
      <c r="L1531" s="225"/>
      <c r="M1531" s="226"/>
      <c r="N1531" s="227"/>
      <c r="O1531" s="227"/>
      <c r="P1531" s="227"/>
      <c r="Q1531" s="227"/>
      <c r="R1531" s="227"/>
      <c r="S1531" s="227"/>
      <c r="T1531" s="228"/>
      <c r="AT1531" s="229" t="s">
        <v>219</v>
      </c>
      <c r="AU1531" s="229" t="s">
        <v>82</v>
      </c>
      <c r="AV1531" s="14" t="s">
        <v>82</v>
      </c>
      <c r="AW1531" s="14" t="s">
        <v>34</v>
      </c>
      <c r="AX1531" s="14" t="s">
        <v>73</v>
      </c>
      <c r="AY1531" s="229" t="s">
        <v>211</v>
      </c>
    </row>
    <row r="1532" spans="1:65" s="13" customFormat="1" ht="11.25">
      <c r="B1532" s="208"/>
      <c r="C1532" s="209"/>
      <c r="D1532" s="210" t="s">
        <v>219</v>
      </c>
      <c r="E1532" s="211" t="s">
        <v>21</v>
      </c>
      <c r="F1532" s="212" t="s">
        <v>1222</v>
      </c>
      <c r="G1532" s="209"/>
      <c r="H1532" s="211" t="s">
        <v>21</v>
      </c>
      <c r="I1532" s="213"/>
      <c r="J1532" s="209"/>
      <c r="K1532" s="209"/>
      <c r="L1532" s="214"/>
      <c r="M1532" s="215"/>
      <c r="N1532" s="216"/>
      <c r="O1532" s="216"/>
      <c r="P1532" s="216"/>
      <c r="Q1532" s="216"/>
      <c r="R1532" s="216"/>
      <c r="S1532" s="216"/>
      <c r="T1532" s="217"/>
      <c r="AT1532" s="218" t="s">
        <v>219</v>
      </c>
      <c r="AU1532" s="218" t="s">
        <v>82</v>
      </c>
      <c r="AV1532" s="13" t="s">
        <v>80</v>
      </c>
      <c r="AW1532" s="13" t="s">
        <v>34</v>
      </c>
      <c r="AX1532" s="13" t="s">
        <v>73</v>
      </c>
      <c r="AY1532" s="218" t="s">
        <v>211</v>
      </c>
    </row>
    <row r="1533" spans="1:65" s="14" customFormat="1" ht="11.25">
      <c r="B1533" s="219"/>
      <c r="C1533" s="220"/>
      <c r="D1533" s="210" t="s">
        <v>219</v>
      </c>
      <c r="E1533" s="221" t="s">
        <v>21</v>
      </c>
      <c r="F1533" s="222" t="s">
        <v>2694</v>
      </c>
      <c r="G1533" s="220"/>
      <c r="H1533" s="223">
        <v>75.975999999999999</v>
      </c>
      <c r="I1533" s="224"/>
      <c r="J1533" s="220"/>
      <c r="K1533" s="220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219</v>
      </c>
      <c r="AU1533" s="229" t="s">
        <v>82</v>
      </c>
      <c r="AV1533" s="14" t="s">
        <v>82</v>
      </c>
      <c r="AW1533" s="14" t="s">
        <v>34</v>
      </c>
      <c r="AX1533" s="14" t="s">
        <v>73</v>
      </c>
      <c r="AY1533" s="229" t="s">
        <v>211</v>
      </c>
    </row>
    <row r="1534" spans="1:65" s="16" customFormat="1" ht="11.25">
      <c r="B1534" s="241"/>
      <c r="C1534" s="242"/>
      <c r="D1534" s="210" t="s">
        <v>219</v>
      </c>
      <c r="E1534" s="243" t="s">
        <v>1142</v>
      </c>
      <c r="F1534" s="244" t="s">
        <v>240</v>
      </c>
      <c r="G1534" s="242"/>
      <c r="H1534" s="245">
        <v>835.73199999999997</v>
      </c>
      <c r="I1534" s="246"/>
      <c r="J1534" s="242"/>
      <c r="K1534" s="242"/>
      <c r="L1534" s="247"/>
      <c r="M1534" s="248"/>
      <c r="N1534" s="249"/>
      <c r="O1534" s="249"/>
      <c r="P1534" s="249"/>
      <c r="Q1534" s="249"/>
      <c r="R1534" s="249"/>
      <c r="S1534" s="249"/>
      <c r="T1534" s="250"/>
      <c r="AT1534" s="251" t="s">
        <v>219</v>
      </c>
      <c r="AU1534" s="251" t="s">
        <v>82</v>
      </c>
      <c r="AV1534" s="16" t="s">
        <v>88</v>
      </c>
      <c r="AW1534" s="16" t="s">
        <v>34</v>
      </c>
      <c r="AX1534" s="16" t="s">
        <v>73</v>
      </c>
      <c r="AY1534" s="251" t="s">
        <v>211</v>
      </c>
    </row>
    <row r="1535" spans="1:65" s="15" customFormat="1" ht="11.25">
      <c r="B1535" s="230"/>
      <c r="C1535" s="231"/>
      <c r="D1535" s="210" t="s">
        <v>219</v>
      </c>
      <c r="E1535" s="232" t="s">
        <v>21</v>
      </c>
      <c r="F1535" s="233" t="s">
        <v>225</v>
      </c>
      <c r="G1535" s="231"/>
      <c r="H1535" s="234">
        <v>835.73199999999997</v>
      </c>
      <c r="I1535" s="235"/>
      <c r="J1535" s="231"/>
      <c r="K1535" s="231"/>
      <c r="L1535" s="236"/>
      <c r="M1535" s="274"/>
      <c r="N1535" s="275"/>
      <c r="O1535" s="275"/>
      <c r="P1535" s="275"/>
      <c r="Q1535" s="275"/>
      <c r="R1535" s="275"/>
      <c r="S1535" s="275"/>
      <c r="T1535" s="276"/>
      <c r="AT1535" s="240" t="s">
        <v>219</v>
      </c>
      <c r="AU1535" s="240" t="s">
        <v>82</v>
      </c>
      <c r="AV1535" s="15" t="s">
        <v>100</v>
      </c>
      <c r="AW1535" s="15" t="s">
        <v>34</v>
      </c>
      <c r="AX1535" s="15" t="s">
        <v>80</v>
      </c>
      <c r="AY1535" s="240" t="s">
        <v>211</v>
      </c>
    </row>
    <row r="1536" spans="1:65" s="2" customFormat="1" ht="6.95" customHeight="1">
      <c r="A1536" s="36"/>
      <c r="B1536" s="49"/>
      <c r="C1536" s="50"/>
      <c r="D1536" s="50"/>
      <c r="E1536" s="50"/>
      <c r="F1536" s="50"/>
      <c r="G1536" s="50"/>
      <c r="H1536" s="50"/>
      <c r="I1536" s="145"/>
      <c r="J1536" s="50"/>
      <c r="K1536" s="50"/>
      <c r="L1536" s="41"/>
      <c r="M1536" s="36"/>
      <c r="O1536" s="36"/>
      <c r="P1536" s="36"/>
      <c r="Q1536" s="36"/>
      <c r="R1536" s="36"/>
      <c r="S1536" s="36"/>
      <c r="T1536" s="36"/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</row>
  </sheetData>
  <sheetProtection algorithmName="SHA-512" hashValue="EA9ClGrecpbHwfvNetDW0MDLoQotYveob5wtf7cyga9m70mPb+rdwgrqAqq/MqScSvnGxZWNhw2cl03spHIjYQ==" saltValue="zvlk9umsDobfg+yl2inpTUHo38xvUHvI377r8uoSWoI9tlg4bVbO1eg65tBUbzpU7EWJ0/r/GduiGkJdQ+JWug==" spinCount="100000" sheet="1" objects="1" scenarios="1" formatColumns="0" formatRows="0" autoFilter="0"/>
  <autoFilter ref="C115:K1535"/>
  <mergeCells count="15">
    <mergeCell ref="E102:H102"/>
    <mergeCell ref="E106:H106"/>
    <mergeCell ref="E104:H104"/>
    <mergeCell ref="E108:H10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101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1125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2695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2696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ROUND(J97,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ROUND((SUM(BE97:BE169)),  2)</f>
        <v>0</v>
      </c>
      <c r="G37" s="36"/>
      <c r="H37" s="36"/>
      <c r="I37" s="134">
        <v>0.21</v>
      </c>
      <c r="J37" s="133">
        <f>ROUND(((SUM(BE97:BE169))*I37),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ROUND((SUM(BF97:BF169)),  2)</f>
        <v>0</v>
      </c>
      <c r="G38" s="36"/>
      <c r="H38" s="36"/>
      <c r="I38" s="134">
        <v>0.15</v>
      </c>
      <c r="J38" s="133">
        <f>ROUND(((SUM(BF97:BF169))*I38),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ROUND((SUM(BG97:BG169)),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ROUND((SUM(BH97:BH169)),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ROUND((SUM(BI97:BI169)),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1125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2695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01 - Zdravotechnika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J97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187</v>
      </c>
      <c r="E68" s="157"/>
      <c r="F68" s="157"/>
      <c r="G68" s="157"/>
      <c r="H68" s="157"/>
      <c r="I68" s="158"/>
      <c r="J68" s="159">
        <f>J98</f>
        <v>0</v>
      </c>
      <c r="K68" s="155"/>
      <c r="L68" s="160"/>
    </row>
    <row r="69" spans="1:47" s="10" customFormat="1" ht="19.899999999999999" customHeight="1">
      <c r="B69" s="161"/>
      <c r="C69" s="98"/>
      <c r="D69" s="162" t="s">
        <v>2697</v>
      </c>
      <c r="E69" s="163"/>
      <c r="F69" s="163"/>
      <c r="G69" s="163"/>
      <c r="H69" s="163"/>
      <c r="I69" s="164"/>
      <c r="J69" s="165">
        <f>J99</f>
        <v>0</v>
      </c>
      <c r="K69" s="98"/>
      <c r="L69" s="166"/>
    </row>
    <row r="70" spans="1:47" s="10" customFormat="1" ht="19.899999999999999" customHeight="1">
      <c r="B70" s="161"/>
      <c r="C70" s="98"/>
      <c r="D70" s="162" t="s">
        <v>2698</v>
      </c>
      <c r="E70" s="163"/>
      <c r="F70" s="163"/>
      <c r="G70" s="163"/>
      <c r="H70" s="163"/>
      <c r="I70" s="164"/>
      <c r="J70" s="165">
        <f>J120</f>
        <v>0</v>
      </c>
      <c r="K70" s="98"/>
      <c r="L70" s="166"/>
    </row>
    <row r="71" spans="1:47" s="10" customFormat="1" ht="19.899999999999999" customHeight="1">
      <c r="B71" s="161"/>
      <c r="C71" s="98"/>
      <c r="D71" s="162" t="s">
        <v>2699</v>
      </c>
      <c r="E71" s="163"/>
      <c r="F71" s="163"/>
      <c r="G71" s="163"/>
      <c r="H71" s="163"/>
      <c r="I71" s="164"/>
      <c r="J71" s="165">
        <f>J137</f>
        <v>0</v>
      </c>
      <c r="K71" s="98"/>
      <c r="L71" s="166"/>
    </row>
    <row r="72" spans="1:47" s="10" customFormat="1" ht="19.899999999999999" customHeight="1">
      <c r="B72" s="161"/>
      <c r="C72" s="98"/>
      <c r="D72" s="162" t="s">
        <v>2700</v>
      </c>
      <c r="E72" s="163"/>
      <c r="F72" s="163"/>
      <c r="G72" s="163"/>
      <c r="H72" s="163"/>
      <c r="I72" s="164"/>
      <c r="J72" s="165">
        <f>J159</f>
        <v>0</v>
      </c>
      <c r="K72" s="98"/>
      <c r="L72" s="166"/>
    </row>
    <row r="73" spans="1:47" s="10" customFormat="1" ht="19.899999999999999" customHeight="1">
      <c r="B73" s="161"/>
      <c r="C73" s="98"/>
      <c r="D73" s="162" t="s">
        <v>2701</v>
      </c>
      <c r="E73" s="163"/>
      <c r="F73" s="163"/>
      <c r="G73" s="163"/>
      <c r="H73" s="163"/>
      <c r="I73" s="164"/>
      <c r="J73" s="165">
        <f>J167</f>
        <v>0</v>
      </c>
      <c r="K73" s="98"/>
      <c r="L73" s="166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5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8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196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30" t="str">
        <f>E7</f>
        <v>Dostavba budovy F2</v>
      </c>
      <c r="F83" s="431"/>
      <c r="G83" s="431"/>
      <c r="H83" s="431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139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31" s="1" customFormat="1" ht="16.5" customHeight="1">
      <c r="B85" s="23"/>
      <c r="C85" s="24"/>
      <c r="D85" s="24"/>
      <c r="E85" s="430" t="s">
        <v>142</v>
      </c>
      <c r="F85" s="406"/>
      <c r="G85" s="406"/>
      <c r="H85" s="406"/>
      <c r="I85" s="110"/>
      <c r="J85" s="24"/>
      <c r="K85" s="24"/>
      <c r="L85" s="22"/>
    </row>
    <row r="86" spans="1:31" s="1" customFormat="1" ht="12" customHeight="1">
      <c r="B86" s="23"/>
      <c r="C86" s="31" t="s">
        <v>144</v>
      </c>
      <c r="D86" s="24"/>
      <c r="E86" s="24"/>
      <c r="F86" s="24"/>
      <c r="G86" s="24"/>
      <c r="H86" s="24"/>
      <c r="I86" s="110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32" t="s">
        <v>1125</v>
      </c>
      <c r="F87" s="433"/>
      <c r="G87" s="433"/>
      <c r="H87" s="433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2695</v>
      </c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77" t="str">
        <f>E13</f>
        <v>01 - Zdravotechnika</v>
      </c>
      <c r="F89" s="433"/>
      <c r="G89" s="433"/>
      <c r="H89" s="433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22</v>
      </c>
      <c r="D91" s="38"/>
      <c r="E91" s="38"/>
      <c r="F91" s="29" t="str">
        <f>F16</f>
        <v>Liberec</v>
      </c>
      <c r="G91" s="38"/>
      <c r="H91" s="38"/>
      <c r="I91" s="121" t="s">
        <v>24</v>
      </c>
      <c r="J91" s="61" t="str">
        <f>IF(J16="","",J16)</f>
        <v>2. 11. 2020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1" t="s">
        <v>26</v>
      </c>
      <c r="D93" s="38"/>
      <c r="E93" s="38"/>
      <c r="F93" s="29" t="str">
        <f>E19</f>
        <v>Technická univerzita v Liberci</v>
      </c>
      <c r="G93" s="38"/>
      <c r="H93" s="38"/>
      <c r="I93" s="121" t="s">
        <v>32</v>
      </c>
      <c r="J93" s="34" t="str">
        <f>E25</f>
        <v>UNION.ARCH spol. s r.o.</v>
      </c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5.7" customHeight="1">
      <c r="A94" s="36"/>
      <c r="B94" s="37"/>
      <c r="C94" s="31" t="s">
        <v>30</v>
      </c>
      <c r="D94" s="38"/>
      <c r="E94" s="38"/>
      <c r="F94" s="29" t="str">
        <f>IF(E22="","",E22)</f>
        <v>Vyplň údaj</v>
      </c>
      <c r="G94" s="38"/>
      <c r="H94" s="38"/>
      <c r="I94" s="121" t="s">
        <v>35</v>
      </c>
      <c r="J94" s="34" t="str">
        <f>E28</f>
        <v>PROPOS Liberec s.r.o.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67"/>
      <c r="B96" s="168"/>
      <c r="C96" s="169" t="s">
        <v>197</v>
      </c>
      <c r="D96" s="170" t="s">
        <v>58</v>
      </c>
      <c r="E96" s="170" t="s">
        <v>54</v>
      </c>
      <c r="F96" s="170" t="s">
        <v>55</v>
      </c>
      <c r="G96" s="170" t="s">
        <v>198</v>
      </c>
      <c r="H96" s="170" t="s">
        <v>199</v>
      </c>
      <c r="I96" s="171" t="s">
        <v>200</v>
      </c>
      <c r="J96" s="170" t="s">
        <v>174</v>
      </c>
      <c r="K96" s="172" t="s">
        <v>201</v>
      </c>
      <c r="L96" s="173"/>
      <c r="M96" s="70" t="s">
        <v>21</v>
      </c>
      <c r="N96" s="71" t="s">
        <v>43</v>
      </c>
      <c r="O96" s="71" t="s">
        <v>202</v>
      </c>
      <c r="P96" s="71" t="s">
        <v>203</v>
      </c>
      <c r="Q96" s="71" t="s">
        <v>204</v>
      </c>
      <c r="R96" s="71" t="s">
        <v>205</v>
      </c>
      <c r="S96" s="71" t="s">
        <v>206</v>
      </c>
      <c r="T96" s="72" t="s">
        <v>207</v>
      </c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</row>
    <row r="97" spans="1:65" s="2" customFormat="1" ht="22.9" customHeight="1">
      <c r="A97" s="36"/>
      <c r="B97" s="37"/>
      <c r="C97" s="77" t="s">
        <v>208</v>
      </c>
      <c r="D97" s="38"/>
      <c r="E97" s="38"/>
      <c r="F97" s="38"/>
      <c r="G97" s="38"/>
      <c r="H97" s="38"/>
      <c r="I97" s="119"/>
      <c r="J97" s="174">
        <f>BK97</f>
        <v>0</v>
      </c>
      <c r="K97" s="38"/>
      <c r="L97" s="41"/>
      <c r="M97" s="73"/>
      <c r="N97" s="175"/>
      <c r="O97" s="74"/>
      <c r="P97" s="176">
        <f>P98</f>
        <v>0</v>
      </c>
      <c r="Q97" s="74"/>
      <c r="R97" s="176">
        <f>R98</f>
        <v>0</v>
      </c>
      <c r="S97" s="74"/>
      <c r="T97" s="177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175</v>
      </c>
      <c r="BK97" s="178">
        <f>BK98</f>
        <v>0</v>
      </c>
    </row>
    <row r="98" spans="1:65" s="12" customFormat="1" ht="25.9" customHeight="1">
      <c r="B98" s="179"/>
      <c r="C98" s="180"/>
      <c r="D98" s="181" t="s">
        <v>72</v>
      </c>
      <c r="E98" s="182" t="s">
        <v>807</v>
      </c>
      <c r="F98" s="182" t="s">
        <v>808</v>
      </c>
      <c r="G98" s="180"/>
      <c r="H98" s="180"/>
      <c r="I98" s="183"/>
      <c r="J98" s="184">
        <f>BK98</f>
        <v>0</v>
      </c>
      <c r="K98" s="180"/>
      <c r="L98" s="185"/>
      <c r="M98" s="186"/>
      <c r="N98" s="187"/>
      <c r="O98" s="187"/>
      <c r="P98" s="188">
        <f>P99+P120+P137+P159+P167</f>
        <v>0</v>
      </c>
      <c r="Q98" s="187"/>
      <c r="R98" s="188">
        <f>R99+R120+R137+R159+R167</f>
        <v>0</v>
      </c>
      <c r="S98" s="187"/>
      <c r="T98" s="189">
        <f>T99+T120+T137+T159+T167</f>
        <v>0</v>
      </c>
      <c r="AR98" s="190" t="s">
        <v>82</v>
      </c>
      <c r="AT98" s="191" t="s">
        <v>72</v>
      </c>
      <c r="AU98" s="191" t="s">
        <v>73</v>
      </c>
      <c r="AY98" s="190" t="s">
        <v>211</v>
      </c>
      <c r="BK98" s="192">
        <f>BK99+BK120+BK137+BK159+BK167</f>
        <v>0</v>
      </c>
    </row>
    <row r="99" spans="1:65" s="12" customFormat="1" ht="22.9" customHeight="1">
      <c r="B99" s="179"/>
      <c r="C99" s="180"/>
      <c r="D99" s="181" t="s">
        <v>72</v>
      </c>
      <c r="E99" s="193" t="s">
        <v>2702</v>
      </c>
      <c r="F99" s="193" t="s">
        <v>2703</v>
      </c>
      <c r="G99" s="180"/>
      <c r="H99" s="180"/>
      <c r="I99" s="183"/>
      <c r="J99" s="194">
        <f>BK99</f>
        <v>0</v>
      </c>
      <c r="K99" s="180"/>
      <c r="L99" s="185"/>
      <c r="M99" s="186"/>
      <c r="N99" s="187"/>
      <c r="O99" s="187"/>
      <c r="P99" s="188">
        <f>SUM(P100:P119)</f>
        <v>0</v>
      </c>
      <c r="Q99" s="187"/>
      <c r="R99" s="188">
        <f>SUM(R100:R119)</f>
        <v>0</v>
      </c>
      <c r="S99" s="187"/>
      <c r="T99" s="189">
        <f>SUM(T100:T119)</f>
        <v>0</v>
      </c>
      <c r="AR99" s="190" t="s">
        <v>82</v>
      </c>
      <c r="AT99" s="191" t="s">
        <v>72</v>
      </c>
      <c r="AU99" s="191" t="s">
        <v>80</v>
      </c>
      <c r="AY99" s="190" t="s">
        <v>211</v>
      </c>
      <c r="BK99" s="192">
        <f>SUM(BK100:BK119)</f>
        <v>0</v>
      </c>
    </row>
    <row r="100" spans="1:65" s="2" customFormat="1" ht="16.5" customHeight="1">
      <c r="A100" s="36"/>
      <c r="B100" s="37"/>
      <c r="C100" s="195" t="s">
        <v>80</v>
      </c>
      <c r="D100" s="195" t="s">
        <v>213</v>
      </c>
      <c r="E100" s="196" t="s">
        <v>2704</v>
      </c>
      <c r="F100" s="197" t="s">
        <v>2705</v>
      </c>
      <c r="G100" s="198" t="s">
        <v>438</v>
      </c>
      <c r="H100" s="199">
        <v>3.5</v>
      </c>
      <c r="I100" s="200"/>
      <c r="J100" s="201">
        <f t="shared" ref="J100:J119" si="0">ROUND(I100*H100,2)</f>
        <v>0</v>
      </c>
      <c r="K100" s="197" t="s">
        <v>21</v>
      </c>
      <c r="L100" s="41"/>
      <c r="M100" s="202" t="s">
        <v>21</v>
      </c>
      <c r="N100" s="203" t="s">
        <v>44</v>
      </c>
      <c r="O100" s="66"/>
      <c r="P100" s="204">
        <f t="shared" ref="P100:P119" si="1">O100*H100</f>
        <v>0</v>
      </c>
      <c r="Q100" s="204">
        <v>0</v>
      </c>
      <c r="R100" s="204">
        <f t="shared" ref="R100:R119" si="2">Q100*H100</f>
        <v>0</v>
      </c>
      <c r="S100" s="204">
        <v>0</v>
      </c>
      <c r="T100" s="205">
        <f t="shared" ref="T100:T119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6" t="s">
        <v>330</v>
      </c>
      <c r="AT100" s="206" t="s">
        <v>213</v>
      </c>
      <c r="AU100" s="206" t="s">
        <v>82</v>
      </c>
      <c r="AY100" s="19" t="s">
        <v>211</v>
      </c>
      <c r="BE100" s="207">
        <f t="shared" ref="BE100:BE119" si="4">IF(N100="základní",J100,0)</f>
        <v>0</v>
      </c>
      <c r="BF100" s="207">
        <f t="shared" ref="BF100:BF119" si="5">IF(N100="snížená",J100,0)</f>
        <v>0</v>
      </c>
      <c r="BG100" s="207">
        <f t="shared" ref="BG100:BG119" si="6">IF(N100="zákl. přenesená",J100,0)</f>
        <v>0</v>
      </c>
      <c r="BH100" s="207">
        <f t="shared" ref="BH100:BH119" si="7">IF(N100="sníž. přenesená",J100,0)</f>
        <v>0</v>
      </c>
      <c r="BI100" s="207">
        <f t="shared" ref="BI100:BI119" si="8">IF(N100="nulová",J100,0)</f>
        <v>0</v>
      </c>
      <c r="BJ100" s="19" t="s">
        <v>80</v>
      </c>
      <c r="BK100" s="207">
        <f t="shared" ref="BK100:BK119" si="9">ROUND(I100*H100,2)</f>
        <v>0</v>
      </c>
      <c r="BL100" s="19" t="s">
        <v>330</v>
      </c>
      <c r="BM100" s="206" t="s">
        <v>82</v>
      </c>
    </row>
    <row r="101" spans="1:65" s="2" customFormat="1" ht="16.5" customHeight="1">
      <c r="A101" s="36"/>
      <c r="B101" s="37"/>
      <c r="C101" s="195" t="s">
        <v>82</v>
      </c>
      <c r="D101" s="195" t="s">
        <v>213</v>
      </c>
      <c r="E101" s="196" t="s">
        <v>2706</v>
      </c>
      <c r="F101" s="197" t="s">
        <v>2707</v>
      </c>
      <c r="G101" s="198" t="s">
        <v>438</v>
      </c>
      <c r="H101" s="199">
        <v>3.5</v>
      </c>
      <c r="I101" s="200"/>
      <c r="J101" s="201">
        <f t="shared" si="0"/>
        <v>0</v>
      </c>
      <c r="K101" s="197" t="s">
        <v>21</v>
      </c>
      <c r="L101" s="41"/>
      <c r="M101" s="202" t="s">
        <v>21</v>
      </c>
      <c r="N101" s="203" t="s">
        <v>44</v>
      </c>
      <c r="O101" s="66"/>
      <c r="P101" s="204">
        <f t="shared" si="1"/>
        <v>0</v>
      </c>
      <c r="Q101" s="204">
        <v>0</v>
      </c>
      <c r="R101" s="204">
        <f t="shared" si="2"/>
        <v>0</v>
      </c>
      <c r="S101" s="204">
        <v>0</v>
      </c>
      <c r="T101" s="20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6" t="s">
        <v>330</v>
      </c>
      <c r="AT101" s="206" t="s">
        <v>213</v>
      </c>
      <c r="AU101" s="206" t="s">
        <v>82</v>
      </c>
      <c r="AY101" s="19" t="s">
        <v>211</v>
      </c>
      <c r="BE101" s="207">
        <f t="shared" si="4"/>
        <v>0</v>
      </c>
      <c r="BF101" s="207">
        <f t="shared" si="5"/>
        <v>0</v>
      </c>
      <c r="BG101" s="207">
        <f t="shared" si="6"/>
        <v>0</v>
      </c>
      <c r="BH101" s="207">
        <f t="shared" si="7"/>
        <v>0</v>
      </c>
      <c r="BI101" s="207">
        <f t="shared" si="8"/>
        <v>0</v>
      </c>
      <c r="BJ101" s="19" t="s">
        <v>80</v>
      </c>
      <c r="BK101" s="207">
        <f t="shared" si="9"/>
        <v>0</v>
      </c>
      <c r="BL101" s="19" t="s">
        <v>330</v>
      </c>
      <c r="BM101" s="206" t="s">
        <v>100</v>
      </c>
    </row>
    <row r="102" spans="1:65" s="2" customFormat="1" ht="16.5" customHeight="1">
      <c r="A102" s="36"/>
      <c r="B102" s="37"/>
      <c r="C102" s="195" t="s">
        <v>88</v>
      </c>
      <c r="D102" s="195" t="s">
        <v>213</v>
      </c>
      <c r="E102" s="196" t="s">
        <v>2708</v>
      </c>
      <c r="F102" s="197" t="s">
        <v>2709</v>
      </c>
      <c r="G102" s="198" t="s">
        <v>438</v>
      </c>
      <c r="H102" s="199">
        <v>31</v>
      </c>
      <c r="I102" s="200"/>
      <c r="J102" s="201">
        <f t="shared" si="0"/>
        <v>0</v>
      </c>
      <c r="K102" s="197" t="s">
        <v>21</v>
      </c>
      <c r="L102" s="41"/>
      <c r="M102" s="202" t="s">
        <v>21</v>
      </c>
      <c r="N102" s="203" t="s">
        <v>44</v>
      </c>
      <c r="O102" s="66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6" t="s">
        <v>330</v>
      </c>
      <c r="AT102" s="206" t="s">
        <v>213</v>
      </c>
      <c r="AU102" s="206" t="s">
        <v>82</v>
      </c>
      <c r="AY102" s="19" t="s">
        <v>211</v>
      </c>
      <c r="BE102" s="207">
        <f t="shared" si="4"/>
        <v>0</v>
      </c>
      <c r="BF102" s="207">
        <f t="shared" si="5"/>
        <v>0</v>
      </c>
      <c r="BG102" s="207">
        <f t="shared" si="6"/>
        <v>0</v>
      </c>
      <c r="BH102" s="207">
        <f t="shared" si="7"/>
        <v>0</v>
      </c>
      <c r="BI102" s="207">
        <f t="shared" si="8"/>
        <v>0</v>
      </c>
      <c r="BJ102" s="19" t="s">
        <v>80</v>
      </c>
      <c r="BK102" s="207">
        <f t="shared" si="9"/>
        <v>0</v>
      </c>
      <c r="BL102" s="19" t="s">
        <v>330</v>
      </c>
      <c r="BM102" s="206" t="s">
        <v>264</v>
      </c>
    </row>
    <row r="103" spans="1:65" s="2" customFormat="1" ht="16.5" customHeight="1">
      <c r="A103" s="36"/>
      <c r="B103" s="37"/>
      <c r="C103" s="195" t="s">
        <v>100</v>
      </c>
      <c r="D103" s="195" t="s">
        <v>213</v>
      </c>
      <c r="E103" s="196" t="s">
        <v>2710</v>
      </c>
      <c r="F103" s="197" t="s">
        <v>2711</v>
      </c>
      <c r="G103" s="198" t="s">
        <v>438</v>
      </c>
      <c r="H103" s="199">
        <v>2</v>
      </c>
      <c r="I103" s="200"/>
      <c r="J103" s="201">
        <f t="shared" si="0"/>
        <v>0</v>
      </c>
      <c r="K103" s="197" t="s">
        <v>21</v>
      </c>
      <c r="L103" s="41"/>
      <c r="M103" s="202" t="s">
        <v>21</v>
      </c>
      <c r="N103" s="203" t="s">
        <v>44</v>
      </c>
      <c r="O103" s="66"/>
      <c r="P103" s="204">
        <f t="shared" si="1"/>
        <v>0</v>
      </c>
      <c r="Q103" s="204">
        <v>0</v>
      </c>
      <c r="R103" s="204">
        <f t="shared" si="2"/>
        <v>0</v>
      </c>
      <c r="S103" s="204">
        <v>0</v>
      </c>
      <c r="T103" s="20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6" t="s">
        <v>330</v>
      </c>
      <c r="AT103" s="206" t="s">
        <v>213</v>
      </c>
      <c r="AU103" s="206" t="s">
        <v>82</v>
      </c>
      <c r="AY103" s="19" t="s">
        <v>211</v>
      </c>
      <c r="BE103" s="207">
        <f t="shared" si="4"/>
        <v>0</v>
      </c>
      <c r="BF103" s="207">
        <f t="shared" si="5"/>
        <v>0</v>
      </c>
      <c r="BG103" s="207">
        <f t="shared" si="6"/>
        <v>0</v>
      </c>
      <c r="BH103" s="207">
        <f t="shared" si="7"/>
        <v>0</v>
      </c>
      <c r="BI103" s="207">
        <f t="shared" si="8"/>
        <v>0</v>
      </c>
      <c r="BJ103" s="19" t="s">
        <v>80</v>
      </c>
      <c r="BK103" s="207">
        <f t="shared" si="9"/>
        <v>0</v>
      </c>
      <c r="BL103" s="19" t="s">
        <v>330</v>
      </c>
      <c r="BM103" s="206" t="s">
        <v>276</v>
      </c>
    </row>
    <row r="104" spans="1:65" s="2" customFormat="1" ht="16.5" customHeight="1">
      <c r="A104" s="36"/>
      <c r="B104" s="37"/>
      <c r="C104" s="195" t="s">
        <v>245</v>
      </c>
      <c r="D104" s="195" t="s">
        <v>213</v>
      </c>
      <c r="E104" s="196" t="s">
        <v>2712</v>
      </c>
      <c r="F104" s="197" t="s">
        <v>2713</v>
      </c>
      <c r="G104" s="198" t="s">
        <v>438</v>
      </c>
      <c r="H104" s="199">
        <v>14</v>
      </c>
      <c r="I104" s="200"/>
      <c r="J104" s="201">
        <f t="shared" si="0"/>
        <v>0</v>
      </c>
      <c r="K104" s="197" t="s">
        <v>21</v>
      </c>
      <c r="L104" s="41"/>
      <c r="M104" s="202" t="s">
        <v>21</v>
      </c>
      <c r="N104" s="203" t="s">
        <v>44</v>
      </c>
      <c r="O104" s="66"/>
      <c r="P104" s="204">
        <f t="shared" si="1"/>
        <v>0</v>
      </c>
      <c r="Q104" s="204">
        <v>0</v>
      </c>
      <c r="R104" s="204">
        <f t="shared" si="2"/>
        <v>0</v>
      </c>
      <c r="S104" s="204">
        <v>0</v>
      </c>
      <c r="T104" s="20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6" t="s">
        <v>330</v>
      </c>
      <c r="AT104" s="206" t="s">
        <v>213</v>
      </c>
      <c r="AU104" s="206" t="s">
        <v>82</v>
      </c>
      <c r="AY104" s="19" t="s">
        <v>211</v>
      </c>
      <c r="BE104" s="207">
        <f t="shared" si="4"/>
        <v>0</v>
      </c>
      <c r="BF104" s="207">
        <f t="shared" si="5"/>
        <v>0</v>
      </c>
      <c r="BG104" s="207">
        <f t="shared" si="6"/>
        <v>0</v>
      </c>
      <c r="BH104" s="207">
        <f t="shared" si="7"/>
        <v>0</v>
      </c>
      <c r="BI104" s="207">
        <f t="shared" si="8"/>
        <v>0</v>
      </c>
      <c r="BJ104" s="19" t="s">
        <v>80</v>
      </c>
      <c r="BK104" s="207">
        <f t="shared" si="9"/>
        <v>0</v>
      </c>
      <c r="BL104" s="19" t="s">
        <v>330</v>
      </c>
      <c r="BM104" s="206" t="s">
        <v>290</v>
      </c>
    </row>
    <row r="105" spans="1:65" s="2" customFormat="1" ht="16.5" customHeight="1">
      <c r="A105" s="36"/>
      <c r="B105" s="37"/>
      <c r="C105" s="195" t="s">
        <v>264</v>
      </c>
      <c r="D105" s="195" t="s">
        <v>213</v>
      </c>
      <c r="E105" s="196" t="s">
        <v>2714</v>
      </c>
      <c r="F105" s="197" t="s">
        <v>2715</v>
      </c>
      <c r="G105" s="198" t="s">
        <v>438</v>
      </c>
      <c r="H105" s="199">
        <v>24</v>
      </c>
      <c r="I105" s="200"/>
      <c r="J105" s="201">
        <f t="shared" si="0"/>
        <v>0</v>
      </c>
      <c r="K105" s="197" t="s">
        <v>21</v>
      </c>
      <c r="L105" s="41"/>
      <c r="M105" s="202" t="s">
        <v>21</v>
      </c>
      <c r="N105" s="203" t="s">
        <v>44</v>
      </c>
      <c r="O105" s="66"/>
      <c r="P105" s="204">
        <f t="shared" si="1"/>
        <v>0</v>
      </c>
      <c r="Q105" s="204">
        <v>0</v>
      </c>
      <c r="R105" s="204">
        <f t="shared" si="2"/>
        <v>0</v>
      </c>
      <c r="S105" s="204">
        <v>0</v>
      </c>
      <c r="T105" s="20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330</v>
      </c>
      <c r="AT105" s="206" t="s">
        <v>213</v>
      </c>
      <c r="AU105" s="206" t="s">
        <v>82</v>
      </c>
      <c r="AY105" s="19" t="s">
        <v>211</v>
      </c>
      <c r="BE105" s="207">
        <f t="shared" si="4"/>
        <v>0</v>
      </c>
      <c r="BF105" s="207">
        <f t="shared" si="5"/>
        <v>0</v>
      </c>
      <c r="BG105" s="207">
        <f t="shared" si="6"/>
        <v>0</v>
      </c>
      <c r="BH105" s="207">
        <f t="shared" si="7"/>
        <v>0</v>
      </c>
      <c r="BI105" s="207">
        <f t="shared" si="8"/>
        <v>0</v>
      </c>
      <c r="BJ105" s="19" t="s">
        <v>80</v>
      </c>
      <c r="BK105" s="207">
        <f t="shared" si="9"/>
        <v>0</v>
      </c>
      <c r="BL105" s="19" t="s">
        <v>330</v>
      </c>
      <c r="BM105" s="206" t="s">
        <v>303</v>
      </c>
    </row>
    <row r="106" spans="1:65" s="2" customFormat="1" ht="16.5" customHeight="1">
      <c r="A106" s="36"/>
      <c r="B106" s="37"/>
      <c r="C106" s="195" t="s">
        <v>270</v>
      </c>
      <c r="D106" s="195" t="s">
        <v>213</v>
      </c>
      <c r="E106" s="196" t="s">
        <v>2716</v>
      </c>
      <c r="F106" s="197" t="s">
        <v>2717</v>
      </c>
      <c r="G106" s="198" t="s">
        <v>510</v>
      </c>
      <c r="H106" s="199">
        <v>8</v>
      </c>
      <c r="I106" s="200"/>
      <c r="J106" s="201">
        <f t="shared" si="0"/>
        <v>0</v>
      </c>
      <c r="K106" s="197" t="s">
        <v>21</v>
      </c>
      <c r="L106" s="41"/>
      <c r="M106" s="202" t="s">
        <v>21</v>
      </c>
      <c r="N106" s="203" t="s">
        <v>44</v>
      </c>
      <c r="O106" s="66"/>
      <c r="P106" s="204">
        <f t="shared" si="1"/>
        <v>0</v>
      </c>
      <c r="Q106" s="204">
        <v>0</v>
      </c>
      <c r="R106" s="204">
        <f t="shared" si="2"/>
        <v>0</v>
      </c>
      <c r="S106" s="204">
        <v>0</v>
      </c>
      <c r="T106" s="20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6" t="s">
        <v>330</v>
      </c>
      <c r="AT106" s="206" t="s">
        <v>213</v>
      </c>
      <c r="AU106" s="206" t="s">
        <v>82</v>
      </c>
      <c r="AY106" s="19" t="s">
        <v>211</v>
      </c>
      <c r="BE106" s="207">
        <f t="shared" si="4"/>
        <v>0</v>
      </c>
      <c r="BF106" s="207">
        <f t="shared" si="5"/>
        <v>0</v>
      </c>
      <c r="BG106" s="207">
        <f t="shared" si="6"/>
        <v>0</v>
      </c>
      <c r="BH106" s="207">
        <f t="shared" si="7"/>
        <v>0</v>
      </c>
      <c r="BI106" s="207">
        <f t="shared" si="8"/>
        <v>0</v>
      </c>
      <c r="BJ106" s="19" t="s">
        <v>80</v>
      </c>
      <c r="BK106" s="207">
        <f t="shared" si="9"/>
        <v>0</v>
      </c>
      <c r="BL106" s="19" t="s">
        <v>330</v>
      </c>
      <c r="BM106" s="206" t="s">
        <v>322</v>
      </c>
    </row>
    <row r="107" spans="1:65" s="2" customFormat="1" ht="16.5" customHeight="1">
      <c r="A107" s="36"/>
      <c r="B107" s="37"/>
      <c r="C107" s="195" t="s">
        <v>276</v>
      </c>
      <c r="D107" s="195" t="s">
        <v>213</v>
      </c>
      <c r="E107" s="196" t="s">
        <v>2718</v>
      </c>
      <c r="F107" s="197" t="s">
        <v>2719</v>
      </c>
      <c r="G107" s="198" t="s">
        <v>510</v>
      </c>
      <c r="H107" s="199">
        <v>2</v>
      </c>
      <c r="I107" s="200"/>
      <c r="J107" s="201">
        <f t="shared" si="0"/>
        <v>0</v>
      </c>
      <c r="K107" s="197" t="s">
        <v>21</v>
      </c>
      <c r="L107" s="41"/>
      <c r="M107" s="202" t="s">
        <v>21</v>
      </c>
      <c r="N107" s="203" t="s">
        <v>44</v>
      </c>
      <c r="O107" s="66"/>
      <c r="P107" s="204">
        <f t="shared" si="1"/>
        <v>0</v>
      </c>
      <c r="Q107" s="204">
        <v>0</v>
      </c>
      <c r="R107" s="204">
        <f t="shared" si="2"/>
        <v>0</v>
      </c>
      <c r="S107" s="204">
        <v>0</v>
      </c>
      <c r="T107" s="20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6" t="s">
        <v>330</v>
      </c>
      <c r="AT107" s="206" t="s">
        <v>213</v>
      </c>
      <c r="AU107" s="206" t="s">
        <v>82</v>
      </c>
      <c r="AY107" s="19" t="s">
        <v>211</v>
      </c>
      <c r="BE107" s="207">
        <f t="shared" si="4"/>
        <v>0</v>
      </c>
      <c r="BF107" s="207">
        <f t="shared" si="5"/>
        <v>0</v>
      </c>
      <c r="BG107" s="207">
        <f t="shared" si="6"/>
        <v>0</v>
      </c>
      <c r="BH107" s="207">
        <f t="shared" si="7"/>
        <v>0</v>
      </c>
      <c r="BI107" s="207">
        <f t="shared" si="8"/>
        <v>0</v>
      </c>
      <c r="BJ107" s="19" t="s">
        <v>80</v>
      </c>
      <c r="BK107" s="207">
        <f t="shared" si="9"/>
        <v>0</v>
      </c>
      <c r="BL107" s="19" t="s">
        <v>330</v>
      </c>
      <c r="BM107" s="206" t="s">
        <v>330</v>
      </c>
    </row>
    <row r="108" spans="1:65" s="2" customFormat="1" ht="16.5" customHeight="1">
      <c r="A108" s="36"/>
      <c r="B108" s="37"/>
      <c r="C108" s="195" t="s">
        <v>282</v>
      </c>
      <c r="D108" s="195" t="s">
        <v>213</v>
      </c>
      <c r="E108" s="196" t="s">
        <v>2720</v>
      </c>
      <c r="F108" s="197" t="s">
        <v>2721</v>
      </c>
      <c r="G108" s="198" t="s">
        <v>510</v>
      </c>
      <c r="H108" s="199">
        <v>6</v>
      </c>
      <c r="I108" s="200"/>
      <c r="J108" s="201">
        <f t="shared" si="0"/>
        <v>0</v>
      </c>
      <c r="K108" s="197" t="s">
        <v>21</v>
      </c>
      <c r="L108" s="41"/>
      <c r="M108" s="202" t="s">
        <v>21</v>
      </c>
      <c r="N108" s="203" t="s">
        <v>44</v>
      </c>
      <c r="O108" s="66"/>
      <c r="P108" s="204">
        <f t="shared" si="1"/>
        <v>0</v>
      </c>
      <c r="Q108" s="204">
        <v>0</v>
      </c>
      <c r="R108" s="204">
        <f t="shared" si="2"/>
        <v>0</v>
      </c>
      <c r="S108" s="204">
        <v>0</v>
      </c>
      <c r="T108" s="20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6" t="s">
        <v>330</v>
      </c>
      <c r="AT108" s="206" t="s">
        <v>213</v>
      </c>
      <c r="AU108" s="206" t="s">
        <v>82</v>
      </c>
      <c r="AY108" s="19" t="s">
        <v>211</v>
      </c>
      <c r="BE108" s="207">
        <f t="shared" si="4"/>
        <v>0</v>
      </c>
      <c r="BF108" s="207">
        <f t="shared" si="5"/>
        <v>0</v>
      </c>
      <c r="BG108" s="207">
        <f t="shared" si="6"/>
        <v>0</v>
      </c>
      <c r="BH108" s="207">
        <f t="shared" si="7"/>
        <v>0</v>
      </c>
      <c r="BI108" s="207">
        <f t="shared" si="8"/>
        <v>0</v>
      </c>
      <c r="BJ108" s="19" t="s">
        <v>80</v>
      </c>
      <c r="BK108" s="207">
        <f t="shared" si="9"/>
        <v>0</v>
      </c>
      <c r="BL108" s="19" t="s">
        <v>330</v>
      </c>
      <c r="BM108" s="206" t="s">
        <v>346</v>
      </c>
    </row>
    <row r="109" spans="1:65" s="2" customFormat="1" ht="16.5" customHeight="1">
      <c r="A109" s="36"/>
      <c r="B109" s="37"/>
      <c r="C109" s="195" t="s">
        <v>290</v>
      </c>
      <c r="D109" s="195" t="s">
        <v>213</v>
      </c>
      <c r="E109" s="196" t="s">
        <v>2722</v>
      </c>
      <c r="F109" s="197" t="s">
        <v>2723</v>
      </c>
      <c r="G109" s="198" t="s">
        <v>510</v>
      </c>
      <c r="H109" s="199">
        <v>1</v>
      </c>
      <c r="I109" s="200"/>
      <c r="J109" s="201">
        <f t="shared" si="0"/>
        <v>0</v>
      </c>
      <c r="K109" s="197" t="s">
        <v>21</v>
      </c>
      <c r="L109" s="41"/>
      <c r="M109" s="202" t="s">
        <v>21</v>
      </c>
      <c r="N109" s="203" t="s">
        <v>44</v>
      </c>
      <c r="O109" s="66"/>
      <c r="P109" s="204">
        <f t="shared" si="1"/>
        <v>0</v>
      </c>
      <c r="Q109" s="204">
        <v>0</v>
      </c>
      <c r="R109" s="204">
        <f t="shared" si="2"/>
        <v>0</v>
      </c>
      <c r="S109" s="204">
        <v>0</v>
      </c>
      <c r="T109" s="20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6" t="s">
        <v>330</v>
      </c>
      <c r="AT109" s="206" t="s">
        <v>213</v>
      </c>
      <c r="AU109" s="206" t="s">
        <v>82</v>
      </c>
      <c r="AY109" s="19" t="s">
        <v>211</v>
      </c>
      <c r="BE109" s="207">
        <f t="shared" si="4"/>
        <v>0</v>
      </c>
      <c r="BF109" s="207">
        <f t="shared" si="5"/>
        <v>0</v>
      </c>
      <c r="BG109" s="207">
        <f t="shared" si="6"/>
        <v>0</v>
      </c>
      <c r="BH109" s="207">
        <f t="shared" si="7"/>
        <v>0</v>
      </c>
      <c r="BI109" s="207">
        <f t="shared" si="8"/>
        <v>0</v>
      </c>
      <c r="BJ109" s="19" t="s">
        <v>80</v>
      </c>
      <c r="BK109" s="207">
        <f t="shared" si="9"/>
        <v>0</v>
      </c>
      <c r="BL109" s="19" t="s">
        <v>330</v>
      </c>
      <c r="BM109" s="206" t="s">
        <v>360</v>
      </c>
    </row>
    <row r="110" spans="1:65" s="2" customFormat="1" ht="16.5" customHeight="1">
      <c r="A110" s="36"/>
      <c r="B110" s="37"/>
      <c r="C110" s="195" t="s">
        <v>296</v>
      </c>
      <c r="D110" s="195" t="s">
        <v>213</v>
      </c>
      <c r="E110" s="196" t="s">
        <v>2724</v>
      </c>
      <c r="F110" s="197" t="s">
        <v>2725</v>
      </c>
      <c r="G110" s="198" t="s">
        <v>510</v>
      </c>
      <c r="H110" s="199">
        <v>1</v>
      </c>
      <c r="I110" s="200"/>
      <c r="J110" s="201">
        <f t="shared" si="0"/>
        <v>0</v>
      </c>
      <c r="K110" s="197" t="s">
        <v>21</v>
      </c>
      <c r="L110" s="41"/>
      <c r="M110" s="202" t="s">
        <v>21</v>
      </c>
      <c r="N110" s="203" t="s">
        <v>44</v>
      </c>
      <c r="O110" s="66"/>
      <c r="P110" s="204">
        <f t="shared" si="1"/>
        <v>0</v>
      </c>
      <c r="Q110" s="204">
        <v>0</v>
      </c>
      <c r="R110" s="204">
        <f t="shared" si="2"/>
        <v>0</v>
      </c>
      <c r="S110" s="204">
        <v>0</v>
      </c>
      <c r="T110" s="20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6" t="s">
        <v>330</v>
      </c>
      <c r="AT110" s="206" t="s">
        <v>213</v>
      </c>
      <c r="AU110" s="206" t="s">
        <v>82</v>
      </c>
      <c r="AY110" s="19" t="s">
        <v>211</v>
      </c>
      <c r="BE110" s="207">
        <f t="shared" si="4"/>
        <v>0</v>
      </c>
      <c r="BF110" s="207">
        <f t="shared" si="5"/>
        <v>0</v>
      </c>
      <c r="BG110" s="207">
        <f t="shared" si="6"/>
        <v>0</v>
      </c>
      <c r="BH110" s="207">
        <f t="shared" si="7"/>
        <v>0</v>
      </c>
      <c r="BI110" s="207">
        <f t="shared" si="8"/>
        <v>0</v>
      </c>
      <c r="BJ110" s="19" t="s">
        <v>80</v>
      </c>
      <c r="BK110" s="207">
        <f t="shared" si="9"/>
        <v>0</v>
      </c>
      <c r="BL110" s="19" t="s">
        <v>330</v>
      </c>
      <c r="BM110" s="206" t="s">
        <v>367</v>
      </c>
    </row>
    <row r="111" spans="1:65" s="2" customFormat="1" ht="16.5" customHeight="1">
      <c r="A111" s="36"/>
      <c r="B111" s="37"/>
      <c r="C111" s="195" t="s">
        <v>303</v>
      </c>
      <c r="D111" s="195" t="s">
        <v>213</v>
      </c>
      <c r="E111" s="196" t="s">
        <v>2726</v>
      </c>
      <c r="F111" s="197" t="s">
        <v>2727</v>
      </c>
      <c r="G111" s="198" t="s">
        <v>510</v>
      </c>
      <c r="H111" s="199">
        <v>2</v>
      </c>
      <c r="I111" s="200"/>
      <c r="J111" s="201">
        <f t="shared" si="0"/>
        <v>0</v>
      </c>
      <c r="K111" s="197" t="s">
        <v>21</v>
      </c>
      <c r="L111" s="41"/>
      <c r="M111" s="202" t="s">
        <v>21</v>
      </c>
      <c r="N111" s="203" t="s">
        <v>44</v>
      </c>
      <c r="O111" s="66"/>
      <c r="P111" s="204">
        <f t="shared" si="1"/>
        <v>0</v>
      </c>
      <c r="Q111" s="204">
        <v>0</v>
      </c>
      <c r="R111" s="204">
        <f t="shared" si="2"/>
        <v>0</v>
      </c>
      <c r="S111" s="204">
        <v>0</v>
      </c>
      <c r="T111" s="20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6" t="s">
        <v>330</v>
      </c>
      <c r="AT111" s="206" t="s">
        <v>213</v>
      </c>
      <c r="AU111" s="206" t="s">
        <v>82</v>
      </c>
      <c r="AY111" s="19" t="s">
        <v>211</v>
      </c>
      <c r="BE111" s="207">
        <f t="shared" si="4"/>
        <v>0</v>
      </c>
      <c r="BF111" s="207">
        <f t="shared" si="5"/>
        <v>0</v>
      </c>
      <c r="BG111" s="207">
        <f t="shared" si="6"/>
        <v>0</v>
      </c>
      <c r="BH111" s="207">
        <f t="shared" si="7"/>
        <v>0</v>
      </c>
      <c r="BI111" s="207">
        <f t="shared" si="8"/>
        <v>0</v>
      </c>
      <c r="BJ111" s="19" t="s">
        <v>80</v>
      </c>
      <c r="BK111" s="207">
        <f t="shared" si="9"/>
        <v>0</v>
      </c>
      <c r="BL111" s="19" t="s">
        <v>330</v>
      </c>
      <c r="BM111" s="206" t="s">
        <v>383</v>
      </c>
    </row>
    <row r="112" spans="1:65" s="2" customFormat="1" ht="21.75" customHeight="1">
      <c r="A112" s="36"/>
      <c r="B112" s="37"/>
      <c r="C112" s="195" t="s">
        <v>169</v>
      </c>
      <c r="D112" s="195" t="s">
        <v>213</v>
      </c>
      <c r="E112" s="196" t="s">
        <v>2728</v>
      </c>
      <c r="F112" s="197" t="s">
        <v>2729</v>
      </c>
      <c r="G112" s="198" t="s">
        <v>510</v>
      </c>
      <c r="H112" s="199">
        <v>1</v>
      </c>
      <c r="I112" s="200"/>
      <c r="J112" s="201">
        <f t="shared" si="0"/>
        <v>0</v>
      </c>
      <c r="K112" s="197" t="s">
        <v>21</v>
      </c>
      <c r="L112" s="41"/>
      <c r="M112" s="202" t="s">
        <v>21</v>
      </c>
      <c r="N112" s="203" t="s">
        <v>44</v>
      </c>
      <c r="O112" s="66"/>
      <c r="P112" s="204">
        <f t="shared" si="1"/>
        <v>0</v>
      </c>
      <c r="Q112" s="204">
        <v>0</v>
      </c>
      <c r="R112" s="204">
        <f t="shared" si="2"/>
        <v>0</v>
      </c>
      <c r="S112" s="204">
        <v>0</v>
      </c>
      <c r="T112" s="20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330</v>
      </c>
      <c r="AT112" s="206" t="s">
        <v>213</v>
      </c>
      <c r="AU112" s="206" t="s">
        <v>82</v>
      </c>
      <c r="AY112" s="19" t="s">
        <v>211</v>
      </c>
      <c r="BE112" s="207">
        <f t="shared" si="4"/>
        <v>0</v>
      </c>
      <c r="BF112" s="207">
        <f t="shared" si="5"/>
        <v>0</v>
      </c>
      <c r="BG112" s="207">
        <f t="shared" si="6"/>
        <v>0</v>
      </c>
      <c r="BH112" s="207">
        <f t="shared" si="7"/>
        <v>0</v>
      </c>
      <c r="BI112" s="207">
        <f t="shared" si="8"/>
        <v>0</v>
      </c>
      <c r="BJ112" s="19" t="s">
        <v>80</v>
      </c>
      <c r="BK112" s="207">
        <f t="shared" si="9"/>
        <v>0</v>
      </c>
      <c r="BL112" s="19" t="s">
        <v>330</v>
      </c>
      <c r="BM112" s="206" t="s">
        <v>398</v>
      </c>
    </row>
    <row r="113" spans="1:65" s="2" customFormat="1" ht="16.5" customHeight="1">
      <c r="A113" s="36"/>
      <c r="B113" s="37"/>
      <c r="C113" s="195" t="s">
        <v>303</v>
      </c>
      <c r="D113" s="195" t="s">
        <v>213</v>
      </c>
      <c r="E113" s="196" t="s">
        <v>2730</v>
      </c>
      <c r="F113" s="197" t="s">
        <v>2731</v>
      </c>
      <c r="G113" s="198" t="s">
        <v>399</v>
      </c>
      <c r="H113" s="199">
        <v>15</v>
      </c>
      <c r="I113" s="200"/>
      <c r="J113" s="201">
        <f t="shared" si="0"/>
        <v>0</v>
      </c>
      <c r="K113" s="197" t="s">
        <v>21</v>
      </c>
      <c r="L113" s="41"/>
      <c r="M113" s="202" t="s">
        <v>21</v>
      </c>
      <c r="N113" s="203" t="s">
        <v>44</v>
      </c>
      <c r="O113" s="66"/>
      <c r="P113" s="204">
        <f t="shared" si="1"/>
        <v>0</v>
      </c>
      <c r="Q113" s="204">
        <v>0</v>
      </c>
      <c r="R113" s="204">
        <f t="shared" si="2"/>
        <v>0</v>
      </c>
      <c r="S113" s="204">
        <v>0</v>
      </c>
      <c r="T113" s="20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6" t="s">
        <v>330</v>
      </c>
      <c r="AT113" s="206" t="s">
        <v>213</v>
      </c>
      <c r="AU113" s="206" t="s">
        <v>82</v>
      </c>
      <c r="AY113" s="19" t="s">
        <v>211</v>
      </c>
      <c r="BE113" s="207">
        <f t="shared" si="4"/>
        <v>0</v>
      </c>
      <c r="BF113" s="207">
        <f t="shared" si="5"/>
        <v>0</v>
      </c>
      <c r="BG113" s="207">
        <f t="shared" si="6"/>
        <v>0</v>
      </c>
      <c r="BH113" s="207">
        <f t="shared" si="7"/>
        <v>0</v>
      </c>
      <c r="BI113" s="207">
        <f t="shared" si="8"/>
        <v>0</v>
      </c>
      <c r="BJ113" s="19" t="s">
        <v>80</v>
      </c>
      <c r="BK113" s="207">
        <f t="shared" si="9"/>
        <v>0</v>
      </c>
      <c r="BL113" s="19" t="s">
        <v>330</v>
      </c>
      <c r="BM113" s="206" t="s">
        <v>409</v>
      </c>
    </row>
    <row r="114" spans="1:65" s="2" customFormat="1" ht="16.5" customHeight="1">
      <c r="A114" s="36"/>
      <c r="B114" s="37"/>
      <c r="C114" s="195" t="s">
        <v>169</v>
      </c>
      <c r="D114" s="195" t="s">
        <v>213</v>
      </c>
      <c r="E114" s="196" t="s">
        <v>2732</v>
      </c>
      <c r="F114" s="197" t="s">
        <v>2733</v>
      </c>
      <c r="G114" s="198" t="s">
        <v>399</v>
      </c>
      <c r="H114" s="199">
        <v>18</v>
      </c>
      <c r="I114" s="200"/>
      <c r="J114" s="201">
        <f t="shared" si="0"/>
        <v>0</v>
      </c>
      <c r="K114" s="197" t="s">
        <v>21</v>
      </c>
      <c r="L114" s="41"/>
      <c r="M114" s="202" t="s">
        <v>21</v>
      </c>
      <c r="N114" s="203" t="s">
        <v>44</v>
      </c>
      <c r="O114" s="66"/>
      <c r="P114" s="204">
        <f t="shared" si="1"/>
        <v>0</v>
      </c>
      <c r="Q114" s="204">
        <v>0</v>
      </c>
      <c r="R114" s="204">
        <f t="shared" si="2"/>
        <v>0</v>
      </c>
      <c r="S114" s="204">
        <v>0</v>
      </c>
      <c r="T114" s="20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6" t="s">
        <v>330</v>
      </c>
      <c r="AT114" s="206" t="s">
        <v>213</v>
      </c>
      <c r="AU114" s="206" t="s">
        <v>82</v>
      </c>
      <c r="AY114" s="19" t="s">
        <v>211</v>
      </c>
      <c r="BE114" s="207">
        <f t="shared" si="4"/>
        <v>0</v>
      </c>
      <c r="BF114" s="207">
        <f t="shared" si="5"/>
        <v>0</v>
      </c>
      <c r="BG114" s="207">
        <f t="shared" si="6"/>
        <v>0</v>
      </c>
      <c r="BH114" s="207">
        <f t="shared" si="7"/>
        <v>0</v>
      </c>
      <c r="BI114" s="207">
        <f t="shared" si="8"/>
        <v>0</v>
      </c>
      <c r="BJ114" s="19" t="s">
        <v>80</v>
      </c>
      <c r="BK114" s="207">
        <f t="shared" si="9"/>
        <v>0</v>
      </c>
      <c r="BL114" s="19" t="s">
        <v>330</v>
      </c>
      <c r="BM114" s="206" t="s">
        <v>421</v>
      </c>
    </row>
    <row r="115" spans="1:65" s="2" customFormat="1" ht="16.5" customHeight="1">
      <c r="A115" s="36"/>
      <c r="B115" s="37"/>
      <c r="C115" s="195" t="s">
        <v>334</v>
      </c>
      <c r="D115" s="195" t="s">
        <v>213</v>
      </c>
      <c r="E115" s="196" t="s">
        <v>2734</v>
      </c>
      <c r="F115" s="197" t="s">
        <v>2735</v>
      </c>
      <c r="G115" s="198" t="s">
        <v>510</v>
      </c>
      <c r="H115" s="199">
        <v>13</v>
      </c>
      <c r="I115" s="200"/>
      <c r="J115" s="201">
        <f t="shared" si="0"/>
        <v>0</v>
      </c>
      <c r="K115" s="197" t="s">
        <v>21</v>
      </c>
      <c r="L115" s="41"/>
      <c r="M115" s="202" t="s">
        <v>21</v>
      </c>
      <c r="N115" s="203" t="s">
        <v>44</v>
      </c>
      <c r="O115" s="66"/>
      <c r="P115" s="204">
        <f t="shared" si="1"/>
        <v>0</v>
      </c>
      <c r="Q115" s="204">
        <v>0</v>
      </c>
      <c r="R115" s="204">
        <f t="shared" si="2"/>
        <v>0</v>
      </c>
      <c r="S115" s="204">
        <v>0</v>
      </c>
      <c r="T115" s="20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6" t="s">
        <v>330</v>
      </c>
      <c r="AT115" s="206" t="s">
        <v>213</v>
      </c>
      <c r="AU115" s="206" t="s">
        <v>82</v>
      </c>
      <c r="AY115" s="19" t="s">
        <v>211</v>
      </c>
      <c r="BE115" s="207">
        <f t="shared" si="4"/>
        <v>0</v>
      </c>
      <c r="BF115" s="207">
        <f t="shared" si="5"/>
        <v>0</v>
      </c>
      <c r="BG115" s="207">
        <f t="shared" si="6"/>
        <v>0</v>
      </c>
      <c r="BH115" s="207">
        <f t="shared" si="7"/>
        <v>0</v>
      </c>
      <c r="BI115" s="207">
        <f t="shared" si="8"/>
        <v>0</v>
      </c>
      <c r="BJ115" s="19" t="s">
        <v>80</v>
      </c>
      <c r="BK115" s="207">
        <f t="shared" si="9"/>
        <v>0</v>
      </c>
      <c r="BL115" s="19" t="s">
        <v>330</v>
      </c>
      <c r="BM115" s="206" t="s">
        <v>435</v>
      </c>
    </row>
    <row r="116" spans="1:65" s="2" customFormat="1" ht="16.5" customHeight="1">
      <c r="A116" s="36"/>
      <c r="B116" s="37"/>
      <c r="C116" s="195" t="s">
        <v>346</v>
      </c>
      <c r="D116" s="195" t="s">
        <v>213</v>
      </c>
      <c r="E116" s="196" t="s">
        <v>2736</v>
      </c>
      <c r="F116" s="197" t="s">
        <v>2737</v>
      </c>
      <c r="G116" s="198" t="s">
        <v>510</v>
      </c>
      <c r="H116" s="199">
        <v>5</v>
      </c>
      <c r="I116" s="200"/>
      <c r="J116" s="201">
        <f t="shared" si="0"/>
        <v>0</v>
      </c>
      <c r="K116" s="197" t="s">
        <v>21</v>
      </c>
      <c r="L116" s="41"/>
      <c r="M116" s="202" t="s">
        <v>21</v>
      </c>
      <c r="N116" s="203" t="s">
        <v>44</v>
      </c>
      <c r="O116" s="66"/>
      <c r="P116" s="204">
        <f t="shared" si="1"/>
        <v>0</v>
      </c>
      <c r="Q116" s="204">
        <v>0</v>
      </c>
      <c r="R116" s="204">
        <f t="shared" si="2"/>
        <v>0</v>
      </c>
      <c r="S116" s="204">
        <v>0</v>
      </c>
      <c r="T116" s="205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330</v>
      </c>
      <c r="AT116" s="206" t="s">
        <v>213</v>
      </c>
      <c r="AU116" s="206" t="s">
        <v>82</v>
      </c>
      <c r="AY116" s="19" t="s">
        <v>211</v>
      </c>
      <c r="BE116" s="207">
        <f t="shared" si="4"/>
        <v>0</v>
      </c>
      <c r="BF116" s="207">
        <f t="shared" si="5"/>
        <v>0</v>
      </c>
      <c r="BG116" s="207">
        <f t="shared" si="6"/>
        <v>0</v>
      </c>
      <c r="BH116" s="207">
        <f t="shared" si="7"/>
        <v>0</v>
      </c>
      <c r="BI116" s="207">
        <f t="shared" si="8"/>
        <v>0</v>
      </c>
      <c r="BJ116" s="19" t="s">
        <v>80</v>
      </c>
      <c r="BK116" s="207">
        <f t="shared" si="9"/>
        <v>0</v>
      </c>
      <c r="BL116" s="19" t="s">
        <v>330</v>
      </c>
      <c r="BM116" s="206" t="s">
        <v>451</v>
      </c>
    </row>
    <row r="117" spans="1:65" s="2" customFormat="1" ht="16.5" customHeight="1">
      <c r="A117" s="36"/>
      <c r="B117" s="37"/>
      <c r="C117" s="195" t="s">
        <v>322</v>
      </c>
      <c r="D117" s="195" t="s">
        <v>213</v>
      </c>
      <c r="E117" s="196" t="s">
        <v>2738</v>
      </c>
      <c r="F117" s="197" t="s">
        <v>2739</v>
      </c>
      <c r="G117" s="198" t="s">
        <v>510</v>
      </c>
      <c r="H117" s="199">
        <v>7</v>
      </c>
      <c r="I117" s="200"/>
      <c r="J117" s="201">
        <f t="shared" si="0"/>
        <v>0</v>
      </c>
      <c r="K117" s="197" t="s">
        <v>21</v>
      </c>
      <c r="L117" s="41"/>
      <c r="M117" s="202" t="s">
        <v>21</v>
      </c>
      <c r="N117" s="203" t="s">
        <v>44</v>
      </c>
      <c r="O117" s="66"/>
      <c r="P117" s="204">
        <f t="shared" si="1"/>
        <v>0</v>
      </c>
      <c r="Q117" s="204">
        <v>0</v>
      </c>
      <c r="R117" s="204">
        <f t="shared" si="2"/>
        <v>0</v>
      </c>
      <c r="S117" s="204">
        <v>0</v>
      </c>
      <c r="T117" s="205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6" t="s">
        <v>330</v>
      </c>
      <c r="AT117" s="206" t="s">
        <v>213</v>
      </c>
      <c r="AU117" s="206" t="s">
        <v>82</v>
      </c>
      <c r="AY117" s="19" t="s">
        <v>211</v>
      </c>
      <c r="BE117" s="207">
        <f t="shared" si="4"/>
        <v>0</v>
      </c>
      <c r="BF117" s="207">
        <f t="shared" si="5"/>
        <v>0</v>
      </c>
      <c r="BG117" s="207">
        <f t="shared" si="6"/>
        <v>0</v>
      </c>
      <c r="BH117" s="207">
        <f t="shared" si="7"/>
        <v>0</v>
      </c>
      <c r="BI117" s="207">
        <f t="shared" si="8"/>
        <v>0</v>
      </c>
      <c r="BJ117" s="19" t="s">
        <v>80</v>
      </c>
      <c r="BK117" s="207">
        <f t="shared" si="9"/>
        <v>0</v>
      </c>
      <c r="BL117" s="19" t="s">
        <v>330</v>
      </c>
      <c r="BM117" s="206" t="s">
        <v>465</v>
      </c>
    </row>
    <row r="118" spans="1:65" s="2" customFormat="1" ht="16.5" customHeight="1">
      <c r="A118" s="36"/>
      <c r="B118" s="37"/>
      <c r="C118" s="195" t="s">
        <v>8</v>
      </c>
      <c r="D118" s="195" t="s">
        <v>213</v>
      </c>
      <c r="E118" s="196" t="s">
        <v>2740</v>
      </c>
      <c r="F118" s="197" t="s">
        <v>2741</v>
      </c>
      <c r="G118" s="198" t="s">
        <v>438</v>
      </c>
      <c r="H118" s="199">
        <v>30</v>
      </c>
      <c r="I118" s="200"/>
      <c r="J118" s="201">
        <f t="shared" si="0"/>
        <v>0</v>
      </c>
      <c r="K118" s="197" t="s">
        <v>21</v>
      </c>
      <c r="L118" s="41"/>
      <c r="M118" s="202" t="s">
        <v>21</v>
      </c>
      <c r="N118" s="203" t="s">
        <v>44</v>
      </c>
      <c r="O118" s="66"/>
      <c r="P118" s="204">
        <f t="shared" si="1"/>
        <v>0</v>
      </c>
      <c r="Q118" s="204">
        <v>0</v>
      </c>
      <c r="R118" s="204">
        <f t="shared" si="2"/>
        <v>0</v>
      </c>
      <c r="S118" s="204">
        <v>0</v>
      </c>
      <c r="T118" s="205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6" t="s">
        <v>330</v>
      </c>
      <c r="AT118" s="206" t="s">
        <v>213</v>
      </c>
      <c r="AU118" s="206" t="s">
        <v>82</v>
      </c>
      <c r="AY118" s="19" t="s">
        <v>211</v>
      </c>
      <c r="BE118" s="207">
        <f t="shared" si="4"/>
        <v>0</v>
      </c>
      <c r="BF118" s="207">
        <f t="shared" si="5"/>
        <v>0</v>
      </c>
      <c r="BG118" s="207">
        <f t="shared" si="6"/>
        <v>0</v>
      </c>
      <c r="BH118" s="207">
        <f t="shared" si="7"/>
        <v>0</v>
      </c>
      <c r="BI118" s="207">
        <f t="shared" si="8"/>
        <v>0</v>
      </c>
      <c r="BJ118" s="19" t="s">
        <v>80</v>
      </c>
      <c r="BK118" s="207">
        <f t="shared" si="9"/>
        <v>0</v>
      </c>
      <c r="BL118" s="19" t="s">
        <v>330</v>
      </c>
      <c r="BM118" s="206" t="s">
        <v>475</v>
      </c>
    </row>
    <row r="119" spans="1:65" s="2" customFormat="1" ht="16.5" customHeight="1">
      <c r="A119" s="36"/>
      <c r="B119" s="37"/>
      <c r="C119" s="195" t="s">
        <v>330</v>
      </c>
      <c r="D119" s="195" t="s">
        <v>213</v>
      </c>
      <c r="E119" s="196" t="s">
        <v>2742</v>
      </c>
      <c r="F119" s="197" t="s">
        <v>2743</v>
      </c>
      <c r="G119" s="198" t="s">
        <v>370</v>
      </c>
      <c r="H119" s="199">
        <v>0.15</v>
      </c>
      <c r="I119" s="200"/>
      <c r="J119" s="201">
        <f t="shared" si="0"/>
        <v>0</v>
      </c>
      <c r="K119" s="197" t="s">
        <v>21</v>
      </c>
      <c r="L119" s="41"/>
      <c r="M119" s="202" t="s">
        <v>21</v>
      </c>
      <c r="N119" s="203" t="s">
        <v>44</v>
      </c>
      <c r="O119" s="66"/>
      <c r="P119" s="204">
        <f t="shared" si="1"/>
        <v>0</v>
      </c>
      <c r="Q119" s="204">
        <v>0</v>
      </c>
      <c r="R119" s="204">
        <f t="shared" si="2"/>
        <v>0</v>
      </c>
      <c r="S119" s="204">
        <v>0</v>
      </c>
      <c r="T119" s="205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6" t="s">
        <v>330</v>
      </c>
      <c r="AT119" s="206" t="s">
        <v>213</v>
      </c>
      <c r="AU119" s="206" t="s">
        <v>82</v>
      </c>
      <c r="AY119" s="19" t="s">
        <v>211</v>
      </c>
      <c r="BE119" s="207">
        <f t="shared" si="4"/>
        <v>0</v>
      </c>
      <c r="BF119" s="207">
        <f t="shared" si="5"/>
        <v>0</v>
      </c>
      <c r="BG119" s="207">
        <f t="shared" si="6"/>
        <v>0</v>
      </c>
      <c r="BH119" s="207">
        <f t="shared" si="7"/>
        <v>0</v>
      </c>
      <c r="BI119" s="207">
        <f t="shared" si="8"/>
        <v>0</v>
      </c>
      <c r="BJ119" s="19" t="s">
        <v>80</v>
      </c>
      <c r="BK119" s="207">
        <f t="shared" si="9"/>
        <v>0</v>
      </c>
      <c r="BL119" s="19" t="s">
        <v>330</v>
      </c>
      <c r="BM119" s="206" t="s">
        <v>488</v>
      </c>
    </row>
    <row r="120" spans="1:65" s="12" customFormat="1" ht="22.9" customHeight="1">
      <c r="B120" s="179"/>
      <c r="C120" s="180"/>
      <c r="D120" s="181" t="s">
        <v>72</v>
      </c>
      <c r="E120" s="193" t="s">
        <v>2744</v>
      </c>
      <c r="F120" s="193" t="s">
        <v>2745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SUM(P121:P136)</f>
        <v>0</v>
      </c>
      <c r="Q120" s="187"/>
      <c r="R120" s="188">
        <f>SUM(R121:R136)</f>
        <v>0</v>
      </c>
      <c r="S120" s="187"/>
      <c r="T120" s="189">
        <f>SUM(T121:T136)</f>
        <v>0</v>
      </c>
      <c r="AR120" s="190" t="s">
        <v>82</v>
      </c>
      <c r="AT120" s="191" t="s">
        <v>72</v>
      </c>
      <c r="AU120" s="191" t="s">
        <v>80</v>
      </c>
      <c r="AY120" s="190" t="s">
        <v>211</v>
      </c>
      <c r="BK120" s="192">
        <f>SUM(BK121:BK136)</f>
        <v>0</v>
      </c>
    </row>
    <row r="121" spans="1:65" s="2" customFormat="1" ht="16.5" customHeight="1">
      <c r="A121" s="36"/>
      <c r="B121" s="37"/>
      <c r="C121" s="195" t="s">
        <v>334</v>
      </c>
      <c r="D121" s="195" t="s">
        <v>213</v>
      </c>
      <c r="E121" s="196" t="s">
        <v>2746</v>
      </c>
      <c r="F121" s="197" t="s">
        <v>2747</v>
      </c>
      <c r="G121" s="198" t="s">
        <v>438</v>
      </c>
      <c r="H121" s="199">
        <v>37</v>
      </c>
      <c r="I121" s="200"/>
      <c r="J121" s="201">
        <f t="shared" ref="J121:J136" si="10">ROUND(I121*H121,2)</f>
        <v>0</v>
      </c>
      <c r="K121" s="197" t="s">
        <v>21</v>
      </c>
      <c r="L121" s="41"/>
      <c r="M121" s="202" t="s">
        <v>21</v>
      </c>
      <c r="N121" s="203" t="s">
        <v>44</v>
      </c>
      <c r="O121" s="66"/>
      <c r="P121" s="204">
        <f t="shared" ref="P121:P136" si="11">O121*H121</f>
        <v>0</v>
      </c>
      <c r="Q121" s="204">
        <v>0</v>
      </c>
      <c r="R121" s="204">
        <f t="shared" ref="R121:R136" si="12">Q121*H121</f>
        <v>0</v>
      </c>
      <c r="S121" s="204">
        <v>0</v>
      </c>
      <c r="T121" s="205">
        <f t="shared" ref="T121:T136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6" t="s">
        <v>330</v>
      </c>
      <c r="AT121" s="206" t="s">
        <v>213</v>
      </c>
      <c r="AU121" s="206" t="s">
        <v>82</v>
      </c>
      <c r="AY121" s="19" t="s">
        <v>211</v>
      </c>
      <c r="BE121" s="207">
        <f t="shared" ref="BE121:BE136" si="14">IF(N121="základní",J121,0)</f>
        <v>0</v>
      </c>
      <c r="BF121" s="207">
        <f t="shared" ref="BF121:BF136" si="15">IF(N121="snížená",J121,0)</f>
        <v>0</v>
      </c>
      <c r="BG121" s="207">
        <f t="shared" ref="BG121:BG136" si="16">IF(N121="zákl. přenesená",J121,0)</f>
        <v>0</v>
      </c>
      <c r="BH121" s="207">
        <f t="shared" ref="BH121:BH136" si="17">IF(N121="sníž. přenesená",J121,0)</f>
        <v>0</v>
      </c>
      <c r="BI121" s="207">
        <f t="shared" ref="BI121:BI136" si="18">IF(N121="nulová",J121,0)</f>
        <v>0</v>
      </c>
      <c r="BJ121" s="19" t="s">
        <v>80</v>
      </c>
      <c r="BK121" s="207">
        <f t="shared" ref="BK121:BK136" si="19">ROUND(I121*H121,2)</f>
        <v>0</v>
      </c>
      <c r="BL121" s="19" t="s">
        <v>330</v>
      </c>
      <c r="BM121" s="206" t="s">
        <v>500</v>
      </c>
    </row>
    <row r="122" spans="1:65" s="2" customFormat="1" ht="16.5" customHeight="1">
      <c r="A122" s="36"/>
      <c r="B122" s="37"/>
      <c r="C122" s="195" t="s">
        <v>346</v>
      </c>
      <c r="D122" s="195" t="s">
        <v>213</v>
      </c>
      <c r="E122" s="196" t="s">
        <v>2748</v>
      </c>
      <c r="F122" s="197" t="s">
        <v>2749</v>
      </c>
      <c r="G122" s="198" t="s">
        <v>438</v>
      </c>
      <c r="H122" s="199">
        <v>19.5</v>
      </c>
      <c r="I122" s="200"/>
      <c r="J122" s="201">
        <f t="shared" si="10"/>
        <v>0</v>
      </c>
      <c r="K122" s="197" t="s">
        <v>21</v>
      </c>
      <c r="L122" s="41"/>
      <c r="M122" s="202" t="s">
        <v>21</v>
      </c>
      <c r="N122" s="203" t="s">
        <v>44</v>
      </c>
      <c r="O122" s="66"/>
      <c r="P122" s="204">
        <f t="shared" si="11"/>
        <v>0</v>
      </c>
      <c r="Q122" s="204">
        <v>0</v>
      </c>
      <c r="R122" s="204">
        <f t="shared" si="12"/>
        <v>0</v>
      </c>
      <c r="S122" s="204">
        <v>0</v>
      </c>
      <c r="T122" s="20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6" t="s">
        <v>330</v>
      </c>
      <c r="AT122" s="206" t="s">
        <v>213</v>
      </c>
      <c r="AU122" s="206" t="s">
        <v>82</v>
      </c>
      <c r="AY122" s="19" t="s">
        <v>211</v>
      </c>
      <c r="BE122" s="207">
        <f t="shared" si="14"/>
        <v>0</v>
      </c>
      <c r="BF122" s="207">
        <f t="shared" si="15"/>
        <v>0</v>
      </c>
      <c r="BG122" s="207">
        <f t="shared" si="16"/>
        <v>0</v>
      </c>
      <c r="BH122" s="207">
        <f t="shared" si="17"/>
        <v>0</v>
      </c>
      <c r="BI122" s="207">
        <f t="shared" si="18"/>
        <v>0</v>
      </c>
      <c r="BJ122" s="19" t="s">
        <v>80</v>
      </c>
      <c r="BK122" s="207">
        <f t="shared" si="19"/>
        <v>0</v>
      </c>
      <c r="BL122" s="19" t="s">
        <v>330</v>
      </c>
      <c r="BM122" s="206" t="s">
        <v>513</v>
      </c>
    </row>
    <row r="123" spans="1:65" s="2" customFormat="1" ht="16.5" customHeight="1">
      <c r="A123" s="36"/>
      <c r="B123" s="37"/>
      <c r="C123" s="195" t="s">
        <v>354</v>
      </c>
      <c r="D123" s="195" t="s">
        <v>213</v>
      </c>
      <c r="E123" s="196" t="s">
        <v>2750</v>
      </c>
      <c r="F123" s="197" t="s">
        <v>2751</v>
      </c>
      <c r="G123" s="198" t="s">
        <v>438</v>
      </c>
      <c r="H123" s="199">
        <v>10</v>
      </c>
      <c r="I123" s="200"/>
      <c r="J123" s="201">
        <f t="shared" si="10"/>
        <v>0</v>
      </c>
      <c r="K123" s="197" t="s">
        <v>21</v>
      </c>
      <c r="L123" s="41"/>
      <c r="M123" s="202" t="s">
        <v>21</v>
      </c>
      <c r="N123" s="203" t="s">
        <v>44</v>
      </c>
      <c r="O123" s="66"/>
      <c r="P123" s="204">
        <f t="shared" si="11"/>
        <v>0</v>
      </c>
      <c r="Q123" s="204">
        <v>0</v>
      </c>
      <c r="R123" s="204">
        <f t="shared" si="12"/>
        <v>0</v>
      </c>
      <c r="S123" s="204">
        <v>0</v>
      </c>
      <c r="T123" s="20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6" t="s">
        <v>330</v>
      </c>
      <c r="AT123" s="206" t="s">
        <v>213</v>
      </c>
      <c r="AU123" s="206" t="s">
        <v>82</v>
      </c>
      <c r="AY123" s="19" t="s">
        <v>211</v>
      </c>
      <c r="BE123" s="207">
        <f t="shared" si="14"/>
        <v>0</v>
      </c>
      <c r="BF123" s="207">
        <f t="shared" si="15"/>
        <v>0</v>
      </c>
      <c r="BG123" s="207">
        <f t="shared" si="16"/>
        <v>0</v>
      </c>
      <c r="BH123" s="207">
        <f t="shared" si="17"/>
        <v>0</v>
      </c>
      <c r="BI123" s="207">
        <f t="shared" si="18"/>
        <v>0</v>
      </c>
      <c r="BJ123" s="19" t="s">
        <v>80</v>
      </c>
      <c r="BK123" s="207">
        <f t="shared" si="19"/>
        <v>0</v>
      </c>
      <c r="BL123" s="19" t="s">
        <v>330</v>
      </c>
      <c r="BM123" s="206" t="s">
        <v>533</v>
      </c>
    </row>
    <row r="124" spans="1:65" s="2" customFormat="1" ht="16.5" customHeight="1">
      <c r="A124" s="36"/>
      <c r="B124" s="37"/>
      <c r="C124" s="195" t="s">
        <v>360</v>
      </c>
      <c r="D124" s="195" t="s">
        <v>213</v>
      </c>
      <c r="E124" s="196" t="s">
        <v>2752</v>
      </c>
      <c r="F124" s="197" t="s">
        <v>2753</v>
      </c>
      <c r="G124" s="198" t="s">
        <v>438</v>
      </c>
      <c r="H124" s="199">
        <v>12</v>
      </c>
      <c r="I124" s="200"/>
      <c r="J124" s="201">
        <f t="shared" si="10"/>
        <v>0</v>
      </c>
      <c r="K124" s="197" t="s">
        <v>21</v>
      </c>
      <c r="L124" s="41"/>
      <c r="M124" s="202" t="s">
        <v>21</v>
      </c>
      <c r="N124" s="203" t="s">
        <v>44</v>
      </c>
      <c r="O124" s="66"/>
      <c r="P124" s="204">
        <f t="shared" si="11"/>
        <v>0</v>
      </c>
      <c r="Q124" s="204">
        <v>0</v>
      </c>
      <c r="R124" s="204">
        <f t="shared" si="12"/>
        <v>0</v>
      </c>
      <c r="S124" s="204">
        <v>0</v>
      </c>
      <c r="T124" s="20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6" t="s">
        <v>330</v>
      </c>
      <c r="AT124" s="206" t="s">
        <v>213</v>
      </c>
      <c r="AU124" s="206" t="s">
        <v>82</v>
      </c>
      <c r="AY124" s="19" t="s">
        <v>211</v>
      </c>
      <c r="BE124" s="207">
        <f t="shared" si="14"/>
        <v>0</v>
      </c>
      <c r="BF124" s="207">
        <f t="shared" si="15"/>
        <v>0</v>
      </c>
      <c r="BG124" s="207">
        <f t="shared" si="16"/>
        <v>0</v>
      </c>
      <c r="BH124" s="207">
        <f t="shared" si="17"/>
        <v>0</v>
      </c>
      <c r="BI124" s="207">
        <f t="shared" si="18"/>
        <v>0</v>
      </c>
      <c r="BJ124" s="19" t="s">
        <v>80</v>
      </c>
      <c r="BK124" s="207">
        <f t="shared" si="19"/>
        <v>0</v>
      </c>
      <c r="BL124" s="19" t="s">
        <v>330</v>
      </c>
      <c r="BM124" s="206" t="s">
        <v>551</v>
      </c>
    </row>
    <row r="125" spans="1:65" s="2" customFormat="1" ht="16.5" customHeight="1">
      <c r="A125" s="36"/>
      <c r="B125" s="37"/>
      <c r="C125" s="195" t="s">
        <v>7</v>
      </c>
      <c r="D125" s="195" t="s">
        <v>213</v>
      </c>
      <c r="E125" s="196" t="s">
        <v>2754</v>
      </c>
      <c r="F125" s="197" t="s">
        <v>2755</v>
      </c>
      <c r="G125" s="198" t="s">
        <v>438</v>
      </c>
      <c r="H125" s="199">
        <v>37</v>
      </c>
      <c r="I125" s="200"/>
      <c r="J125" s="201">
        <f t="shared" si="10"/>
        <v>0</v>
      </c>
      <c r="K125" s="197" t="s">
        <v>21</v>
      </c>
      <c r="L125" s="41"/>
      <c r="M125" s="202" t="s">
        <v>21</v>
      </c>
      <c r="N125" s="203" t="s">
        <v>44</v>
      </c>
      <c r="O125" s="66"/>
      <c r="P125" s="204">
        <f t="shared" si="11"/>
        <v>0</v>
      </c>
      <c r="Q125" s="204">
        <v>0</v>
      </c>
      <c r="R125" s="204">
        <f t="shared" si="12"/>
        <v>0</v>
      </c>
      <c r="S125" s="204">
        <v>0</v>
      </c>
      <c r="T125" s="20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330</v>
      </c>
      <c r="AT125" s="206" t="s">
        <v>213</v>
      </c>
      <c r="AU125" s="206" t="s">
        <v>82</v>
      </c>
      <c r="AY125" s="19" t="s">
        <v>211</v>
      </c>
      <c r="BE125" s="207">
        <f t="shared" si="14"/>
        <v>0</v>
      </c>
      <c r="BF125" s="207">
        <f t="shared" si="15"/>
        <v>0</v>
      </c>
      <c r="BG125" s="207">
        <f t="shared" si="16"/>
        <v>0</v>
      </c>
      <c r="BH125" s="207">
        <f t="shared" si="17"/>
        <v>0</v>
      </c>
      <c r="BI125" s="207">
        <f t="shared" si="18"/>
        <v>0</v>
      </c>
      <c r="BJ125" s="19" t="s">
        <v>80</v>
      </c>
      <c r="BK125" s="207">
        <f t="shared" si="19"/>
        <v>0</v>
      </c>
      <c r="BL125" s="19" t="s">
        <v>330</v>
      </c>
      <c r="BM125" s="206" t="s">
        <v>562</v>
      </c>
    </row>
    <row r="126" spans="1:65" s="2" customFormat="1" ht="16.5" customHeight="1">
      <c r="A126" s="36"/>
      <c r="B126" s="37"/>
      <c r="C126" s="195" t="s">
        <v>367</v>
      </c>
      <c r="D126" s="195" t="s">
        <v>213</v>
      </c>
      <c r="E126" s="196" t="s">
        <v>2756</v>
      </c>
      <c r="F126" s="197" t="s">
        <v>2757</v>
      </c>
      <c r="G126" s="198" t="s">
        <v>438</v>
      </c>
      <c r="H126" s="199">
        <v>19.5</v>
      </c>
      <c r="I126" s="200"/>
      <c r="J126" s="201">
        <f t="shared" si="10"/>
        <v>0</v>
      </c>
      <c r="K126" s="197" t="s">
        <v>21</v>
      </c>
      <c r="L126" s="41"/>
      <c r="M126" s="202" t="s">
        <v>21</v>
      </c>
      <c r="N126" s="203" t="s">
        <v>44</v>
      </c>
      <c r="O126" s="66"/>
      <c r="P126" s="204">
        <f t="shared" si="11"/>
        <v>0</v>
      </c>
      <c r="Q126" s="204">
        <v>0</v>
      </c>
      <c r="R126" s="204">
        <f t="shared" si="12"/>
        <v>0</v>
      </c>
      <c r="S126" s="204">
        <v>0</v>
      </c>
      <c r="T126" s="205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330</v>
      </c>
      <c r="AT126" s="206" t="s">
        <v>213</v>
      </c>
      <c r="AU126" s="206" t="s">
        <v>82</v>
      </c>
      <c r="AY126" s="19" t="s">
        <v>211</v>
      </c>
      <c r="BE126" s="207">
        <f t="shared" si="14"/>
        <v>0</v>
      </c>
      <c r="BF126" s="207">
        <f t="shared" si="15"/>
        <v>0</v>
      </c>
      <c r="BG126" s="207">
        <f t="shared" si="16"/>
        <v>0</v>
      </c>
      <c r="BH126" s="207">
        <f t="shared" si="17"/>
        <v>0</v>
      </c>
      <c r="BI126" s="207">
        <f t="shared" si="18"/>
        <v>0</v>
      </c>
      <c r="BJ126" s="19" t="s">
        <v>80</v>
      </c>
      <c r="BK126" s="207">
        <f t="shared" si="19"/>
        <v>0</v>
      </c>
      <c r="BL126" s="19" t="s">
        <v>330</v>
      </c>
      <c r="BM126" s="206" t="s">
        <v>574</v>
      </c>
    </row>
    <row r="127" spans="1:65" s="2" customFormat="1" ht="16.5" customHeight="1">
      <c r="A127" s="36"/>
      <c r="B127" s="37"/>
      <c r="C127" s="195" t="s">
        <v>373</v>
      </c>
      <c r="D127" s="195" t="s">
        <v>213</v>
      </c>
      <c r="E127" s="196" t="s">
        <v>2758</v>
      </c>
      <c r="F127" s="197" t="s">
        <v>2759</v>
      </c>
      <c r="G127" s="198" t="s">
        <v>438</v>
      </c>
      <c r="H127" s="199">
        <v>12</v>
      </c>
      <c r="I127" s="200"/>
      <c r="J127" s="201">
        <f t="shared" si="10"/>
        <v>0</v>
      </c>
      <c r="K127" s="197" t="s">
        <v>21</v>
      </c>
      <c r="L127" s="41"/>
      <c r="M127" s="202" t="s">
        <v>21</v>
      </c>
      <c r="N127" s="203" t="s">
        <v>44</v>
      </c>
      <c r="O127" s="66"/>
      <c r="P127" s="204">
        <f t="shared" si="11"/>
        <v>0</v>
      </c>
      <c r="Q127" s="204">
        <v>0</v>
      </c>
      <c r="R127" s="204">
        <f t="shared" si="12"/>
        <v>0</v>
      </c>
      <c r="S127" s="204">
        <v>0</v>
      </c>
      <c r="T127" s="205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330</v>
      </c>
      <c r="AT127" s="206" t="s">
        <v>213</v>
      </c>
      <c r="AU127" s="206" t="s">
        <v>82</v>
      </c>
      <c r="AY127" s="19" t="s">
        <v>211</v>
      </c>
      <c r="BE127" s="207">
        <f t="shared" si="14"/>
        <v>0</v>
      </c>
      <c r="BF127" s="207">
        <f t="shared" si="15"/>
        <v>0</v>
      </c>
      <c r="BG127" s="207">
        <f t="shared" si="16"/>
        <v>0</v>
      </c>
      <c r="BH127" s="207">
        <f t="shared" si="17"/>
        <v>0</v>
      </c>
      <c r="BI127" s="207">
        <f t="shared" si="18"/>
        <v>0</v>
      </c>
      <c r="BJ127" s="19" t="s">
        <v>80</v>
      </c>
      <c r="BK127" s="207">
        <f t="shared" si="19"/>
        <v>0</v>
      </c>
      <c r="BL127" s="19" t="s">
        <v>330</v>
      </c>
      <c r="BM127" s="206" t="s">
        <v>583</v>
      </c>
    </row>
    <row r="128" spans="1:65" s="2" customFormat="1" ht="16.5" customHeight="1">
      <c r="A128" s="36"/>
      <c r="B128" s="37"/>
      <c r="C128" s="195" t="s">
        <v>383</v>
      </c>
      <c r="D128" s="195" t="s">
        <v>213</v>
      </c>
      <c r="E128" s="196" t="s">
        <v>2760</v>
      </c>
      <c r="F128" s="197" t="s">
        <v>2761</v>
      </c>
      <c r="G128" s="198" t="s">
        <v>510</v>
      </c>
      <c r="H128" s="199">
        <v>30</v>
      </c>
      <c r="I128" s="200"/>
      <c r="J128" s="201">
        <f t="shared" si="10"/>
        <v>0</v>
      </c>
      <c r="K128" s="197" t="s">
        <v>21</v>
      </c>
      <c r="L128" s="41"/>
      <c r="M128" s="202" t="s">
        <v>21</v>
      </c>
      <c r="N128" s="203" t="s">
        <v>44</v>
      </c>
      <c r="O128" s="66"/>
      <c r="P128" s="204">
        <f t="shared" si="11"/>
        <v>0</v>
      </c>
      <c r="Q128" s="204">
        <v>0</v>
      </c>
      <c r="R128" s="204">
        <f t="shared" si="12"/>
        <v>0</v>
      </c>
      <c r="S128" s="204">
        <v>0</v>
      </c>
      <c r="T128" s="205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330</v>
      </c>
      <c r="AT128" s="206" t="s">
        <v>213</v>
      </c>
      <c r="AU128" s="206" t="s">
        <v>82</v>
      </c>
      <c r="AY128" s="19" t="s">
        <v>211</v>
      </c>
      <c r="BE128" s="207">
        <f t="shared" si="14"/>
        <v>0</v>
      </c>
      <c r="BF128" s="207">
        <f t="shared" si="15"/>
        <v>0</v>
      </c>
      <c r="BG128" s="207">
        <f t="shared" si="16"/>
        <v>0</v>
      </c>
      <c r="BH128" s="207">
        <f t="shared" si="17"/>
        <v>0</v>
      </c>
      <c r="BI128" s="207">
        <f t="shared" si="18"/>
        <v>0</v>
      </c>
      <c r="BJ128" s="19" t="s">
        <v>80</v>
      </c>
      <c r="BK128" s="207">
        <f t="shared" si="19"/>
        <v>0</v>
      </c>
      <c r="BL128" s="19" t="s">
        <v>330</v>
      </c>
      <c r="BM128" s="206" t="s">
        <v>593</v>
      </c>
    </row>
    <row r="129" spans="1:65" s="2" customFormat="1" ht="21.75" customHeight="1">
      <c r="A129" s="36"/>
      <c r="B129" s="37"/>
      <c r="C129" s="195" t="s">
        <v>387</v>
      </c>
      <c r="D129" s="195" t="s">
        <v>213</v>
      </c>
      <c r="E129" s="196" t="s">
        <v>2762</v>
      </c>
      <c r="F129" s="197" t="s">
        <v>2763</v>
      </c>
      <c r="G129" s="198" t="s">
        <v>510</v>
      </c>
      <c r="H129" s="199">
        <v>1</v>
      </c>
      <c r="I129" s="200"/>
      <c r="J129" s="201">
        <f t="shared" si="10"/>
        <v>0</v>
      </c>
      <c r="K129" s="197" t="s">
        <v>21</v>
      </c>
      <c r="L129" s="41"/>
      <c r="M129" s="202" t="s">
        <v>21</v>
      </c>
      <c r="N129" s="203" t="s">
        <v>44</v>
      </c>
      <c r="O129" s="66"/>
      <c r="P129" s="204">
        <f t="shared" si="11"/>
        <v>0</v>
      </c>
      <c r="Q129" s="204">
        <v>0</v>
      </c>
      <c r="R129" s="204">
        <f t="shared" si="12"/>
        <v>0</v>
      </c>
      <c r="S129" s="204">
        <v>0</v>
      </c>
      <c r="T129" s="205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330</v>
      </c>
      <c r="AT129" s="206" t="s">
        <v>213</v>
      </c>
      <c r="AU129" s="206" t="s">
        <v>82</v>
      </c>
      <c r="AY129" s="19" t="s">
        <v>211</v>
      </c>
      <c r="BE129" s="207">
        <f t="shared" si="14"/>
        <v>0</v>
      </c>
      <c r="BF129" s="207">
        <f t="shared" si="15"/>
        <v>0</v>
      </c>
      <c r="BG129" s="207">
        <f t="shared" si="16"/>
        <v>0</v>
      </c>
      <c r="BH129" s="207">
        <f t="shared" si="17"/>
        <v>0</v>
      </c>
      <c r="BI129" s="207">
        <f t="shared" si="18"/>
        <v>0</v>
      </c>
      <c r="BJ129" s="19" t="s">
        <v>80</v>
      </c>
      <c r="BK129" s="207">
        <f t="shared" si="19"/>
        <v>0</v>
      </c>
      <c r="BL129" s="19" t="s">
        <v>330</v>
      </c>
      <c r="BM129" s="206" t="s">
        <v>611</v>
      </c>
    </row>
    <row r="130" spans="1:65" s="2" customFormat="1" ht="16.5" customHeight="1">
      <c r="A130" s="36"/>
      <c r="B130" s="37"/>
      <c r="C130" s="195" t="s">
        <v>398</v>
      </c>
      <c r="D130" s="195" t="s">
        <v>213</v>
      </c>
      <c r="E130" s="196" t="s">
        <v>2764</v>
      </c>
      <c r="F130" s="197" t="s">
        <v>2765</v>
      </c>
      <c r="G130" s="198" t="s">
        <v>510</v>
      </c>
      <c r="H130" s="199">
        <v>4</v>
      </c>
      <c r="I130" s="200"/>
      <c r="J130" s="201">
        <f t="shared" si="10"/>
        <v>0</v>
      </c>
      <c r="K130" s="197" t="s">
        <v>21</v>
      </c>
      <c r="L130" s="41"/>
      <c r="M130" s="202" t="s">
        <v>21</v>
      </c>
      <c r="N130" s="203" t="s">
        <v>44</v>
      </c>
      <c r="O130" s="66"/>
      <c r="P130" s="204">
        <f t="shared" si="11"/>
        <v>0</v>
      </c>
      <c r="Q130" s="204">
        <v>0</v>
      </c>
      <c r="R130" s="204">
        <f t="shared" si="12"/>
        <v>0</v>
      </c>
      <c r="S130" s="204">
        <v>0</v>
      </c>
      <c r="T130" s="205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330</v>
      </c>
      <c r="AT130" s="206" t="s">
        <v>213</v>
      </c>
      <c r="AU130" s="206" t="s">
        <v>82</v>
      </c>
      <c r="AY130" s="19" t="s">
        <v>211</v>
      </c>
      <c r="BE130" s="207">
        <f t="shared" si="14"/>
        <v>0</v>
      </c>
      <c r="BF130" s="207">
        <f t="shared" si="15"/>
        <v>0</v>
      </c>
      <c r="BG130" s="207">
        <f t="shared" si="16"/>
        <v>0</v>
      </c>
      <c r="BH130" s="207">
        <f t="shared" si="17"/>
        <v>0</v>
      </c>
      <c r="BI130" s="207">
        <f t="shared" si="18"/>
        <v>0</v>
      </c>
      <c r="BJ130" s="19" t="s">
        <v>80</v>
      </c>
      <c r="BK130" s="207">
        <f t="shared" si="19"/>
        <v>0</v>
      </c>
      <c r="BL130" s="19" t="s">
        <v>330</v>
      </c>
      <c r="BM130" s="206" t="s">
        <v>619</v>
      </c>
    </row>
    <row r="131" spans="1:65" s="2" customFormat="1" ht="16.5" customHeight="1">
      <c r="A131" s="36"/>
      <c r="B131" s="37"/>
      <c r="C131" s="195" t="s">
        <v>533</v>
      </c>
      <c r="D131" s="195" t="s">
        <v>213</v>
      </c>
      <c r="E131" s="196" t="s">
        <v>2766</v>
      </c>
      <c r="F131" s="197" t="s">
        <v>2767</v>
      </c>
      <c r="G131" s="198" t="s">
        <v>438</v>
      </c>
      <c r="H131" s="199">
        <v>42</v>
      </c>
      <c r="I131" s="200"/>
      <c r="J131" s="201">
        <f t="shared" si="10"/>
        <v>0</v>
      </c>
      <c r="K131" s="197" t="s">
        <v>21</v>
      </c>
      <c r="L131" s="41"/>
      <c r="M131" s="202" t="s">
        <v>21</v>
      </c>
      <c r="N131" s="203" t="s">
        <v>44</v>
      </c>
      <c r="O131" s="66"/>
      <c r="P131" s="204">
        <f t="shared" si="11"/>
        <v>0</v>
      </c>
      <c r="Q131" s="204">
        <v>0</v>
      </c>
      <c r="R131" s="204">
        <f t="shared" si="12"/>
        <v>0</v>
      </c>
      <c r="S131" s="204">
        <v>0</v>
      </c>
      <c r="T131" s="205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330</v>
      </c>
      <c r="AT131" s="206" t="s">
        <v>213</v>
      </c>
      <c r="AU131" s="206" t="s">
        <v>82</v>
      </c>
      <c r="AY131" s="19" t="s">
        <v>211</v>
      </c>
      <c r="BE131" s="207">
        <f t="shared" si="14"/>
        <v>0</v>
      </c>
      <c r="BF131" s="207">
        <f t="shared" si="15"/>
        <v>0</v>
      </c>
      <c r="BG131" s="207">
        <f t="shared" si="16"/>
        <v>0</v>
      </c>
      <c r="BH131" s="207">
        <f t="shared" si="17"/>
        <v>0</v>
      </c>
      <c r="BI131" s="207">
        <f t="shared" si="18"/>
        <v>0</v>
      </c>
      <c r="BJ131" s="19" t="s">
        <v>80</v>
      </c>
      <c r="BK131" s="207">
        <f t="shared" si="19"/>
        <v>0</v>
      </c>
      <c r="BL131" s="19" t="s">
        <v>330</v>
      </c>
      <c r="BM131" s="206" t="s">
        <v>627</v>
      </c>
    </row>
    <row r="132" spans="1:65" s="2" customFormat="1" ht="16.5" customHeight="1">
      <c r="A132" s="36"/>
      <c r="B132" s="37"/>
      <c r="C132" s="195" t="s">
        <v>540</v>
      </c>
      <c r="D132" s="195" t="s">
        <v>213</v>
      </c>
      <c r="E132" s="196" t="s">
        <v>2768</v>
      </c>
      <c r="F132" s="197" t="s">
        <v>2769</v>
      </c>
      <c r="G132" s="198" t="s">
        <v>438</v>
      </c>
      <c r="H132" s="199">
        <v>10</v>
      </c>
      <c r="I132" s="200"/>
      <c r="J132" s="201">
        <f t="shared" si="10"/>
        <v>0</v>
      </c>
      <c r="K132" s="197" t="s">
        <v>21</v>
      </c>
      <c r="L132" s="41"/>
      <c r="M132" s="202" t="s">
        <v>21</v>
      </c>
      <c r="N132" s="203" t="s">
        <v>44</v>
      </c>
      <c r="O132" s="66"/>
      <c r="P132" s="204">
        <f t="shared" si="11"/>
        <v>0</v>
      </c>
      <c r="Q132" s="204">
        <v>0</v>
      </c>
      <c r="R132" s="204">
        <f t="shared" si="12"/>
        <v>0</v>
      </c>
      <c r="S132" s="204">
        <v>0</v>
      </c>
      <c r="T132" s="205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330</v>
      </c>
      <c r="AT132" s="206" t="s">
        <v>213</v>
      </c>
      <c r="AU132" s="206" t="s">
        <v>82</v>
      </c>
      <c r="AY132" s="19" t="s">
        <v>211</v>
      </c>
      <c r="BE132" s="207">
        <f t="shared" si="14"/>
        <v>0</v>
      </c>
      <c r="BF132" s="207">
        <f t="shared" si="15"/>
        <v>0</v>
      </c>
      <c r="BG132" s="207">
        <f t="shared" si="16"/>
        <v>0</v>
      </c>
      <c r="BH132" s="207">
        <f t="shared" si="17"/>
        <v>0</v>
      </c>
      <c r="BI132" s="207">
        <f t="shared" si="18"/>
        <v>0</v>
      </c>
      <c r="BJ132" s="19" t="s">
        <v>80</v>
      </c>
      <c r="BK132" s="207">
        <f t="shared" si="19"/>
        <v>0</v>
      </c>
      <c r="BL132" s="19" t="s">
        <v>330</v>
      </c>
      <c r="BM132" s="206" t="s">
        <v>638</v>
      </c>
    </row>
    <row r="133" spans="1:65" s="2" customFormat="1" ht="16.5" customHeight="1">
      <c r="A133" s="36"/>
      <c r="B133" s="37"/>
      <c r="C133" s="195" t="s">
        <v>415</v>
      </c>
      <c r="D133" s="195" t="s">
        <v>213</v>
      </c>
      <c r="E133" s="196" t="s">
        <v>2770</v>
      </c>
      <c r="F133" s="197" t="s">
        <v>2771</v>
      </c>
      <c r="G133" s="198" t="s">
        <v>243</v>
      </c>
      <c r="H133" s="199">
        <v>1</v>
      </c>
      <c r="I133" s="200"/>
      <c r="J133" s="201">
        <f t="shared" si="10"/>
        <v>0</v>
      </c>
      <c r="K133" s="197" t="s">
        <v>21</v>
      </c>
      <c r="L133" s="41"/>
      <c r="M133" s="202" t="s">
        <v>21</v>
      </c>
      <c r="N133" s="203" t="s">
        <v>44</v>
      </c>
      <c r="O133" s="66"/>
      <c r="P133" s="204">
        <f t="shared" si="11"/>
        <v>0</v>
      </c>
      <c r="Q133" s="204">
        <v>0</v>
      </c>
      <c r="R133" s="204">
        <f t="shared" si="12"/>
        <v>0</v>
      </c>
      <c r="S133" s="204">
        <v>0</v>
      </c>
      <c r="T133" s="205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330</v>
      </c>
      <c r="AT133" s="206" t="s">
        <v>213</v>
      </c>
      <c r="AU133" s="206" t="s">
        <v>82</v>
      </c>
      <c r="AY133" s="19" t="s">
        <v>211</v>
      </c>
      <c r="BE133" s="207">
        <f t="shared" si="14"/>
        <v>0</v>
      </c>
      <c r="BF133" s="207">
        <f t="shared" si="15"/>
        <v>0</v>
      </c>
      <c r="BG133" s="207">
        <f t="shared" si="16"/>
        <v>0</v>
      </c>
      <c r="BH133" s="207">
        <f t="shared" si="17"/>
        <v>0</v>
      </c>
      <c r="BI133" s="207">
        <f t="shared" si="18"/>
        <v>0</v>
      </c>
      <c r="BJ133" s="19" t="s">
        <v>80</v>
      </c>
      <c r="BK133" s="207">
        <f t="shared" si="19"/>
        <v>0</v>
      </c>
      <c r="BL133" s="19" t="s">
        <v>330</v>
      </c>
      <c r="BM133" s="206" t="s">
        <v>650</v>
      </c>
    </row>
    <row r="134" spans="1:65" s="2" customFormat="1" ht="16.5" customHeight="1">
      <c r="A134" s="36"/>
      <c r="B134" s="37"/>
      <c r="C134" s="195" t="s">
        <v>421</v>
      </c>
      <c r="D134" s="195" t="s">
        <v>213</v>
      </c>
      <c r="E134" s="196" t="s">
        <v>2772</v>
      </c>
      <c r="F134" s="197" t="s">
        <v>2773</v>
      </c>
      <c r="G134" s="198" t="s">
        <v>438</v>
      </c>
      <c r="H134" s="199">
        <v>69</v>
      </c>
      <c r="I134" s="200"/>
      <c r="J134" s="201">
        <f t="shared" si="10"/>
        <v>0</v>
      </c>
      <c r="K134" s="197" t="s">
        <v>21</v>
      </c>
      <c r="L134" s="41"/>
      <c r="M134" s="202" t="s">
        <v>21</v>
      </c>
      <c r="N134" s="203" t="s">
        <v>44</v>
      </c>
      <c r="O134" s="66"/>
      <c r="P134" s="204">
        <f t="shared" si="11"/>
        <v>0</v>
      </c>
      <c r="Q134" s="204">
        <v>0</v>
      </c>
      <c r="R134" s="204">
        <f t="shared" si="12"/>
        <v>0</v>
      </c>
      <c r="S134" s="204">
        <v>0</v>
      </c>
      <c r="T134" s="205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330</v>
      </c>
      <c r="AT134" s="206" t="s">
        <v>213</v>
      </c>
      <c r="AU134" s="206" t="s">
        <v>82</v>
      </c>
      <c r="AY134" s="19" t="s">
        <v>211</v>
      </c>
      <c r="BE134" s="207">
        <f t="shared" si="14"/>
        <v>0</v>
      </c>
      <c r="BF134" s="207">
        <f t="shared" si="15"/>
        <v>0</v>
      </c>
      <c r="BG134" s="207">
        <f t="shared" si="16"/>
        <v>0</v>
      </c>
      <c r="BH134" s="207">
        <f t="shared" si="17"/>
        <v>0</v>
      </c>
      <c r="BI134" s="207">
        <f t="shared" si="18"/>
        <v>0</v>
      </c>
      <c r="BJ134" s="19" t="s">
        <v>80</v>
      </c>
      <c r="BK134" s="207">
        <f t="shared" si="19"/>
        <v>0</v>
      </c>
      <c r="BL134" s="19" t="s">
        <v>330</v>
      </c>
      <c r="BM134" s="206" t="s">
        <v>659</v>
      </c>
    </row>
    <row r="135" spans="1:65" s="2" customFormat="1" ht="16.5" customHeight="1">
      <c r="A135" s="36"/>
      <c r="B135" s="37"/>
      <c r="C135" s="195" t="s">
        <v>428</v>
      </c>
      <c r="D135" s="195" t="s">
        <v>213</v>
      </c>
      <c r="E135" s="196" t="s">
        <v>2774</v>
      </c>
      <c r="F135" s="197" t="s">
        <v>2775</v>
      </c>
      <c r="G135" s="198" t="s">
        <v>438</v>
      </c>
      <c r="H135" s="199">
        <v>69</v>
      </c>
      <c r="I135" s="200"/>
      <c r="J135" s="201">
        <f t="shared" si="10"/>
        <v>0</v>
      </c>
      <c r="K135" s="197" t="s">
        <v>21</v>
      </c>
      <c r="L135" s="41"/>
      <c r="M135" s="202" t="s">
        <v>21</v>
      </c>
      <c r="N135" s="203" t="s">
        <v>44</v>
      </c>
      <c r="O135" s="66"/>
      <c r="P135" s="204">
        <f t="shared" si="11"/>
        <v>0</v>
      </c>
      <c r="Q135" s="204">
        <v>0</v>
      </c>
      <c r="R135" s="204">
        <f t="shared" si="12"/>
        <v>0</v>
      </c>
      <c r="S135" s="204">
        <v>0</v>
      </c>
      <c r="T135" s="205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330</v>
      </c>
      <c r="AT135" s="206" t="s">
        <v>213</v>
      </c>
      <c r="AU135" s="206" t="s">
        <v>82</v>
      </c>
      <c r="AY135" s="19" t="s">
        <v>211</v>
      </c>
      <c r="BE135" s="207">
        <f t="shared" si="14"/>
        <v>0</v>
      </c>
      <c r="BF135" s="207">
        <f t="shared" si="15"/>
        <v>0</v>
      </c>
      <c r="BG135" s="207">
        <f t="shared" si="16"/>
        <v>0</v>
      </c>
      <c r="BH135" s="207">
        <f t="shared" si="17"/>
        <v>0</v>
      </c>
      <c r="BI135" s="207">
        <f t="shared" si="18"/>
        <v>0</v>
      </c>
      <c r="BJ135" s="19" t="s">
        <v>80</v>
      </c>
      <c r="BK135" s="207">
        <f t="shared" si="19"/>
        <v>0</v>
      </c>
      <c r="BL135" s="19" t="s">
        <v>330</v>
      </c>
      <c r="BM135" s="206" t="s">
        <v>679</v>
      </c>
    </row>
    <row r="136" spans="1:65" s="2" customFormat="1" ht="16.5" customHeight="1">
      <c r="A136" s="36"/>
      <c r="B136" s="37"/>
      <c r="C136" s="195" t="s">
        <v>435</v>
      </c>
      <c r="D136" s="195" t="s">
        <v>213</v>
      </c>
      <c r="E136" s="196" t="s">
        <v>2776</v>
      </c>
      <c r="F136" s="197" t="s">
        <v>2777</v>
      </c>
      <c r="G136" s="198" t="s">
        <v>370</v>
      </c>
      <c r="H136" s="199">
        <v>0.1</v>
      </c>
      <c r="I136" s="200"/>
      <c r="J136" s="201">
        <f t="shared" si="10"/>
        <v>0</v>
      </c>
      <c r="K136" s="197" t="s">
        <v>21</v>
      </c>
      <c r="L136" s="41"/>
      <c r="M136" s="202" t="s">
        <v>21</v>
      </c>
      <c r="N136" s="203" t="s">
        <v>44</v>
      </c>
      <c r="O136" s="66"/>
      <c r="P136" s="204">
        <f t="shared" si="11"/>
        <v>0</v>
      </c>
      <c r="Q136" s="204">
        <v>0</v>
      </c>
      <c r="R136" s="204">
        <f t="shared" si="12"/>
        <v>0</v>
      </c>
      <c r="S136" s="204">
        <v>0</v>
      </c>
      <c r="T136" s="205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330</v>
      </c>
      <c r="AT136" s="206" t="s">
        <v>213</v>
      </c>
      <c r="AU136" s="206" t="s">
        <v>82</v>
      </c>
      <c r="AY136" s="19" t="s">
        <v>211</v>
      </c>
      <c r="BE136" s="207">
        <f t="shared" si="14"/>
        <v>0</v>
      </c>
      <c r="BF136" s="207">
        <f t="shared" si="15"/>
        <v>0</v>
      </c>
      <c r="BG136" s="207">
        <f t="shared" si="16"/>
        <v>0</v>
      </c>
      <c r="BH136" s="207">
        <f t="shared" si="17"/>
        <v>0</v>
      </c>
      <c r="BI136" s="207">
        <f t="shared" si="18"/>
        <v>0</v>
      </c>
      <c r="BJ136" s="19" t="s">
        <v>80</v>
      </c>
      <c r="BK136" s="207">
        <f t="shared" si="19"/>
        <v>0</v>
      </c>
      <c r="BL136" s="19" t="s">
        <v>330</v>
      </c>
      <c r="BM136" s="206" t="s">
        <v>691</v>
      </c>
    </row>
    <row r="137" spans="1:65" s="12" customFormat="1" ht="22.9" customHeight="1">
      <c r="B137" s="179"/>
      <c r="C137" s="180"/>
      <c r="D137" s="181" t="s">
        <v>72</v>
      </c>
      <c r="E137" s="193" t="s">
        <v>2778</v>
      </c>
      <c r="F137" s="193" t="s">
        <v>2779</v>
      </c>
      <c r="G137" s="180"/>
      <c r="H137" s="180"/>
      <c r="I137" s="183"/>
      <c r="J137" s="194">
        <f>BK137</f>
        <v>0</v>
      </c>
      <c r="K137" s="180"/>
      <c r="L137" s="185"/>
      <c r="M137" s="186"/>
      <c r="N137" s="187"/>
      <c r="O137" s="187"/>
      <c r="P137" s="188">
        <f>SUM(P138:P158)</f>
        <v>0</v>
      </c>
      <c r="Q137" s="187"/>
      <c r="R137" s="188">
        <f>SUM(R138:R158)</f>
        <v>0</v>
      </c>
      <c r="S137" s="187"/>
      <c r="T137" s="189">
        <f>SUM(T138:T158)</f>
        <v>0</v>
      </c>
      <c r="AR137" s="190" t="s">
        <v>82</v>
      </c>
      <c r="AT137" s="191" t="s">
        <v>72</v>
      </c>
      <c r="AU137" s="191" t="s">
        <v>80</v>
      </c>
      <c r="AY137" s="190" t="s">
        <v>211</v>
      </c>
      <c r="BK137" s="192">
        <f>SUM(BK138:BK158)</f>
        <v>0</v>
      </c>
    </row>
    <row r="138" spans="1:65" s="2" customFormat="1" ht="16.5" customHeight="1">
      <c r="A138" s="36"/>
      <c r="B138" s="37"/>
      <c r="C138" s="195" t="s">
        <v>428</v>
      </c>
      <c r="D138" s="195" t="s">
        <v>213</v>
      </c>
      <c r="E138" s="196" t="s">
        <v>2780</v>
      </c>
      <c r="F138" s="197" t="s">
        <v>2781</v>
      </c>
      <c r="G138" s="198" t="s">
        <v>2782</v>
      </c>
      <c r="H138" s="199">
        <v>4</v>
      </c>
      <c r="I138" s="200"/>
      <c r="J138" s="201">
        <f t="shared" ref="J138:J158" si="20">ROUND(I138*H138,2)</f>
        <v>0</v>
      </c>
      <c r="K138" s="197" t="s">
        <v>21</v>
      </c>
      <c r="L138" s="41"/>
      <c r="M138" s="202" t="s">
        <v>21</v>
      </c>
      <c r="N138" s="203" t="s">
        <v>44</v>
      </c>
      <c r="O138" s="66"/>
      <c r="P138" s="204">
        <f t="shared" ref="P138:P158" si="21">O138*H138</f>
        <v>0</v>
      </c>
      <c r="Q138" s="204">
        <v>0</v>
      </c>
      <c r="R138" s="204">
        <f t="shared" ref="R138:R158" si="22">Q138*H138</f>
        <v>0</v>
      </c>
      <c r="S138" s="204">
        <v>0</v>
      </c>
      <c r="T138" s="205">
        <f t="shared" ref="T138:T158" si="2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330</v>
      </c>
      <c r="AT138" s="206" t="s">
        <v>213</v>
      </c>
      <c r="AU138" s="206" t="s">
        <v>82</v>
      </c>
      <c r="AY138" s="19" t="s">
        <v>211</v>
      </c>
      <c r="BE138" s="207">
        <f t="shared" ref="BE138:BE158" si="24">IF(N138="základní",J138,0)</f>
        <v>0</v>
      </c>
      <c r="BF138" s="207">
        <f t="shared" ref="BF138:BF158" si="25">IF(N138="snížená",J138,0)</f>
        <v>0</v>
      </c>
      <c r="BG138" s="207">
        <f t="shared" ref="BG138:BG158" si="26">IF(N138="zákl. přenesená",J138,0)</f>
        <v>0</v>
      </c>
      <c r="BH138" s="207">
        <f t="shared" ref="BH138:BH158" si="27">IF(N138="sníž. přenesená",J138,0)</f>
        <v>0</v>
      </c>
      <c r="BI138" s="207">
        <f t="shared" ref="BI138:BI158" si="28">IF(N138="nulová",J138,0)</f>
        <v>0</v>
      </c>
      <c r="BJ138" s="19" t="s">
        <v>80</v>
      </c>
      <c r="BK138" s="207">
        <f t="shared" ref="BK138:BK158" si="29">ROUND(I138*H138,2)</f>
        <v>0</v>
      </c>
      <c r="BL138" s="19" t="s">
        <v>330</v>
      </c>
      <c r="BM138" s="206" t="s">
        <v>706</v>
      </c>
    </row>
    <row r="139" spans="1:65" s="2" customFormat="1" ht="16.5" customHeight="1">
      <c r="A139" s="36"/>
      <c r="B139" s="37"/>
      <c r="C139" s="195" t="s">
        <v>435</v>
      </c>
      <c r="D139" s="195" t="s">
        <v>213</v>
      </c>
      <c r="E139" s="196" t="s">
        <v>2783</v>
      </c>
      <c r="F139" s="197" t="s">
        <v>2784</v>
      </c>
      <c r="G139" s="198" t="s">
        <v>2782</v>
      </c>
      <c r="H139" s="199">
        <v>1</v>
      </c>
      <c r="I139" s="200"/>
      <c r="J139" s="201">
        <f t="shared" si="20"/>
        <v>0</v>
      </c>
      <c r="K139" s="197" t="s">
        <v>21</v>
      </c>
      <c r="L139" s="41"/>
      <c r="M139" s="202" t="s">
        <v>21</v>
      </c>
      <c r="N139" s="203" t="s">
        <v>44</v>
      </c>
      <c r="O139" s="66"/>
      <c r="P139" s="204">
        <f t="shared" si="21"/>
        <v>0</v>
      </c>
      <c r="Q139" s="204">
        <v>0</v>
      </c>
      <c r="R139" s="204">
        <f t="shared" si="22"/>
        <v>0</v>
      </c>
      <c r="S139" s="204">
        <v>0</v>
      </c>
      <c r="T139" s="20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330</v>
      </c>
      <c r="AT139" s="206" t="s">
        <v>213</v>
      </c>
      <c r="AU139" s="206" t="s">
        <v>82</v>
      </c>
      <c r="AY139" s="19" t="s">
        <v>211</v>
      </c>
      <c r="BE139" s="207">
        <f t="shared" si="24"/>
        <v>0</v>
      </c>
      <c r="BF139" s="207">
        <f t="shared" si="25"/>
        <v>0</v>
      </c>
      <c r="BG139" s="207">
        <f t="shared" si="26"/>
        <v>0</v>
      </c>
      <c r="BH139" s="207">
        <f t="shared" si="27"/>
        <v>0</v>
      </c>
      <c r="BI139" s="207">
        <f t="shared" si="28"/>
        <v>0</v>
      </c>
      <c r="BJ139" s="19" t="s">
        <v>80</v>
      </c>
      <c r="BK139" s="207">
        <f t="shared" si="29"/>
        <v>0</v>
      </c>
      <c r="BL139" s="19" t="s">
        <v>330</v>
      </c>
      <c r="BM139" s="206" t="s">
        <v>716</v>
      </c>
    </row>
    <row r="140" spans="1:65" s="2" customFormat="1" ht="16.5" customHeight="1">
      <c r="A140" s="36"/>
      <c r="B140" s="37"/>
      <c r="C140" s="195" t="s">
        <v>444</v>
      </c>
      <c r="D140" s="195" t="s">
        <v>213</v>
      </c>
      <c r="E140" s="196" t="s">
        <v>2785</v>
      </c>
      <c r="F140" s="197" t="s">
        <v>2786</v>
      </c>
      <c r="G140" s="198" t="s">
        <v>2782</v>
      </c>
      <c r="H140" s="199">
        <v>5</v>
      </c>
      <c r="I140" s="200"/>
      <c r="J140" s="201">
        <f t="shared" si="20"/>
        <v>0</v>
      </c>
      <c r="K140" s="197" t="s">
        <v>21</v>
      </c>
      <c r="L140" s="41"/>
      <c r="M140" s="202" t="s">
        <v>21</v>
      </c>
      <c r="N140" s="203" t="s">
        <v>44</v>
      </c>
      <c r="O140" s="66"/>
      <c r="P140" s="204">
        <f t="shared" si="21"/>
        <v>0</v>
      </c>
      <c r="Q140" s="204">
        <v>0</v>
      </c>
      <c r="R140" s="204">
        <f t="shared" si="22"/>
        <v>0</v>
      </c>
      <c r="S140" s="204">
        <v>0</v>
      </c>
      <c r="T140" s="20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330</v>
      </c>
      <c r="AT140" s="206" t="s">
        <v>213</v>
      </c>
      <c r="AU140" s="206" t="s">
        <v>82</v>
      </c>
      <c r="AY140" s="19" t="s">
        <v>211</v>
      </c>
      <c r="BE140" s="207">
        <f t="shared" si="24"/>
        <v>0</v>
      </c>
      <c r="BF140" s="207">
        <f t="shared" si="25"/>
        <v>0</v>
      </c>
      <c r="BG140" s="207">
        <f t="shared" si="26"/>
        <v>0</v>
      </c>
      <c r="BH140" s="207">
        <f t="shared" si="27"/>
        <v>0</v>
      </c>
      <c r="BI140" s="207">
        <f t="shared" si="28"/>
        <v>0</v>
      </c>
      <c r="BJ140" s="19" t="s">
        <v>80</v>
      </c>
      <c r="BK140" s="207">
        <f t="shared" si="29"/>
        <v>0</v>
      </c>
      <c r="BL140" s="19" t="s">
        <v>330</v>
      </c>
      <c r="BM140" s="206" t="s">
        <v>727</v>
      </c>
    </row>
    <row r="141" spans="1:65" s="2" customFormat="1" ht="16.5" customHeight="1">
      <c r="A141" s="36"/>
      <c r="B141" s="37"/>
      <c r="C141" s="195" t="s">
        <v>451</v>
      </c>
      <c r="D141" s="195" t="s">
        <v>213</v>
      </c>
      <c r="E141" s="196" t="s">
        <v>2787</v>
      </c>
      <c r="F141" s="197" t="s">
        <v>2788</v>
      </c>
      <c r="G141" s="198" t="s">
        <v>2782</v>
      </c>
      <c r="H141" s="199">
        <v>1</v>
      </c>
      <c r="I141" s="200"/>
      <c r="J141" s="201">
        <f t="shared" si="20"/>
        <v>0</v>
      </c>
      <c r="K141" s="197" t="s">
        <v>21</v>
      </c>
      <c r="L141" s="41"/>
      <c r="M141" s="202" t="s">
        <v>21</v>
      </c>
      <c r="N141" s="203" t="s">
        <v>44</v>
      </c>
      <c r="O141" s="66"/>
      <c r="P141" s="204">
        <f t="shared" si="21"/>
        <v>0</v>
      </c>
      <c r="Q141" s="204">
        <v>0</v>
      </c>
      <c r="R141" s="204">
        <f t="shared" si="22"/>
        <v>0</v>
      </c>
      <c r="S141" s="204">
        <v>0</v>
      </c>
      <c r="T141" s="20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330</v>
      </c>
      <c r="AT141" s="206" t="s">
        <v>213</v>
      </c>
      <c r="AU141" s="206" t="s">
        <v>82</v>
      </c>
      <c r="AY141" s="19" t="s">
        <v>211</v>
      </c>
      <c r="BE141" s="207">
        <f t="shared" si="24"/>
        <v>0</v>
      </c>
      <c r="BF141" s="207">
        <f t="shared" si="25"/>
        <v>0</v>
      </c>
      <c r="BG141" s="207">
        <f t="shared" si="26"/>
        <v>0</v>
      </c>
      <c r="BH141" s="207">
        <f t="shared" si="27"/>
        <v>0</v>
      </c>
      <c r="BI141" s="207">
        <f t="shared" si="28"/>
        <v>0</v>
      </c>
      <c r="BJ141" s="19" t="s">
        <v>80</v>
      </c>
      <c r="BK141" s="207">
        <f t="shared" si="29"/>
        <v>0</v>
      </c>
      <c r="BL141" s="19" t="s">
        <v>330</v>
      </c>
      <c r="BM141" s="206" t="s">
        <v>737</v>
      </c>
    </row>
    <row r="142" spans="1:65" s="2" customFormat="1" ht="16.5" customHeight="1">
      <c r="A142" s="36"/>
      <c r="B142" s="37"/>
      <c r="C142" s="195" t="s">
        <v>457</v>
      </c>
      <c r="D142" s="195" t="s">
        <v>213</v>
      </c>
      <c r="E142" s="196" t="s">
        <v>2789</v>
      </c>
      <c r="F142" s="197" t="s">
        <v>2790</v>
      </c>
      <c r="G142" s="198" t="s">
        <v>2782</v>
      </c>
      <c r="H142" s="199">
        <v>1</v>
      </c>
      <c r="I142" s="200"/>
      <c r="J142" s="201">
        <f t="shared" si="20"/>
        <v>0</v>
      </c>
      <c r="K142" s="197" t="s">
        <v>21</v>
      </c>
      <c r="L142" s="41"/>
      <c r="M142" s="202" t="s">
        <v>21</v>
      </c>
      <c r="N142" s="203" t="s">
        <v>44</v>
      </c>
      <c r="O142" s="66"/>
      <c r="P142" s="204">
        <f t="shared" si="21"/>
        <v>0</v>
      </c>
      <c r="Q142" s="204">
        <v>0</v>
      </c>
      <c r="R142" s="204">
        <f t="shared" si="22"/>
        <v>0</v>
      </c>
      <c r="S142" s="204">
        <v>0</v>
      </c>
      <c r="T142" s="20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330</v>
      </c>
      <c r="AT142" s="206" t="s">
        <v>213</v>
      </c>
      <c r="AU142" s="206" t="s">
        <v>82</v>
      </c>
      <c r="AY142" s="19" t="s">
        <v>211</v>
      </c>
      <c r="BE142" s="207">
        <f t="shared" si="24"/>
        <v>0</v>
      </c>
      <c r="BF142" s="207">
        <f t="shared" si="25"/>
        <v>0</v>
      </c>
      <c r="BG142" s="207">
        <f t="shared" si="26"/>
        <v>0</v>
      </c>
      <c r="BH142" s="207">
        <f t="shared" si="27"/>
        <v>0</v>
      </c>
      <c r="BI142" s="207">
        <f t="shared" si="28"/>
        <v>0</v>
      </c>
      <c r="BJ142" s="19" t="s">
        <v>80</v>
      </c>
      <c r="BK142" s="207">
        <f t="shared" si="29"/>
        <v>0</v>
      </c>
      <c r="BL142" s="19" t="s">
        <v>330</v>
      </c>
      <c r="BM142" s="206" t="s">
        <v>749</v>
      </c>
    </row>
    <row r="143" spans="1:65" s="2" customFormat="1" ht="16.5" customHeight="1">
      <c r="A143" s="36"/>
      <c r="B143" s="37"/>
      <c r="C143" s="195" t="s">
        <v>465</v>
      </c>
      <c r="D143" s="195" t="s">
        <v>213</v>
      </c>
      <c r="E143" s="196" t="s">
        <v>2791</v>
      </c>
      <c r="F143" s="197" t="s">
        <v>2792</v>
      </c>
      <c r="G143" s="198" t="s">
        <v>2782</v>
      </c>
      <c r="H143" s="199">
        <v>1</v>
      </c>
      <c r="I143" s="200"/>
      <c r="J143" s="201">
        <f t="shared" si="20"/>
        <v>0</v>
      </c>
      <c r="K143" s="197" t="s">
        <v>21</v>
      </c>
      <c r="L143" s="41"/>
      <c r="M143" s="202" t="s">
        <v>21</v>
      </c>
      <c r="N143" s="203" t="s">
        <v>44</v>
      </c>
      <c r="O143" s="66"/>
      <c r="P143" s="204">
        <f t="shared" si="21"/>
        <v>0</v>
      </c>
      <c r="Q143" s="204">
        <v>0</v>
      </c>
      <c r="R143" s="204">
        <f t="shared" si="22"/>
        <v>0</v>
      </c>
      <c r="S143" s="204">
        <v>0</v>
      </c>
      <c r="T143" s="20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330</v>
      </c>
      <c r="AT143" s="206" t="s">
        <v>213</v>
      </c>
      <c r="AU143" s="206" t="s">
        <v>82</v>
      </c>
      <c r="AY143" s="19" t="s">
        <v>211</v>
      </c>
      <c r="BE143" s="207">
        <f t="shared" si="24"/>
        <v>0</v>
      </c>
      <c r="BF143" s="207">
        <f t="shared" si="25"/>
        <v>0</v>
      </c>
      <c r="BG143" s="207">
        <f t="shared" si="26"/>
        <v>0</v>
      </c>
      <c r="BH143" s="207">
        <f t="shared" si="27"/>
        <v>0</v>
      </c>
      <c r="BI143" s="207">
        <f t="shared" si="28"/>
        <v>0</v>
      </c>
      <c r="BJ143" s="19" t="s">
        <v>80</v>
      </c>
      <c r="BK143" s="207">
        <f t="shared" si="29"/>
        <v>0</v>
      </c>
      <c r="BL143" s="19" t="s">
        <v>330</v>
      </c>
      <c r="BM143" s="206" t="s">
        <v>762</v>
      </c>
    </row>
    <row r="144" spans="1:65" s="2" customFormat="1" ht="16.5" customHeight="1">
      <c r="A144" s="36"/>
      <c r="B144" s="37"/>
      <c r="C144" s="195" t="s">
        <v>471</v>
      </c>
      <c r="D144" s="195" t="s">
        <v>213</v>
      </c>
      <c r="E144" s="196" t="s">
        <v>2793</v>
      </c>
      <c r="F144" s="197" t="s">
        <v>2794</v>
      </c>
      <c r="G144" s="198" t="s">
        <v>2782</v>
      </c>
      <c r="H144" s="199">
        <v>1</v>
      </c>
      <c r="I144" s="200"/>
      <c r="J144" s="201">
        <f t="shared" si="20"/>
        <v>0</v>
      </c>
      <c r="K144" s="197" t="s">
        <v>21</v>
      </c>
      <c r="L144" s="41"/>
      <c r="M144" s="202" t="s">
        <v>21</v>
      </c>
      <c r="N144" s="203" t="s">
        <v>44</v>
      </c>
      <c r="O144" s="66"/>
      <c r="P144" s="204">
        <f t="shared" si="21"/>
        <v>0</v>
      </c>
      <c r="Q144" s="204">
        <v>0</v>
      </c>
      <c r="R144" s="204">
        <f t="shared" si="22"/>
        <v>0</v>
      </c>
      <c r="S144" s="204">
        <v>0</v>
      </c>
      <c r="T144" s="20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330</v>
      </c>
      <c r="AT144" s="206" t="s">
        <v>213</v>
      </c>
      <c r="AU144" s="206" t="s">
        <v>82</v>
      </c>
      <c r="AY144" s="19" t="s">
        <v>211</v>
      </c>
      <c r="BE144" s="207">
        <f t="shared" si="24"/>
        <v>0</v>
      </c>
      <c r="BF144" s="207">
        <f t="shared" si="25"/>
        <v>0</v>
      </c>
      <c r="BG144" s="207">
        <f t="shared" si="26"/>
        <v>0</v>
      </c>
      <c r="BH144" s="207">
        <f t="shared" si="27"/>
        <v>0</v>
      </c>
      <c r="BI144" s="207">
        <f t="shared" si="28"/>
        <v>0</v>
      </c>
      <c r="BJ144" s="19" t="s">
        <v>80</v>
      </c>
      <c r="BK144" s="207">
        <f t="shared" si="29"/>
        <v>0</v>
      </c>
      <c r="BL144" s="19" t="s">
        <v>330</v>
      </c>
      <c r="BM144" s="206" t="s">
        <v>770</v>
      </c>
    </row>
    <row r="145" spans="1:65" s="2" customFormat="1" ht="16.5" customHeight="1">
      <c r="A145" s="36"/>
      <c r="B145" s="37"/>
      <c r="C145" s="195" t="s">
        <v>475</v>
      </c>
      <c r="D145" s="195" t="s">
        <v>213</v>
      </c>
      <c r="E145" s="196" t="s">
        <v>2795</v>
      </c>
      <c r="F145" s="197" t="s">
        <v>2796</v>
      </c>
      <c r="G145" s="198" t="s">
        <v>2782</v>
      </c>
      <c r="H145" s="199">
        <v>1</v>
      </c>
      <c r="I145" s="200"/>
      <c r="J145" s="201">
        <f t="shared" si="20"/>
        <v>0</v>
      </c>
      <c r="K145" s="197" t="s">
        <v>21</v>
      </c>
      <c r="L145" s="41"/>
      <c r="M145" s="202" t="s">
        <v>21</v>
      </c>
      <c r="N145" s="203" t="s">
        <v>44</v>
      </c>
      <c r="O145" s="66"/>
      <c r="P145" s="204">
        <f t="shared" si="21"/>
        <v>0</v>
      </c>
      <c r="Q145" s="204">
        <v>0</v>
      </c>
      <c r="R145" s="204">
        <f t="shared" si="22"/>
        <v>0</v>
      </c>
      <c r="S145" s="204">
        <v>0</v>
      </c>
      <c r="T145" s="20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330</v>
      </c>
      <c r="AT145" s="206" t="s">
        <v>213</v>
      </c>
      <c r="AU145" s="206" t="s">
        <v>82</v>
      </c>
      <c r="AY145" s="19" t="s">
        <v>211</v>
      </c>
      <c r="BE145" s="207">
        <f t="shared" si="24"/>
        <v>0</v>
      </c>
      <c r="BF145" s="207">
        <f t="shared" si="25"/>
        <v>0</v>
      </c>
      <c r="BG145" s="207">
        <f t="shared" si="26"/>
        <v>0</v>
      </c>
      <c r="BH145" s="207">
        <f t="shared" si="27"/>
        <v>0</v>
      </c>
      <c r="BI145" s="207">
        <f t="shared" si="28"/>
        <v>0</v>
      </c>
      <c r="BJ145" s="19" t="s">
        <v>80</v>
      </c>
      <c r="BK145" s="207">
        <f t="shared" si="29"/>
        <v>0</v>
      </c>
      <c r="BL145" s="19" t="s">
        <v>330</v>
      </c>
      <c r="BM145" s="206" t="s">
        <v>778</v>
      </c>
    </row>
    <row r="146" spans="1:65" s="2" customFormat="1" ht="16.5" customHeight="1">
      <c r="A146" s="36"/>
      <c r="B146" s="37"/>
      <c r="C146" s="195" t="s">
        <v>484</v>
      </c>
      <c r="D146" s="195" t="s">
        <v>213</v>
      </c>
      <c r="E146" s="196" t="s">
        <v>2797</v>
      </c>
      <c r="F146" s="197" t="s">
        <v>2798</v>
      </c>
      <c r="G146" s="198" t="s">
        <v>2782</v>
      </c>
      <c r="H146" s="199">
        <v>1</v>
      </c>
      <c r="I146" s="200"/>
      <c r="J146" s="201">
        <f t="shared" si="20"/>
        <v>0</v>
      </c>
      <c r="K146" s="197" t="s">
        <v>21</v>
      </c>
      <c r="L146" s="41"/>
      <c r="M146" s="202" t="s">
        <v>21</v>
      </c>
      <c r="N146" s="203" t="s">
        <v>44</v>
      </c>
      <c r="O146" s="66"/>
      <c r="P146" s="204">
        <f t="shared" si="21"/>
        <v>0</v>
      </c>
      <c r="Q146" s="204">
        <v>0</v>
      </c>
      <c r="R146" s="204">
        <f t="shared" si="22"/>
        <v>0</v>
      </c>
      <c r="S146" s="204">
        <v>0</v>
      </c>
      <c r="T146" s="20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330</v>
      </c>
      <c r="AT146" s="206" t="s">
        <v>213</v>
      </c>
      <c r="AU146" s="206" t="s">
        <v>82</v>
      </c>
      <c r="AY146" s="19" t="s">
        <v>211</v>
      </c>
      <c r="BE146" s="207">
        <f t="shared" si="24"/>
        <v>0</v>
      </c>
      <c r="BF146" s="207">
        <f t="shared" si="25"/>
        <v>0</v>
      </c>
      <c r="BG146" s="207">
        <f t="shared" si="26"/>
        <v>0</v>
      </c>
      <c r="BH146" s="207">
        <f t="shared" si="27"/>
        <v>0</v>
      </c>
      <c r="BI146" s="207">
        <f t="shared" si="28"/>
        <v>0</v>
      </c>
      <c r="BJ146" s="19" t="s">
        <v>80</v>
      </c>
      <c r="BK146" s="207">
        <f t="shared" si="29"/>
        <v>0</v>
      </c>
      <c r="BL146" s="19" t="s">
        <v>330</v>
      </c>
      <c r="BM146" s="206" t="s">
        <v>799</v>
      </c>
    </row>
    <row r="147" spans="1:65" s="2" customFormat="1" ht="16.5" customHeight="1">
      <c r="A147" s="36"/>
      <c r="B147" s="37"/>
      <c r="C147" s="195" t="s">
        <v>488</v>
      </c>
      <c r="D147" s="195" t="s">
        <v>213</v>
      </c>
      <c r="E147" s="196" t="s">
        <v>2799</v>
      </c>
      <c r="F147" s="197" t="s">
        <v>2800</v>
      </c>
      <c r="G147" s="198" t="s">
        <v>2782</v>
      </c>
      <c r="H147" s="199">
        <v>21</v>
      </c>
      <c r="I147" s="200"/>
      <c r="J147" s="201">
        <f t="shared" si="20"/>
        <v>0</v>
      </c>
      <c r="K147" s="197" t="s">
        <v>21</v>
      </c>
      <c r="L147" s="41"/>
      <c r="M147" s="202" t="s">
        <v>21</v>
      </c>
      <c r="N147" s="203" t="s">
        <v>44</v>
      </c>
      <c r="O147" s="66"/>
      <c r="P147" s="204">
        <f t="shared" si="21"/>
        <v>0</v>
      </c>
      <c r="Q147" s="204">
        <v>0</v>
      </c>
      <c r="R147" s="204">
        <f t="shared" si="22"/>
        <v>0</v>
      </c>
      <c r="S147" s="204">
        <v>0</v>
      </c>
      <c r="T147" s="205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330</v>
      </c>
      <c r="AT147" s="206" t="s">
        <v>213</v>
      </c>
      <c r="AU147" s="206" t="s">
        <v>82</v>
      </c>
      <c r="AY147" s="19" t="s">
        <v>211</v>
      </c>
      <c r="BE147" s="207">
        <f t="shared" si="24"/>
        <v>0</v>
      </c>
      <c r="BF147" s="207">
        <f t="shared" si="25"/>
        <v>0</v>
      </c>
      <c r="BG147" s="207">
        <f t="shared" si="26"/>
        <v>0</v>
      </c>
      <c r="BH147" s="207">
        <f t="shared" si="27"/>
        <v>0</v>
      </c>
      <c r="BI147" s="207">
        <f t="shared" si="28"/>
        <v>0</v>
      </c>
      <c r="BJ147" s="19" t="s">
        <v>80</v>
      </c>
      <c r="BK147" s="207">
        <f t="shared" si="29"/>
        <v>0</v>
      </c>
      <c r="BL147" s="19" t="s">
        <v>330</v>
      </c>
      <c r="BM147" s="206" t="s">
        <v>811</v>
      </c>
    </row>
    <row r="148" spans="1:65" s="2" customFormat="1" ht="16.5" customHeight="1">
      <c r="A148" s="36"/>
      <c r="B148" s="37"/>
      <c r="C148" s="195" t="s">
        <v>495</v>
      </c>
      <c r="D148" s="195" t="s">
        <v>213</v>
      </c>
      <c r="E148" s="196" t="s">
        <v>2801</v>
      </c>
      <c r="F148" s="197" t="s">
        <v>2802</v>
      </c>
      <c r="G148" s="198" t="s">
        <v>2782</v>
      </c>
      <c r="H148" s="199">
        <v>1</v>
      </c>
      <c r="I148" s="200"/>
      <c r="J148" s="201">
        <f t="shared" si="20"/>
        <v>0</v>
      </c>
      <c r="K148" s="197" t="s">
        <v>21</v>
      </c>
      <c r="L148" s="41"/>
      <c r="M148" s="202" t="s">
        <v>21</v>
      </c>
      <c r="N148" s="203" t="s">
        <v>44</v>
      </c>
      <c r="O148" s="66"/>
      <c r="P148" s="204">
        <f t="shared" si="21"/>
        <v>0</v>
      </c>
      <c r="Q148" s="204">
        <v>0</v>
      </c>
      <c r="R148" s="204">
        <f t="shared" si="22"/>
        <v>0</v>
      </c>
      <c r="S148" s="204">
        <v>0</v>
      </c>
      <c r="T148" s="205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330</v>
      </c>
      <c r="AT148" s="206" t="s">
        <v>213</v>
      </c>
      <c r="AU148" s="206" t="s">
        <v>82</v>
      </c>
      <c r="AY148" s="19" t="s">
        <v>211</v>
      </c>
      <c r="BE148" s="207">
        <f t="shared" si="24"/>
        <v>0</v>
      </c>
      <c r="BF148" s="207">
        <f t="shared" si="25"/>
        <v>0</v>
      </c>
      <c r="BG148" s="207">
        <f t="shared" si="26"/>
        <v>0</v>
      </c>
      <c r="BH148" s="207">
        <f t="shared" si="27"/>
        <v>0</v>
      </c>
      <c r="BI148" s="207">
        <f t="shared" si="28"/>
        <v>0</v>
      </c>
      <c r="BJ148" s="19" t="s">
        <v>80</v>
      </c>
      <c r="BK148" s="207">
        <f t="shared" si="29"/>
        <v>0</v>
      </c>
      <c r="BL148" s="19" t="s">
        <v>330</v>
      </c>
      <c r="BM148" s="206" t="s">
        <v>824</v>
      </c>
    </row>
    <row r="149" spans="1:65" s="2" customFormat="1" ht="16.5" customHeight="1">
      <c r="A149" s="36"/>
      <c r="B149" s="37"/>
      <c r="C149" s="195" t="s">
        <v>500</v>
      </c>
      <c r="D149" s="195" t="s">
        <v>213</v>
      </c>
      <c r="E149" s="196" t="s">
        <v>2803</v>
      </c>
      <c r="F149" s="197" t="s">
        <v>2804</v>
      </c>
      <c r="G149" s="198" t="s">
        <v>2782</v>
      </c>
      <c r="H149" s="199">
        <v>6</v>
      </c>
      <c r="I149" s="200"/>
      <c r="J149" s="201">
        <f t="shared" si="20"/>
        <v>0</v>
      </c>
      <c r="K149" s="197" t="s">
        <v>21</v>
      </c>
      <c r="L149" s="41"/>
      <c r="M149" s="202" t="s">
        <v>21</v>
      </c>
      <c r="N149" s="203" t="s">
        <v>44</v>
      </c>
      <c r="O149" s="66"/>
      <c r="P149" s="204">
        <f t="shared" si="21"/>
        <v>0</v>
      </c>
      <c r="Q149" s="204">
        <v>0</v>
      </c>
      <c r="R149" s="204">
        <f t="shared" si="22"/>
        <v>0</v>
      </c>
      <c r="S149" s="204">
        <v>0</v>
      </c>
      <c r="T149" s="205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330</v>
      </c>
      <c r="AT149" s="206" t="s">
        <v>213</v>
      </c>
      <c r="AU149" s="206" t="s">
        <v>82</v>
      </c>
      <c r="AY149" s="19" t="s">
        <v>211</v>
      </c>
      <c r="BE149" s="207">
        <f t="shared" si="24"/>
        <v>0</v>
      </c>
      <c r="BF149" s="207">
        <f t="shared" si="25"/>
        <v>0</v>
      </c>
      <c r="BG149" s="207">
        <f t="shared" si="26"/>
        <v>0</v>
      </c>
      <c r="BH149" s="207">
        <f t="shared" si="27"/>
        <v>0</v>
      </c>
      <c r="BI149" s="207">
        <f t="shared" si="28"/>
        <v>0</v>
      </c>
      <c r="BJ149" s="19" t="s">
        <v>80</v>
      </c>
      <c r="BK149" s="207">
        <f t="shared" si="29"/>
        <v>0</v>
      </c>
      <c r="BL149" s="19" t="s">
        <v>330</v>
      </c>
      <c r="BM149" s="206" t="s">
        <v>833</v>
      </c>
    </row>
    <row r="150" spans="1:65" s="2" customFormat="1" ht="16.5" customHeight="1">
      <c r="A150" s="36"/>
      <c r="B150" s="37"/>
      <c r="C150" s="195" t="s">
        <v>507</v>
      </c>
      <c r="D150" s="195" t="s">
        <v>213</v>
      </c>
      <c r="E150" s="196" t="s">
        <v>2805</v>
      </c>
      <c r="F150" s="197" t="s">
        <v>2806</v>
      </c>
      <c r="G150" s="198" t="s">
        <v>2782</v>
      </c>
      <c r="H150" s="199">
        <v>1</v>
      </c>
      <c r="I150" s="200"/>
      <c r="J150" s="201">
        <f t="shared" si="20"/>
        <v>0</v>
      </c>
      <c r="K150" s="197" t="s">
        <v>21</v>
      </c>
      <c r="L150" s="41"/>
      <c r="M150" s="202" t="s">
        <v>21</v>
      </c>
      <c r="N150" s="203" t="s">
        <v>44</v>
      </c>
      <c r="O150" s="66"/>
      <c r="P150" s="204">
        <f t="shared" si="21"/>
        <v>0</v>
      </c>
      <c r="Q150" s="204">
        <v>0</v>
      </c>
      <c r="R150" s="204">
        <f t="shared" si="22"/>
        <v>0</v>
      </c>
      <c r="S150" s="204">
        <v>0</v>
      </c>
      <c r="T150" s="205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330</v>
      </c>
      <c r="AT150" s="206" t="s">
        <v>213</v>
      </c>
      <c r="AU150" s="206" t="s">
        <v>82</v>
      </c>
      <c r="AY150" s="19" t="s">
        <v>211</v>
      </c>
      <c r="BE150" s="207">
        <f t="shared" si="24"/>
        <v>0</v>
      </c>
      <c r="BF150" s="207">
        <f t="shared" si="25"/>
        <v>0</v>
      </c>
      <c r="BG150" s="207">
        <f t="shared" si="26"/>
        <v>0</v>
      </c>
      <c r="BH150" s="207">
        <f t="shared" si="27"/>
        <v>0</v>
      </c>
      <c r="BI150" s="207">
        <f t="shared" si="28"/>
        <v>0</v>
      </c>
      <c r="BJ150" s="19" t="s">
        <v>80</v>
      </c>
      <c r="BK150" s="207">
        <f t="shared" si="29"/>
        <v>0</v>
      </c>
      <c r="BL150" s="19" t="s">
        <v>330</v>
      </c>
      <c r="BM150" s="206" t="s">
        <v>844</v>
      </c>
    </row>
    <row r="151" spans="1:65" s="2" customFormat="1" ht="16.5" customHeight="1">
      <c r="A151" s="36"/>
      <c r="B151" s="37"/>
      <c r="C151" s="195" t="s">
        <v>513</v>
      </c>
      <c r="D151" s="195" t="s">
        <v>213</v>
      </c>
      <c r="E151" s="196" t="s">
        <v>2807</v>
      </c>
      <c r="F151" s="197" t="s">
        <v>2808</v>
      </c>
      <c r="G151" s="198" t="s">
        <v>2782</v>
      </c>
      <c r="H151" s="199">
        <v>1</v>
      </c>
      <c r="I151" s="200"/>
      <c r="J151" s="201">
        <f t="shared" si="20"/>
        <v>0</v>
      </c>
      <c r="K151" s="197" t="s">
        <v>21</v>
      </c>
      <c r="L151" s="41"/>
      <c r="M151" s="202" t="s">
        <v>21</v>
      </c>
      <c r="N151" s="203" t="s">
        <v>44</v>
      </c>
      <c r="O151" s="66"/>
      <c r="P151" s="204">
        <f t="shared" si="21"/>
        <v>0</v>
      </c>
      <c r="Q151" s="204">
        <v>0</v>
      </c>
      <c r="R151" s="204">
        <f t="shared" si="22"/>
        <v>0</v>
      </c>
      <c r="S151" s="204">
        <v>0</v>
      </c>
      <c r="T151" s="205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330</v>
      </c>
      <c r="AT151" s="206" t="s">
        <v>213</v>
      </c>
      <c r="AU151" s="206" t="s">
        <v>82</v>
      </c>
      <c r="AY151" s="19" t="s">
        <v>211</v>
      </c>
      <c r="BE151" s="207">
        <f t="shared" si="24"/>
        <v>0</v>
      </c>
      <c r="BF151" s="207">
        <f t="shared" si="25"/>
        <v>0</v>
      </c>
      <c r="BG151" s="207">
        <f t="shared" si="26"/>
        <v>0</v>
      </c>
      <c r="BH151" s="207">
        <f t="shared" si="27"/>
        <v>0</v>
      </c>
      <c r="BI151" s="207">
        <f t="shared" si="28"/>
        <v>0</v>
      </c>
      <c r="BJ151" s="19" t="s">
        <v>80</v>
      </c>
      <c r="BK151" s="207">
        <f t="shared" si="29"/>
        <v>0</v>
      </c>
      <c r="BL151" s="19" t="s">
        <v>330</v>
      </c>
      <c r="BM151" s="206" t="s">
        <v>854</v>
      </c>
    </row>
    <row r="152" spans="1:65" s="2" customFormat="1" ht="16.5" customHeight="1">
      <c r="A152" s="36"/>
      <c r="B152" s="37"/>
      <c r="C152" s="195" t="s">
        <v>519</v>
      </c>
      <c r="D152" s="195" t="s">
        <v>213</v>
      </c>
      <c r="E152" s="196" t="s">
        <v>2809</v>
      </c>
      <c r="F152" s="197" t="s">
        <v>2810</v>
      </c>
      <c r="G152" s="198" t="s">
        <v>2782</v>
      </c>
      <c r="H152" s="199">
        <v>3</v>
      </c>
      <c r="I152" s="200"/>
      <c r="J152" s="201">
        <f t="shared" si="20"/>
        <v>0</v>
      </c>
      <c r="K152" s="197" t="s">
        <v>21</v>
      </c>
      <c r="L152" s="41"/>
      <c r="M152" s="202" t="s">
        <v>21</v>
      </c>
      <c r="N152" s="203" t="s">
        <v>44</v>
      </c>
      <c r="O152" s="66"/>
      <c r="P152" s="204">
        <f t="shared" si="21"/>
        <v>0</v>
      </c>
      <c r="Q152" s="204">
        <v>0</v>
      </c>
      <c r="R152" s="204">
        <f t="shared" si="22"/>
        <v>0</v>
      </c>
      <c r="S152" s="204">
        <v>0</v>
      </c>
      <c r="T152" s="205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330</v>
      </c>
      <c r="AT152" s="206" t="s">
        <v>213</v>
      </c>
      <c r="AU152" s="206" t="s">
        <v>82</v>
      </c>
      <c r="AY152" s="19" t="s">
        <v>211</v>
      </c>
      <c r="BE152" s="207">
        <f t="shared" si="24"/>
        <v>0</v>
      </c>
      <c r="BF152" s="207">
        <f t="shared" si="25"/>
        <v>0</v>
      </c>
      <c r="BG152" s="207">
        <f t="shared" si="26"/>
        <v>0</v>
      </c>
      <c r="BH152" s="207">
        <f t="shared" si="27"/>
        <v>0</v>
      </c>
      <c r="BI152" s="207">
        <f t="shared" si="28"/>
        <v>0</v>
      </c>
      <c r="BJ152" s="19" t="s">
        <v>80</v>
      </c>
      <c r="BK152" s="207">
        <f t="shared" si="29"/>
        <v>0</v>
      </c>
      <c r="BL152" s="19" t="s">
        <v>330</v>
      </c>
      <c r="BM152" s="206" t="s">
        <v>868</v>
      </c>
    </row>
    <row r="153" spans="1:65" s="2" customFormat="1" ht="16.5" customHeight="1">
      <c r="A153" s="36"/>
      <c r="B153" s="37"/>
      <c r="C153" s="195" t="s">
        <v>533</v>
      </c>
      <c r="D153" s="195" t="s">
        <v>213</v>
      </c>
      <c r="E153" s="196" t="s">
        <v>2811</v>
      </c>
      <c r="F153" s="197" t="s">
        <v>2812</v>
      </c>
      <c r="G153" s="198" t="s">
        <v>2782</v>
      </c>
      <c r="H153" s="199">
        <v>5</v>
      </c>
      <c r="I153" s="200"/>
      <c r="J153" s="201">
        <f t="shared" si="20"/>
        <v>0</v>
      </c>
      <c r="K153" s="197" t="s">
        <v>21</v>
      </c>
      <c r="L153" s="41"/>
      <c r="M153" s="202" t="s">
        <v>21</v>
      </c>
      <c r="N153" s="203" t="s">
        <v>44</v>
      </c>
      <c r="O153" s="66"/>
      <c r="P153" s="204">
        <f t="shared" si="21"/>
        <v>0</v>
      </c>
      <c r="Q153" s="204">
        <v>0</v>
      </c>
      <c r="R153" s="204">
        <f t="shared" si="22"/>
        <v>0</v>
      </c>
      <c r="S153" s="204">
        <v>0</v>
      </c>
      <c r="T153" s="205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330</v>
      </c>
      <c r="AT153" s="206" t="s">
        <v>213</v>
      </c>
      <c r="AU153" s="206" t="s">
        <v>82</v>
      </c>
      <c r="AY153" s="19" t="s">
        <v>211</v>
      </c>
      <c r="BE153" s="207">
        <f t="shared" si="24"/>
        <v>0</v>
      </c>
      <c r="BF153" s="207">
        <f t="shared" si="25"/>
        <v>0</v>
      </c>
      <c r="BG153" s="207">
        <f t="shared" si="26"/>
        <v>0</v>
      </c>
      <c r="BH153" s="207">
        <f t="shared" si="27"/>
        <v>0</v>
      </c>
      <c r="BI153" s="207">
        <f t="shared" si="28"/>
        <v>0</v>
      </c>
      <c r="BJ153" s="19" t="s">
        <v>80</v>
      </c>
      <c r="BK153" s="207">
        <f t="shared" si="29"/>
        <v>0</v>
      </c>
      <c r="BL153" s="19" t="s">
        <v>330</v>
      </c>
      <c r="BM153" s="206" t="s">
        <v>878</v>
      </c>
    </row>
    <row r="154" spans="1:65" s="2" customFormat="1" ht="16.5" customHeight="1">
      <c r="A154" s="36"/>
      <c r="B154" s="37"/>
      <c r="C154" s="195" t="s">
        <v>540</v>
      </c>
      <c r="D154" s="195" t="s">
        <v>213</v>
      </c>
      <c r="E154" s="196" t="s">
        <v>2813</v>
      </c>
      <c r="F154" s="197" t="s">
        <v>2814</v>
      </c>
      <c r="G154" s="198" t="s">
        <v>2782</v>
      </c>
      <c r="H154" s="199">
        <v>4</v>
      </c>
      <c r="I154" s="200"/>
      <c r="J154" s="201">
        <f t="shared" si="20"/>
        <v>0</v>
      </c>
      <c r="K154" s="197" t="s">
        <v>21</v>
      </c>
      <c r="L154" s="41"/>
      <c r="M154" s="202" t="s">
        <v>21</v>
      </c>
      <c r="N154" s="203" t="s">
        <v>44</v>
      </c>
      <c r="O154" s="66"/>
      <c r="P154" s="204">
        <f t="shared" si="21"/>
        <v>0</v>
      </c>
      <c r="Q154" s="204">
        <v>0</v>
      </c>
      <c r="R154" s="204">
        <f t="shared" si="22"/>
        <v>0</v>
      </c>
      <c r="S154" s="204">
        <v>0</v>
      </c>
      <c r="T154" s="205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330</v>
      </c>
      <c r="AT154" s="206" t="s">
        <v>213</v>
      </c>
      <c r="AU154" s="206" t="s">
        <v>82</v>
      </c>
      <c r="AY154" s="19" t="s">
        <v>211</v>
      </c>
      <c r="BE154" s="207">
        <f t="shared" si="24"/>
        <v>0</v>
      </c>
      <c r="BF154" s="207">
        <f t="shared" si="25"/>
        <v>0</v>
      </c>
      <c r="BG154" s="207">
        <f t="shared" si="26"/>
        <v>0</v>
      </c>
      <c r="BH154" s="207">
        <f t="shared" si="27"/>
        <v>0</v>
      </c>
      <c r="BI154" s="207">
        <f t="shared" si="28"/>
        <v>0</v>
      </c>
      <c r="BJ154" s="19" t="s">
        <v>80</v>
      </c>
      <c r="BK154" s="207">
        <f t="shared" si="29"/>
        <v>0</v>
      </c>
      <c r="BL154" s="19" t="s">
        <v>330</v>
      </c>
      <c r="BM154" s="206" t="s">
        <v>890</v>
      </c>
    </row>
    <row r="155" spans="1:65" s="2" customFormat="1" ht="16.5" customHeight="1">
      <c r="A155" s="36"/>
      <c r="B155" s="37"/>
      <c r="C155" s="195" t="s">
        <v>551</v>
      </c>
      <c r="D155" s="195" t="s">
        <v>213</v>
      </c>
      <c r="E155" s="196" t="s">
        <v>2815</v>
      </c>
      <c r="F155" s="197" t="s">
        <v>2816</v>
      </c>
      <c r="G155" s="198" t="s">
        <v>2782</v>
      </c>
      <c r="H155" s="199">
        <v>9</v>
      </c>
      <c r="I155" s="200"/>
      <c r="J155" s="201">
        <f t="shared" si="20"/>
        <v>0</v>
      </c>
      <c r="K155" s="197" t="s">
        <v>21</v>
      </c>
      <c r="L155" s="41"/>
      <c r="M155" s="202" t="s">
        <v>21</v>
      </c>
      <c r="N155" s="203" t="s">
        <v>44</v>
      </c>
      <c r="O155" s="66"/>
      <c r="P155" s="204">
        <f t="shared" si="21"/>
        <v>0</v>
      </c>
      <c r="Q155" s="204">
        <v>0</v>
      </c>
      <c r="R155" s="204">
        <f t="shared" si="22"/>
        <v>0</v>
      </c>
      <c r="S155" s="204">
        <v>0</v>
      </c>
      <c r="T155" s="205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330</v>
      </c>
      <c r="AT155" s="206" t="s">
        <v>213</v>
      </c>
      <c r="AU155" s="206" t="s">
        <v>82</v>
      </c>
      <c r="AY155" s="19" t="s">
        <v>211</v>
      </c>
      <c r="BE155" s="207">
        <f t="shared" si="24"/>
        <v>0</v>
      </c>
      <c r="BF155" s="207">
        <f t="shared" si="25"/>
        <v>0</v>
      </c>
      <c r="BG155" s="207">
        <f t="shared" si="26"/>
        <v>0</v>
      </c>
      <c r="BH155" s="207">
        <f t="shared" si="27"/>
        <v>0</v>
      </c>
      <c r="BI155" s="207">
        <f t="shared" si="28"/>
        <v>0</v>
      </c>
      <c r="BJ155" s="19" t="s">
        <v>80</v>
      </c>
      <c r="BK155" s="207">
        <f t="shared" si="29"/>
        <v>0</v>
      </c>
      <c r="BL155" s="19" t="s">
        <v>330</v>
      </c>
      <c r="BM155" s="206" t="s">
        <v>901</v>
      </c>
    </row>
    <row r="156" spans="1:65" s="2" customFormat="1" ht="16.5" customHeight="1">
      <c r="A156" s="36"/>
      <c r="B156" s="37"/>
      <c r="C156" s="195" t="s">
        <v>556</v>
      </c>
      <c r="D156" s="195" t="s">
        <v>213</v>
      </c>
      <c r="E156" s="196" t="s">
        <v>2817</v>
      </c>
      <c r="F156" s="197" t="s">
        <v>2818</v>
      </c>
      <c r="G156" s="198" t="s">
        <v>2782</v>
      </c>
      <c r="H156" s="199">
        <v>10</v>
      </c>
      <c r="I156" s="200"/>
      <c r="J156" s="201">
        <f t="shared" si="20"/>
        <v>0</v>
      </c>
      <c r="K156" s="197" t="s">
        <v>21</v>
      </c>
      <c r="L156" s="41"/>
      <c r="M156" s="202" t="s">
        <v>21</v>
      </c>
      <c r="N156" s="203" t="s">
        <v>44</v>
      </c>
      <c r="O156" s="66"/>
      <c r="P156" s="204">
        <f t="shared" si="21"/>
        <v>0</v>
      </c>
      <c r="Q156" s="204">
        <v>0</v>
      </c>
      <c r="R156" s="204">
        <f t="shared" si="22"/>
        <v>0</v>
      </c>
      <c r="S156" s="204">
        <v>0</v>
      </c>
      <c r="T156" s="205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330</v>
      </c>
      <c r="AT156" s="206" t="s">
        <v>213</v>
      </c>
      <c r="AU156" s="206" t="s">
        <v>82</v>
      </c>
      <c r="AY156" s="19" t="s">
        <v>211</v>
      </c>
      <c r="BE156" s="207">
        <f t="shared" si="24"/>
        <v>0</v>
      </c>
      <c r="BF156" s="207">
        <f t="shared" si="25"/>
        <v>0</v>
      </c>
      <c r="BG156" s="207">
        <f t="shared" si="26"/>
        <v>0</v>
      </c>
      <c r="BH156" s="207">
        <f t="shared" si="27"/>
        <v>0</v>
      </c>
      <c r="BI156" s="207">
        <f t="shared" si="28"/>
        <v>0</v>
      </c>
      <c r="BJ156" s="19" t="s">
        <v>80</v>
      </c>
      <c r="BK156" s="207">
        <f t="shared" si="29"/>
        <v>0</v>
      </c>
      <c r="BL156" s="19" t="s">
        <v>330</v>
      </c>
      <c r="BM156" s="206" t="s">
        <v>911</v>
      </c>
    </row>
    <row r="157" spans="1:65" s="2" customFormat="1" ht="16.5" customHeight="1">
      <c r="A157" s="36"/>
      <c r="B157" s="37"/>
      <c r="C157" s="195" t="s">
        <v>562</v>
      </c>
      <c r="D157" s="195" t="s">
        <v>213</v>
      </c>
      <c r="E157" s="196" t="s">
        <v>2819</v>
      </c>
      <c r="F157" s="197" t="s">
        <v>2820</v>
      </c>
      <c r="G157" s="198" t="s">
        <v>510</v>
      </c>
      <c r="H157" s="199">
        <v>3</v>
      </c>
      <c r="I157" s="200"/>
      <c r="J157" s="201">
        <f t="shared" si="20"/>
        <v>0</v>
      </c>
      <c r="K157" s="197" t="s">
        <v>21</v>
      </c>
      <c r="L157" s="41"/>
      <c r="M157" s="202" t="s">
        <v>21</v>
      </c>
      <c r="N157" s="203" t="s">
        <v>44</v>
      </c>
      <c r="O157" s="66"/>
      <c r="P157" s="204">
        <f t="shared" si="21"/>
        <v>0</v>
      </c>
      <c r="Q157" s="204">
        <v>0</v>
      </c>
      <c r="R157" s="204">
        <f t="shared" si="22"/>
        <v>0</v>
      </c>
      <c r="S157" s="204">
        <v>0</v>
      </c>
      <c r="T157" s="205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330</v>
      </c>
      <c r="AT157" s="206" t="s">
        <v>213</v>
      </c>
      <c r="AU157" s="206" t="s">
        <v>82</v>
      </c>
      <c r="AY157" s="19" t="s">
        <v>211</v>
      </c>
      <c r="BE157" s="207">
        <f t="shared" si="24"/>
        <v>0</v>
      </c>
      <c r="BF157" s="207">
        <f t="shared" si="25"/>
        <v>0</v>
      </c>
      <c r="BG157" s="207">
        <f t="shared" si="26"/>
        <v>0</v>
      </c>
      <c r="BH157" s="207">
        <f t="shared" si="27"/>
        <v>0</v>
      </c>
      <c r="BI157" s="207">
        <f t="shared" si="28"/>
        <v>0</v>
      </c>
      <c r="BJ157" s="19" t="s">
        <v>80</v>
      </c>
      <c r="BK157" s="207">
        <f t="shared" si="29"/>
        <v>0</v>
      </c>
      <c r="BL157" s="19" t="s">
        <v>330</v>
      </c>
      <c r="BM157" s="206" t="s">
        <v>920</v>
      </c>
    </row>
    <row r="158" spans="1:65" s="2" customFormat="1" ht="16.5" customHeight="1">
      <c r="A158" s="36"/>
      <c r="B158" s="37"/>
      <c r="C158" s="195" t="s">
        <v>569</v>
      </c>
      <c r="D158" s="195" t="s">
        <v>213</v>
      </c>
      <c r="E158" s="196" t="s">
        <v>2821</v>
      </c>
      <c r="F158" s="197" t="s">
        <v>2822</v>
      </c>
      <c r="G158" s="198" t="s">
        <v>370</v>
      </c>
      <c r="H158" s="199">
        <v>1.5</v>
      </c>
      <c r="I158" s="200"/>
      <c r="J158" s="201">
        <f t="shared" si="20"/>
        <v>0</v>
      </c>
      <c r="K158" s="197" t="s">
        <v>21</v>
      </c>
      <c r="L158" s="41"/>
      <c r="M158" s="202" t="s">
        <v>21</v>
      </c>
      <c r="N158" s="203" t="s">
        <v>44</v>
      </c>
      <c r="O158" s="66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330</v>
      </c>
      <c r="AT158" s="206" t="s">
        <v>213</v>
      </c>
      <c r="AU158" s="206" t="s">
        <v>82</v>
      </c>
      <c r="AY158" s="19" t="s">
        <v>211</v>
      </c>
      <c r="BE158" s="207">
        <f t="shared" si="24"/>
        <v>0</v>
      </c>
      <c r="BF158" s="207">
        <f t="shared" si="25"/>
        <v>0</v>
      </c>
      <c r="BG158" s="207">
        <f t="shared" si="26"/>
        <v>0</v>
      </c>
      <c r="BH158" s="207">
        <f t="shared" si="27"/>
        <v>0</v>
      </c>
      <c r="BI158" s="207">
        <f t="shared" si="28"/>
        <v>0</v>
      </c>
      <c r="BJ158" s="19" t="s">
        <v>80</v>
      </c>
      <c r="BK158" s="207">
        <f t="shared" si="29"/>
        <v>0</v>
      </c>
      <c r="BL158" s="19" t="s">
        <v>330</v>
      </c>
      <c r="BM158" s="206" t="s">
        <v>931</v>
      </c>
    </row>
    <row r="159" spans="1:65" s="12" customFormat="1" ht="22.9" customHeight="1">
      <c r="B159" s="179"/>
      <c r="C159" s="180"/>
      <c r="D159" s="181" t="s">
        <v>72</v>
      </c>
      <c r="E159" s="193" t="s">
        <v>2823</v>
      </c>
      <c r="F159" s="193" t="s">
        <v>2824</v>
      </c>
      <c r="G159" s="180"/>
      <c r="H159" s="180"/>
      <c r="I159" s="183"/>
      <c r="J159" s="194">
        <f>BK159</f>
        <v>0</v>
      </c>
      <c r="K159" s="180"/>
      <c r="L159" s="185"/>
      <c r="M159" s="186"/>
      <c r="N159" s="187"/>
      <c r="O159" s="187"/>
      <c r="P159" s="188">
        <f>SUM(P160:P166)</f>
        <v>0</v>
      </c>
      <c r="Q159" s="187"/>
      <c r="R159" s="188">
        <f>SUM(R160:R166)</f>
        <v>0</v>
      </c>
      <c r="S159" s="187"/>
      <c r="T159" s="189">
        <f>SUM(T160:T166)</f>
        <v>0</v>
      </c>
      <c r="AR159" s="190" t="s">
        <v>82</v>
      </c>
      <c r="AT159" s="191" t="s">
        <v>72</v>
      </c>
      <c r="AU159" s="191" t="s">
        <v>80</v>
      </c>
      <c r="AY159" s="190" t="s">
        <v>211</v>
      </c>
      <c r="BK159" s="192">
        <f>SUM(BK160:BK166)</f>
        <v>0</v>
      </c>
    </row>
    <row r="160" spans="1:65" s="2" customFormat="1" ht="16.5" customHeight="1">
      <c r="A160" s="36"/>
      <c r="B160" s="37"/>
      <c r="C160" s="195" t="s">
        <v>551</v>
      </c>
      <c r="D160" s="195" t="s">
        <v>213</v>
      </c>
      <c r="E160" s="196" t="s">
        <v>2825</v>
      </c>
      <c r="F160" s="197" t="s">
        <v>2826</v>
      </c>
      <c r="G160" s="198" t="s">
        <v>2782</v>
      </c>
      <c r="H160" s="199">
        <v>6</v>
      </c>
      <c r="I160" s="200"/>
      <c r="J160" s="201">
        <f t="shared" ref="J160:J166" si="30">ROUND(I160*H160,2)</f>
        <v>0</v>
      </c>
      <c r="K160" s="197" t="s">
        <v>21</v>
      </c>
      <c r="L160" s="41"/>
      <c r="M160" s="202" t="s">
        <v>21</v>
      </c>
      <c r="N160" s="203" t="s">
        <v>44</v>
      </c>
      <c r="O160" s="66"/>
      <c r="P160" s="204">
        <f t="shared" ref="P160:P166" si="31">O160*H160</f>
        <v>0</v>
      </c>
      <c r="Q160" s="204">
        <v>0</v>
      </c>
      <c r="R160" s="204">
        <f t="shared" ref="R160:R166" si="32">Q160*H160</f>
        <v>0</v>
      </c>
      <c r="S160" s="204">
        <v>0</v>
      </c>
      <c r="T160" s="205">
        <f t="shared" ref="T160:T166" si="33"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330</v>
      </c>
      <c r="AT160" s="206" t="s">
        <v>213</v>
      </c>
      <c r="AU160" s="206" t="s">
        <v>82</v>
      </c>
      <c r="AY160" s="19" t="s">
        <v>211</v>
      </c>
      <c r="BE160" s="207">
        <f t="shared" ref="BE160:BE166" si="34">IF(N160="základní",J160,0)</f>
        <v>0</v>
      </c>
      <c r="BF160" s="207">
        <f t="shared" ref="BF160:BF166" si="35">IF(N160="snížená",J160,0)</f>
        <v>0</v>
      </c>
      <c r="BG160" s="207">
        <f t="shared" ref="BG160:BG166" si="36">IF(N160="zákl. přenesená",J160,0)</f>
        <v>0</v>
      </c>
      <c r="BH160" s="207">
        <f t="shared" ref="BH160:BH166" si="37">IF(N160="sníž. přenesená",J160,0)</f>
        <v>0</v>
      </c>
      <c r="BI160" s="207">
        <f t="shared" ref="BI160:BI166" si="38">IF(N160="nulová",J160,0)</f>
        <v>0</v>
      </c>
      <c r="BJ160" s="19" t="s">
        <v>80</v>
      </c>
      <c r="BK160" s="207">
        <f t="shared" ref="BK160:BK166" si="39">ROUND(I160*H160,2)</f>
        <v>0</v>
      </c>
      <c r="BL160" s="19" t="s">
        <v>330</v>
      </c>
      <c r="BM160" s="206" t="s">
        <v>940</v>
      </c>
    </row>
    <row r="161" spans="1:65" s="2" customFormat="1" ht="16.5" customHeight="1">
      <c r="A161" s="36"/>
      <c r="B161" s="37"/>
      <c r="C161" s="195" t="s">
        <v>556</v>
      </c>
      <c r="D161" s="195" t="s">
        <v>213</v>
      </c>
      <c r="E161" s="196" t="s">
        <v>2827</v>
      </c>
      <c r="F161" s="197" t="s">
        <v>2828</v>
      </c>
      <c r="G161" s="198" t="s">
        <v>2782</v>
      </c>
      <c r="H161" s="199">
        <v>1</v>
      </c>
      <c r="I161" s="200"/>
      <c r="J161" s="201">
        <f t="shared" si="30"/>
        <v>0</v>
      </c>
      <c r="K161" s="197" t="s">
        <v>21</v>
      </c>
      <c r="L161" s="41"/>
      <c r="M161" s="202" t="s">
        <v>21</v>
      </c>
      <c r="N161" s="203" t="s">
        <v>44</v>
      </c>
      <c r="O161" s="66"/>
      <c r="P161" s="204">
        <f t="shared" si="31"/>
        <v>0</v>
      </c>
      <c r="Q161" s="204">
        <v>0</v>
      </c>
      <c r="R161" s="204">
        <f t="shared" si="32"/>
        <v>0</v>
      </c>
      <c r="S161" s="204">
        <v>0</v>
      </c>
      <c r="T161" s="20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330</v>
      </c>
      <c r="AT161" s="206" t="s">
        <v>213</v>
      </c>
      <c r="AU161" s="206" t="s">
        <v>82</v>
      </c>
      <c r="AY161" s="19" t="s">
        <v>211</v>
      </c>
      <c r="BE161" s="207">
        <f t="shared" si="34"/>
        <v>0</v>
      </c>
      <c r="BF161" s="207">
        <f t="shared" si="35"/>
        <v>0</v>
      </c>
      <c r="BG161" s="207">
        <f t="shared" si="36"/>
        <v>0</v>
      </c>
      <c r="BH161" s="207">
        <f t="shared" si="37"/>
        <v>0</v>
      </c>
      <c r="BI161" s="207">
        <f t="shared" si="38"/>
        <v>0</v>
      </c>
      <c r="BJ161" s="19" t="s">
        <v>80</v>
      </c>
      <c r="BK161" s="207">
        <f t="shared" si="39"/>
        <v>0</v>
      </c>
      <c r="BL161" s="19" t="s">
        <v>330</v>
      </c>
      <c r="BM161" s="206" t="s">
        <v>948</v>
      </c>
    </row>
    <row r="162" spans="1:65" s="2" customFormat="1" ht="16.5" customHeight="1">
      <c r="A162" s="36"/>
      <c r="B162" s="37"/>
      <c r="C162" s="195" t="s">
        <v>562</v>
      </c>
      <c r="D162" s="195" t="s">
        <v>213</v>
      </c>
      <c r="E162" s="196" t="s">
        <v>2829</v>
      </c>
      <c r="F162" s="197" t="s">
        <v>2830</v>
      </c>
      <c r="G162" s="198" t="s">
        <v>2782</v>
      </c>
      <c r="H162" s="199">
        <v>4</v>
      </c>
      <c r="I162" s="200"/>
      <c r="J162" s="201">
        <f t="shared" si="30"/>
        <v>0</v>
      </c>
      <c r="K162" s="197" t="s">
        <v>21</v>
      </c>
      <c r="L162" s="41"/>
      <c r="M162" s="202" t="s">
        <v>21</v>
      </c>
      <c r="N162" s="203" t="s">
        <v>44</v>
      </c>
      <c r="O162" s="66"/>
      <c r="P162" s="204">
        <f t="shared" si="31"/>
        <v>0</v>
      </c>
      <c r="Q162" s="204">
        <v>0</v>
      </c>
      <c r="R162" s="204">
        <f t="shared" si="32"/>
        <v>0</v>
      </c>
      <c r="S162" s="204">
        <v>0</v>
      </c>
      <c r="T162" s="20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330</v>
      </c>
      <c r="AT162" s="206" t="s">
        <v>213</v>
      </c>
      <c r="AU162" s="206" t="s">
        <v>82</v>
      </c>
      <c r="AY162" s="19" t="s">
        <v>211</v>
      </c>
      <c r="BE162" s="207">
        <f t="shared" si="34"/>
        <v>0</v>
      </c>
      <c r="BF162" s="207">
        <f t="shared" si="35"/>
        <v>0</v>
      </c>
      <c r="BG162" s="207">
        <f t="shared" si="36"/>
        <v>0</v>
      </c>
      <c r="BH162" s="207">
        <f t="shared" si="37"/>
        <v>0</v>
      </c>
      <c r="BI162" s="207">
        <f t="shared" si="38"/>
        <v>0</v>
      </c>
      <c r="BJ162" s="19" t="s">
        <v>80</v>
      </c>
      <c r="BK162" s="207">
        <f t="shared" si="39"/>
        <v>0</v>
      </c>
      <c r="BL162" s="19" t="s">
        <v>330</v>
      </c>
      <c r="BM162" s="206" t="s">
        <v>958</v>
      </c>
    </row>
    <row r="163" spans="1:65" s="2" customFormat="1" ht="16.5" customHeight="1">
      <c r="A163" s="36"/>
      <c r="B163" s="37"/>
      <c r="C163" s="195" t="s">
        <v>569</v>
      </c>
      <c r="D163" s="195" t="s">
        <v>213</v>
      </c>
      <c r="E163" s="196" t="s">
        <v>2831</v>
      </c>
      <c r="F163" s="197" t="s">
        <v>2832</v>
      </c>
      <c r="G163" s="198" t="s">
        <v>2782</v>
      </c>
      <c r="H163" s="199">
        <v>1</v>
      </c>
      <c r="I163" s="200"/>
      <c r="J163" s="201">
        <f t="shared" si="30"/>
        <v>0</v>
      </c>
      <c r="K163" s="197" t="s">
        <v>21</v>
      </c>
      <c r="L163" s="41"/>
      <c r="M163" s="202" t="s">
        <v>21</v>
      </c>
      <c r="N163" s="203" t="s">
        <v>44</v>
      </c>
      <c r="O163" s="66"/>
      <c r="P163" s="204">
        <f t="shared" si="31"/>
        <v>0</v>
      </c>
      <c r="Q163" s="204">
        <v>0</v>
      </c>
      <c r="R163" s="204">
        <f t="shared" si="32"/>
        <v>0</v>
      </c>
      <c r="S163" s="204">
        <v>0</v>
      </c>
      <c r="T163" s="205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330</v>
      </c>
      <c r="AT163" s="206" t="s">
        <v>213</v>
      </c>
      <c r="AU163" s="206" t="s">
        <v>82</v>
      </c>
      <c r="AY163" s="19" t="s">
        <v>211</v>
      </c>
      <c r="BE163" s="207">
        <f t="shared" si="34"/>
        <v>0</v>
      </c>
      <c r="BF163" s="207">
        <f t="shared" si="35"/>
        <v>0</v>
      </c>
      <c r="BG163" s="207">
        <f t="shared" si="36"/>
        <v>0</v>
      </c>
      <c r="BH163" s="207">
        <f t="shared" si="37"/>
        <v>0</v>
      </c>
      <c r="BI163" s="207">
        <f t="shared" si="38"/>
        <v>0</v>
      </c>
      <c r="BJ163" s="19" t="s">
        <v>80</v>
      </c>
      <c r="BK163" s="207">
        <f t="shared" si="39"/>
        <v>0</v>
      </c>
      <c r="BL163" s="19" t="s">
        <v>330</v>
      </c>
      <c r="BM163" s="206" t="s">
        <v>966</v>
      </c>
    </row>
    <row r="164" spans="1:65" s="2" customFormat="1" ht="16.5" customHeight="1">
      <c r="A164" s="36"/>
      <c r="B164" s="37"/>
      <c r="C164" s="195" t="s">
        <v>574</v>
      </c>
      <c r="D164" s="195" t="s">
        <v>213</v>
      </c>
      <c r="E164" s="196" t="s">
        <v>2833</v>
      </c>
      <c r="F164" s="197" t="s">
        <v>2834</v>
      </c>
      <c r="G164" s="198" t="s">
        <v>2782</v>
      </c>
      <c r="H164" s="199">
        <v>1</v>
      </c>
      <c r="I164" s="200"/>
      <c r="J164" s="201">
        <f t="shared" si="30"/>
        <v>0</v>
      </c>
      <c r="K164" s="197" t="s">
        <v>21</v>
      </c>
      <c r="L164" s="41"/>
      <c r="M164" s="202" t="s">
        <v>21</v>
      </c>
      <c r="N164" s="203" t="s">
        <v>44</v>
      </c>
      <c r="O164" s="66"/>
      <c r="P164" s="204">
        <f t="shared" si="31"/>
        <v>0</v>
      </c>
      <c r="Q164" s="204">
        <v>0</v>
      </c>
      <c r="R164" s="204">
        <f t="shared" si="32"/>
        <v>0</v>
      </c>
      <c r="S164" s="204">
        <v>0</v>
      </c>
      <c r="T164" s="205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330</v>
      </c>
      <c r="AT164" s="206" t="s">
        <v>213</v>
      </c>
      <c r="AU164" s="206" t="s">
        <v>82</v>
      </c>
      <c r="AY164" s="19" t="s">
        <v>211</v>
      </c>
      <c r="BE164" s="207">
        <f t="shared" si="34"/>
        <v>0</v>
      </c>
      <c r="BF164" s="207">
        <f t="shared" si="35"/>
        <v>0</v>
      </c>
      <c r="BG164" s="207">
        <f t="shared" si="36"/>
        <v>0</v>
      </c>
      <c r="BH164" s="207">
        <f t="shared" si="37"/>
        <v>0</v>
      </c>
      <c r="BI164" s="207">
        <f t="shared" si="38"/>
        <v>0</v>
      </c>
      <c r="BJ164" s="19" t="s">
        <v>80</v>
      </c>
      <c r="BK164" s="207">
        <f t="shared" si="39"/>
        <v>0</v>
      </c>
      <c r="BL164" s="19" t="s">
        <v>330</v>
      </c>
      <c r="BM164" s="206" t="s">
        <v>982</v>
      </c>
    </row>
    <row r="165" spans="1:65" s="2" customFormat="1" ht="16.5" customHeight="1">
      <c r="A165" s="36"/>
      <c r="B165" s="37"/>
      <c r="C165" s="195" t="s">
        <v>578</v>
      </c>
      <c r="D165" s="195" t="s">
        <v>213</v>
      </c>
      <c r="E165" s="196" t="s">
        <v>2835</v>
      </c>
      <c r="F165" s="197" t="s">
        <v>2836</v>
      </c>
      <c r="G165" s="198" t="s">
        <v>2782</v>
      </c>
      <c r="H165" s="199">
        <v>1</v>
      </c>
      <c r="I165" s="200"/>
      <c r="J165" s="201">
        <f t="shared" si="30"/>
        <v>0</v>
      </c>
      <c r="K165" s="197" t="s">
        <v>21</v>
      </c>
      <c r="L165" s="41"/>
      <c r="M165" s="202" t="s">
        <v>21</v>
      </c>
      <c r="N165" s="203" t="s">
        <v>44</v>
      </c>
      <c r="O165" s="66"/>
      <c r="P165" s="204">
        <f t="shared" si="31"/>
        <v>0</v>
      </c>
      <c r="Q165" s="204">
        <v>0</v>
      </c>
      <c r="R165" s="204">
        <f t="shared" si="32"/>
        <v>0</v>
      </c>
      <c r="S165" s="204">
        <v>0</v>
      </c>
      <c r="T165" s="205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330</v>
      </c>
      <c r="AT165" s="206" t="s">
        <v>213</v>
      </c>
      <c r="AU165" s="206" t="s">
        <v>82</v>
      </c>
      <c r="AY165" s="19" t="s">
        <v>211</v>
      </c>
      <c r="BE165" s="207">
        <f t="shared" si="34"/>
        <v>0</v>
      </c>
      <c r="BF165" s="207">
        <f t="shared" si="35"/>
        <v>0</v>
      </c>
      <c r="BG165" s="207">
        <f t="shared" si="36"/>
        <v>0</v>
      </c>
      <c r="BH165" s="207">
        <f t="shared" si="37"/>
        <v>0</v>
      </c>
      <c r="BI165" s="207">
        <f t="shared" si="38"/>
        <v>0</v>
      </c>
      <c r="BJ165" s="19" t="s">
        <v>80</v>
      </c>
      <c r="BK165" s="207">
        <f t="shared" si="39"/>
        <v>0</v>
      </c>
      <c r="BL165" s="19" t="s">
        <v>330</v>
      </c>
      <c r="BM165" s="206" t="s">
        <v>994</v>
      </c>
    </row>
    <row r="166" spans="1:65" s="2" customFormat="1" ht="16.5" customHeight="1">
      <c r="A166" s="36"/>
      <c r="B166" s="37"/>
      <c r="C166" s="195" t="s">
        <v>583</v>
      </c>
      <c r="D166" s="195" t="s">
        <v>213</v>
      </c>
      <c r="E166" s="196" t="s">
        <v>2837</v>
      </c>
      <c r="F166" s="197" t="s">
        <v>2838</v>
      </c>
      <c r="G166" s="198" t="s">
        <v>370</v>
      </c>
      <c r="H166" s="199">
        <v>0.14000000000000001</v>
      </c>
      <c r="I166" s="200"/>
      <c r="J166" s="201">
        <f t="shared" si="30"/>
        <v>0</v>
      </c>
      <c r="K166" s="197" t="s">
        <v>21</v>
      </c>
      <c r="L166" s="41"/>
      <c r="M166" s="202" t="s">
        <v>21</v>
      </c>
      <c r="N166" s="203" t="s">
        <v>44</v>
      </c>
      <c r="O166" s="66"/>
      <c r="P166" s="204">
        <f t="shared" si="31"/>
        <v>0</v>
      </c>
      <c r="Q166" s="204">
        <v>0</v>
      </c>
      <c r="R166" s="204">
        <f t="shared" si="32"/>
        <v>0</v>
      </c>
      <c r="S166" s="204">
        <v>0</v>
      </c>
      <c r="T166" s="205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330</v>
      </c>
      <c r="AT166" s="206" t="s">
        <v>213</v>
      </c>
      <c r="AU166" s="206" t="s">
        <v>82</v>
      </c>
      <c r="AY166" s="19" t="s">
        <v>211</v>
      </c>
      <c r="BE166" s="207">
        <f t="shared" si="34"/>
        <v>0</v>
      </c>
      <c r="BF166" s="207">
        <f t="shared" si="35"/>
        <v>0</v>
      </c>
      <c r="BG166" s="207">
        <f t="shared" si="36"/>
        <v>0</v>
      </c>
      <c r="BH166" s="207">
        <f t="shared" si="37"/>
        <v>0</v>
      </c>
      <c r="BI166" s="207">
        <f t="shared" si="38"/>
        <v>0</v>
      </c>
      <c r="BJ166" s="19" t="s">
        <v>80</v>
      </c>
      <c r="BK166" s="207">
        <f t="shared" si="39"/>
        <v>0</v>
      </c>
      <c r="BL166" s="19" t="s">
        <v>330</v>
      </c>
      <c r="BM166" s="206" t="s">
        <v>1010</v>
      </c>
    </row>
    <row r="167" spans="1:65" s="12" customFormat="1" ht="22.9" customHeight="1">
      <c r="B167" s="179"/>
      <c r="C167" s="180"/>
      <c r="D167" s="181" t="s">
        <v>72</v>
      </c>
      <c r="E167" s="193" t="s">
        <v>2839</v>
      </c>
      <c r="F167" s="193" t="s">
        <v>2840</v>
      </c>
      <c r="G167" s="180"/>
      <c r="H167" s="180"/>
      <c r="I167" s="183"/>
      <c r="J167" s="194">
        <f>BK167</f>
        <v>0</v>
      </c>
      <c r="K167" s="180"/>
      <c r="L167" s="185"/>
      <c r="M167" s="186"/>
      <c r="N167" s="187"/>
      <c r="O167" s="187"/>
      <c r="P167" s="188">
        <f>SUM(P168:P169)</f>
        <v>0</v>
      </c>
      <c r="Q167" s="187"/>
      <c r="R167" s="188">
        <f>SUM(R168:R169)</f>
        <v>0</v>
      </c>
      <c r="S167" s="187"/>
      <c r="T167" s="189">
        <f>SUM(T168:T169)</f>
        <v>0</v>
      </c>
      <c r="AR167" s="190" t="s">
        <v>82</v>
      </c>
      <c r="AT167" s="191" t="s">
        <v>72</v>
      </c>
      <c r="AU167" s="191" t="s">
        <v>80</v>
      </c>
      <c r="AY167" s="190" t="s">
        <v>211</v>
      </c>
      <c r="BK167" s="192">
        <f>SUM(BK168:BK169)</f>
        <v>0</v>
      </c>
    </row>
    <row r="168" spans="1:65" s="2" customFormat="1" ht="16.5" customHeight="1">
      <c r="A168" s="36"/>
      <c r="B168" s="37"/>
      <c r="C168" s="195" t="s">
        <v>589</v>
      </c>
      <c r="D168" s="195" t="s">
        <v>213</v>
      </c>
      <c r="E168" s="196" t="s">
        <v>2841</v>
      </c>
      <c r="F168" s="197" t="s">
        <v>2842</v>
      </c>
      <c r="G168" s="198" t="s">
        <v>510</v>
      </c>
      <c r="H168" s="199">
        <v>14</v>
      </c>
      <c r="I168" s="200"/>
      <c r="J168" s="201">
        <f>ROUND(I168*H168,2)</f>
        <v>0</v>
      </c>
      <c r="K168" s="197" t="s">
        <v>21</v>
      </c>
      <c r="L168" s="41"/>
      <c r="M168" s="202" t="s">
        <v>21</v>
      </c>
      <c r="N168" s="203" t="s">
        <v>44</v>
      </c>
      <c r="O168" s="66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330</v>
      </c>
      <c r="AT168" s="206" t="s">
        <v>213</v>
      </c>
      <c r="AU168" s="206" t="s">
        <v>82</v>
      </c>
      <c r="AY168" s="19" t="s">
        <v>211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9" t="s">
        <v>80</v>
      </c>
      <c r="BK168" s="207">
        <f>ROUND(I168*H168,2)</f>
        <v>0</v>
      </c>
      <c r="BL168" s="19" t="s">
        <v>330</v>
      </c>
      <c r="BM168" s="206" t="s">
        <v>1018</v>
      </c>
    </row>
    <row r="169" spans="1:65" s="2" customFormat="1" ht="16.5" customHeight="1">
      <c r="A169" s="36"/>
      <c r="B169" s="37"/>
      <c r="C169" s="195" t="s">
        <v>593</v>
      </c>
      <c r="D169" s="195" t="s">
        <v>213</v>
      </c>
      <c r="E169" s="196" t="s">
        <v>2843</v>
      </c>
      <c r="F169" s="197" t="s">
        <v>2844</v>
      </c>
      <c r="G169" s="198" t="s">
        <v>418</v>
      </c>
      <c r="H169" s="199">
        <v>3</v>
      </c>
      <c r="I169" s="200"/>
      <c r="J169" s="201">
        <f>ROUND(I169*H169,2)</f>
        <v>0</v>
      </c>
      <c r="K169" s="197" t="s">
        <v>21</v>
      </c>
      <c r="L169" s="41"/>
      <c r="M169" s="268" t="s">
        <v>21</v>
      </c>
      <c r="N169" s="269" t="s">
        <v>44</v>
      </c>
      <c r="O169" s="270"/>
      <c r="P169" s="271">
        <f>O169*H169</f>
        <v>0</v>
      </c>
      <c r="Q169" s="271">
        <v>0</v>
      </c>
      <c r="R169" s="271">
        <f>Q169*H169</f>
        <v>0</v>
      </c>
      <c r="S169" s="271">
        <v>0</v>
      </c>
      <c r="T169" s="27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6" t="s">
        <v>330</v>
      </c>
      <c r="AT169" s="206" t="s">
        <v>213</v>
      </c>
      <c r="AU169" s="206" t="s">
        <v>82</v>
      </c>
      <c r="AY169" s="19" t="s">
        <v>211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9" t="s">
        <v>80</v>
      </c>
      <c r="BK169" s="207">
        <f>ROUND(I169*H169,2)</f>
        <v>0</v>
      </c>
      <c r="BL169" s="19" t="s">
        <v>330</v>
      </c>
      <c r="BM169" s="206" t="s">
        <v>1030</v>
      </c>
    </row>
    <row r="170" spans="1:65" s="2" customFormat="1" ht="6.95" customHeight="1">
      <c r="A170" s="36"/>
      <c r="B170" s="49"/>
      <c r="C170" s="50"/>
      <c r="D170" s="50"/>
      <c r="E170" s="50"/>
      <c r="F170" s="50"/>
      <c r="G170" s="50"/>
      <c r="H170" s="50"/>
      <c r="I170" s="145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YpiS1wCg3DWDlg8cf0qU/3pj9XMV+QpVAIymUjGBkdsdkKexcOzWFu0EraZXXwzsbZJscqChjWePKY3FrMnpag==" saltValue="VPuy1i9GBF8InnNS4E1oEi40b5Vq/+FsbHf8lF9OVMrt8mGcobtKyrAmRscKgYL3U9QtqvmRbYB5nPAcYa5lzA==" spinCount="100000" sheet="1" objects="1" scenarios="1" formatColumns="0" formatRows="0" autoFilter="0"/>
  <autoFilter ref="C96:K169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103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1125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2695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2845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ROUND(J102,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ROUND((SUM(BE102:BE150)),  2)</f>
        <v>0</v>
      </c>
      <c r="G37" s="36"/>
      <c r="H37" s="36"/>
      <c r="I37" s="134">
        <v>0.21</v>
      </c>
      <c r="J37" s="133">
        <f>ROUND(((SUM(BE102:BE150))*I37),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ROUND((SUM(BF102:BF150)),  2)</f>
        <v>0</v>
      </c>
      <c r="G38" s="36"/>
      <c r="H38" s="36"/>
      <c r="I38" s="134">
        <v>0.15</v>
      </c>
      <c r="J38" s="133">
        <f>ROUND(((SUM(BF102:BF150))*I38),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ROUND((SUM(BG102:BG150)),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ROUND((SUM(BH102:BH150)),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ROUND((SUM(BI102:BI150)),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1125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2695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02 - Vytápění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J102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187</v>
      </c>
      <c r="E68" s="157"/>
      <c r="F68" s="157"/>
      <c r="G68" s="157"/>
      <c r="H68" s="157"/>
      <c r="I68" s="158"/>
      <c r="J68" s="159">
        <f>J103</f>
        <v>0</v>
      </c>
      <c r="K68" s="155"/>
      <c r="L68" s="160"/>
    </row>
    <row r="69" spans="1:47" s="10" customFormat="1" ht="19.899999999999999" customHeight="1">
      <c r="B69" s="161"/>
      <c r="C69" s="98"/>
      <c r="D69" s="162" t="s">
        <v>189</v>
      </c>
      <c r="E69" s="163"/>
      <c r="F69" s="163"/>
      <c r="G69" s="163"/>
      <c r="H69" s="163"/>
      <c r="I69" s="164"/>
      <c r="J69" s="165">
        <f>J104</f>
        <v>0</v>
      </c>
      <c r="K69" s="98"/>
      <c r="L69" s="166"/>
    </row>
    <row r="70" spans="1:47" s="10" customFormat="1" ht="19.899999999999999" customHeight="1">
      <c r="B70" s="161"/>
      <c r="C70" s="98"/>
      <c r="D70" s="162" t="s">
        <v>2701</v>
      </c>
      <c r="E70" s="163"/>
      <c r="F70" s="163"/>
      <c r="G70" s="163"/>
      <c r="H70" s="163"/>
      <c r="I70" s="164"/>
      <c r="J70" s="165">
        <f>J108</f>
        <v>0</v>
      </c>
      <c r="K70" s="98"/>
      <c r="L70" s="166"/>
    </row>
    <row r="71" spans="1:47" s="10" customFormat="1" ht="19.899999999999999" customHeight="1">
      <c r="B71" s="161"/>
      <c r="C71" s="98"/>
      <c r="D71" s="162" t="s">
        <v>2846</v>
      </c>
      <c r="E71" s="163"/>
      <c r="F71" s="163"/>
      <c r="G71" s="163"/>
      <c r="H71" s="163"/>
      <c r="I71" s="164"/>
      <c r="J71" s="165">
        <f>J110</f>
        <v>0</v>
      </c>
      <c r="K71" s="98"/>
      <c r="L71" s="166"/>
    </row>
    <row r="72" spans="1:47" s="10" customFormat="1" ht="19.899999999999999" customHeight="1">
      <c r="B72" s="161"/>
      <c r="C72" s="98"/>
      <c r="D72" s="162" t="s">
        <v>2847</v>
      </c>
      <c r="E72" s="163"/>
      <c r="F72" s="163"/>
      <c r="G72" s="163"/>
      <c r="H72" s="163"/>
      <c r="I72" s="164"/>
      <c r="J72" s="165">
        <f>J115</f>
        <v>0</v>
      </c>
      <c r="K72" s="98"/>
      <c r="L72" s="166"/>
    </row>
    <row r="73" spans="1:47" s="10" customFormat="1" ht="19.899999999999999" customHeight="1">
      <c r="B73" s="161"/>
      <c r="C73" s="98"/>
      <c r="D73" s="162" t="s">
        <v>2848</v>
      </c>
      <c r="E73" s="163"/>
      <c r="F73" s="163"/>
      <c r="G73" s="163"/>
      <c r="H73" s="163"/>
      <c r="I73" s="164"/>
      <c r="J73" s="165">
        <f>J124</f>
        <v>0</v>
      </c>
      <c r="K73" s="98"/>
      <c r="L73" s="166"/>
    </row>
    <row r="74" spans="1:47" s="9" customFormat="1" ht="24.95" customHeight="1">
      <c r="B74" s="154"/>
      <c r="C74" s="155"/>
      <c r="D74" s="156" t="s">
        <v>2849</v>
      </c>
      <c r="E74" s="157"/>
      <c r="F74" s="157"/>
      <c r="G74" s="157"/>
      <c r="H74" s="157"/>
      <c r="I74" s="158"/>
      <c r="J74" s="159">
        <f>J136</f>
        <v>0</v>
      </c>
      <c r="K74" s="155"/>
      <c r="L74" s="160"/>
    </row>
    <row r="75" spans="1:47" s="10" customFormat="1" ht="19.899999999999999" customHeight="1">
      <c r="B75" s="161"/>
      <c r="C75" s="98"/>
      <c r="D75" s="162" t="s">
        <v>2850</v>
      </c>
      <c r="E75" s="163"/>
      <c r="F75" s="163"/>
      <c r="G75" s="163"/>
      <c r="H75" s="163"/>
      <c r="I75" s="164"/>
      <c r="J75" s="165">
        <f>J137</f>
        <v>0</v>
      </c>
      <c r="K75" s="98"/>
      <c r="L75" s="166"/>
    </row>
    <row r="76" spans="1:47" s="9" customFormat="1" ht="24.95" customHeight="1">
      <c r="B76" s="154"/>
      <c r="C76" s="155"/>
      <c r="D76" s="156" t="s">
        <v>2851</v>
      </c>
      <c r="E76" s="157"/>
      <c r="F76" s="157"/>
      <c r="G76" s="157"/>
      <c r="H76" s="157"/>
      <c r="I76" s="158"/>
      <c r="J76" s="159">
        <f>J141</f>
        <v>0</v>
      </c>
      <c r="K76" s="155"/>
      <c r="L76" s="160"/>
    </row>
    <row r="77" spans="1:47" s="9" customFormat="1" ht="24.95" customHeight="1">
      <c r="B77" s="154"/>
      <c r="C77" s="155"/>
      <c r="D77" s="156" t="s">
        <v>1101</v>
      </c>
      <c r="E77" s="157"/>
      <c r="F77" s="157"/>
      <c r="G77" s="157"/>
      <c r="H77" s="157"/>
      <c r="I77" s="158"/>
      <c r="J77" s="159">
        <f>J148</f>
        <v>0</v>
      </c>
      <c r="K77" s="155"/>
      <c r="L77" s="160"/>
    </row>
    <row r="78" spans="1:47" s="10" customFormat="1" ht="19.899999999999999" customHeight="1">
      <c r="B78" s="161"/>
      <c r="C78" s="98"/>
      <c r="D78" s="162" t="s">
        <v>2852</v>
      </c>
      <c r="E78" s="163"/>
      <c r="F78" s="163"/>
      <c r="G78" s="163"/>
      <c r="H78" s="163"/>
      <c r="I78" s="164"/>
      <c r="J78" s="165">
        <f>J149</f>
        <v>0</v>
      </c>
      <c r="K78" s="98"/>
      <c r="L78" s="166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145"/>
      <c r="J80" s="50"/>
      <c r="K80" s="50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148"/>
      <c r="J84" s="52"/>
      <c r="K84" s="52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196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30" t="str">
        <f>E7</f>
        <v>Dostavba budovy F2</v>
      </c>
      <c r="F88" s="431"/>
      <c r="G88" s="431"/>
      <c r="H88" s="431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139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1" customFormat="1" ht="16.5" customHeight="1">
      <c r="B90" s="23"/>
      <c r="C90" s="24"/>
      <c r="D90" s="24"/>
      <c r="E90" s="430" t="s">
        <v>142</v>
      </c>
      <c r="F90" s="406"/>
      <c r="G90" s="406"/>
      <c r="H90" s="406"/>
      <c r="I90" s="110"/>
      <c r="J90" s="24"/>
      <c r="K90" s="24"/>
      <c r="L90" s="22"/>
    </row>
    <row r="91" spans="1:31" s="1" customFormat="1" ht="12" customHeight="1">
      <c r="B91" s="23"/>
      <c r="C91" s="31" t="s">
        <v>144</v>
      </c>
      <c r="D91" s="24"/>
      <c r="E91" s="24"/>
      <c r="F91" s="24"/>
      <c r="G91" s="24"/>
      <c r="H91" s="24"/>
      <c r="I91" s="110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32" t="s">
        <v>1125</v>
      </c>
      <c r="F92" s="433"/>
      <c r="G92" s="433"/>
      <c r="H92" s="43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2695</v>
      </c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77" t="str">
        <f>E13</f>
        <v>02 - Vytápění</v>
      </c>
      <c r="F94" s="433"/>
      <c r="G94" s="433"/>
      <c r="H94" s="433"/>
      <c r="I94" s="119"/>
      <c r="J94" s="38"/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22</v>
      </c>
      <c r="D96" s="38"/>
      <c r="E96" s="38"/>
      <c r="F96" s="29" t="str">
        <f>F16</f>
        <v>Liberec</v>
      </c>
      <c r="G96" s="38"/>
      <c r="H96" s="38"/>
      <c r="I96" s="121" t="s">
        <v>24</v>
      </c>
      <c r="J96" s="61" t="str">
        <f>IF(J16="","",J16)</f>
        <v>2. 11. 2020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5.7" customHeight="1">
      <c r="A98" s="36"/>
      <c r="B98" s="37"/>
      <c r="C98" s="31" t="s">
        <v>26</v>
      </c>
      <c r="D98" s="38"/>
      <c r="E98" s="38"/>
      <c r="F98" s="29" t="str">
        <f>E19</f>
        <v>Technická univerzita v Liberci</v>
      </c>
      <c r="G98" s="38"/>
      <c r="H98" s="38"/>
      <c r="I98" s="121" t="s">
        <v>32</v>
      </c>
      <c r="J98" s="34" t="str">
        <f>E25</f>
        <v>UNION.ARCH spol. s r.o.</v>
      </c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25.7" customHeight="1">
      <c r="A99" s="36"/>
      <c r="B99" s="37"/>
      <c r="C99" s="31" t="s">
        <v>30</v>
      </c>
      <c r="D99" s="38"/>
      <c r="E99" s="38"/>
      <c r="F99" s="29" t="str">
        <f>IF(E22="","",E22)</f>
        <v>Vyplň údaj</v>
      </c>
      <c r="G99" s="38"/>
      <c r="H99" s="38"/>
      <c r="I99" s="121" t="s">
        <v>35</v>
      </c>
      <c r="J99" s="34" t="str">
        <f>E28</f>
        <v>PROPOS Liberec s.r.o.</v>
      </c>
      <c r="K99" s="38"/>
      <c r="L99" s="120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119"/>
      <c r="J100" s="38"/>
      <c r="K100" s="38"/>
      <c r="L100" s="120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67"/>
      <c r="B101" s="168"/>
      <c r="C101" s="169" t="s">
        <v>197</v>
      </c>
      <c r="D101" s="170" t="s">
        <v>58</v>
      </c>
      <c r="E101" s="170" t="s">
        <v>54</v>
      </c>
      <c r="F101" s="170" t="s">
        <v>55</v>
      </c>
      <c r="G101" s="170" t="s">
        <v>198</v>
      </c>
      <c r="H101" s="170" t="s">
        <v>199</v>
      </c>
      <c r="I101" s="171" t="s">
        <v>200</v>
      </c>
      <c r="J101" s="170" t="s">
        <v>174</v>
      </c>
      <c r="K101" s="172" t="s">
        <v>201</v>
      </c>
      <c r="L101" s="173"/>
      <c r="M101" s="70" t="s">
        <v>21</v>
      </c>
      <c r="N101" s="71" t="s">
        <v>43</v>
      </c>
      <c r="O101" s="71" t="s">
        <v>202</v>
      </c>
      <c r="P101" s="71" t="s">
        <v>203</v>
      </c>
      <c r="Q101" s="71" t="s">
        <v>204</v>
      </c>
      <c r="R101" s="71" t="s">
        <v>205</v>
      </c>
      <c r="S101" s="71" t="s">
        <v>206</v>
      </c>
      <c r="T101" s="72" t="s">
        <v>207</v>
      </c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</row>
    <row r="102" spans="1:65" s="2" customFormat="1" ht="22.9" customHeight="1">
      <c r="A102" s="36"/>
      <c r="B102" s="37"/>
      <c r="C102" s="77" t="s">
        <v>208</v>
      </c>
      <c r="D102" s="38"/>
      <c r="E102" s="38"/>
      <c r="F102" s="38"/>
      <c r="G102" s="38"/>
      <c r="H102" s="38"/>
      <c r="I102" s="119"/>
      <c r="J102" s="174">
        <f>BK102</f>
        <v>0</v>
      </c>
      <c r="K102" s="38"/>
      <c r="L102" s="41"/>
      <c r="M102" s="73"/>
      <c r="N102" s="175"/>
      <c r="O102" s="74"/>
      <c r="P102" s="176">
        <f>P103+P136+P141+P148</f>
        <v>0</v>
      </c>
      <c r="Q102" s="74"/>
      <c r="R102" s="176">
        <f>R103+R136+R141+R148</f>
        <v>0</v>
      </c>
      <c r="S102" s="74"/>
      <c r="T102" s="177">
        <f>T103+T136+T141+T148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72</v>
      </c>
      <c r="AU102" s="19" t="s">
        <v>175</v>
      </c>
      <c r="BK102" s="178">
        <f>BK103+BK136+BK141+BK148</f>
        <v>0</v>
      </c>
    </row>
    <row r="103" spans="1:65" s="12" customFormat="1" ht="25.9" customHeight="1">
      <c r="B103" s="179"/>
      <c r="C103" s="180"/>
      <c r="D103" s="181" t="s">
        <v>72</v>
      </c>
      <c r="E103" s="182" t="s">
        <v>807</v>
      </c>
      <c r="F103" s="182" t="s">
        <v>808</v>
      </c>
      <c r="G103" s="180"/>
      <c r="H103" s="180"/>
      <c r="I103" s="183"/>
      <c r="J103" s="184">
        <f>BK103</f>
        <v>0</v>
      </c>
      <c r="K103" s="180"/>
      <c r="L103" s="185"/>
      <c r="M103" s="186"/>
      <c r="N103" s="187"/>
      <c r="O103" s="187"/>
      <c r="P103" s="188">
        <f>P104+P108+P110+P115+P124</f>
        <v>0</v>
      </c>
      <c r="Q103" s="187"/>
      <c r="R103" s="188">
        <f>R104+R108+R110+R115+R124</f>
        <v>0</v>
      </c>
      <c r="S103" s="187"/>
      <c r="T103" s="189">
        <f>T104+T108+T110+T115+T124</f>
        <v>0</v>
      </c>
      <c r="AR103" s="190" t="s">
        <v>82</v>
      </c>
      <c r="AT103" s="191" t="s">
        <v>72</v>
      </c>
      <c r="AU103" s="191" t="s">
        <v>73</v>
      </c>
      <c r="AY103" s="190" t="s">
        <v>211</v>
      </c>
      <c r="BK103" s="192">
        <f>BK104+BK108+BK110+BK115+BK124</f>
        <v>0</v>
      </c>
    </row>
    <row r="104" spans="1:65" s="12" customFormat="1" ht="22.9" customHeight="1">
      <c r="B104" s="179"/>
      <c r="C104" s="180"/>
      <c r="D104" s="181" t="s">
        <v>72</v>
      </c>
      <c r="E104" s="193" t="s">
        <v>909</v>
      </c>
      <c r="F104" s="193" t="s">
        <v>910</v>
      </c>
      <c r="G104" s="180"/>
      <c r="H104" s="180"/>
      <c r="I104" s="183"/>
      <c r="J104" s="194">
        <f>BK104</f>
        <v>0</v>
      </c>
      <c r="K104" s="180"/>
      <c r="L104" s="185"/>
      <c r="M104" s="186"/>
      <c r="N104" s="187"/>
      <c r="O104" s="187"/>
      <c r="P104" s="188">
        <f>SUM(P105:P107)</f>
        <v>0</v>
      </c>
      <c r="Q104" s="187"/>
      <c r="R104" s="188">
        <f>SUM(R105:R107)</f>
        <v>0</v>
      </c>
      <c r="S104" s="187"/>
      <c r="T104" s="189">
        <f>SUM(T105:T107)</f>
        <v>0</v>
      </c>
      <c r="AR104" s="190" t="s">
        <v>82</v>
      </c>
      <c r="AT104" s="191" t="s">
        <v>72</v>
      </c>
      <c r="AU104" s="191" t="s">
        <v>80</v>
      </c>
      <c r="AY104" s="190" t="s">
        <v>211</v>
      </c>
      <c r="BK104" s="192">
        <f>SUM(BK105:BK107)</f>
        <v>0</v>
      </c>
    </row>
    <row r="105" spans="1:65" s="2" customFormat="1" ht="33" customHeight="1">
      <c r="A105" s="36"/>
      <c r="B105" s="37"/>
      <c r="C105" s="195" t="s">
        <v>80</v>
      </c>
      <c r="D105" s="195" t="s">
        <v>213</v>
      </c>
      <c r="E105" s="196" t="s">
        <v>2853</v>
      </c>
      <c r="F105" s="197" t="s">
        <v>2854</v>
      </c>
      <c r="G105" s="198" t="s">
        <v>438</v>
      </c>
      <c r="H105" s="199">
        <v>90</v>
      </c>
      <c r="I105" s="200"/>
      <c r="J105" s="201">
        <f>ROUND(I105*H105,2)</f>
        <v>0</v>
      </c>
      <c r="K105" s="197" t="s">
        <v>217</v>
      </c>
      <c r="L105" s="41"/>
      <c r="M105" s="202" t="s">
        <v>21</v>
      </c>
      <c r="N105" s="203" t="s">
        <v>44</v>
      </c>
      <c r="O105" s="66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330</v>
      </c>
      <c r="AT105" s="206" t="s">
        <v>213</v>
      </c>
      <c r="AU105" s="206" t="s">
        <v>82</v>
      </c>
      <c r="AY105" s="19" t="s">
        <v>211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9" t="s">
        <v>80</v>
      </c>
      <c r="BK105" s="207">
        <f>ROUND(I105*H105,2)</f>
        <v>0</v>
      </c>
      <c r="BL105" s="19" t="s">
        <v>330</v>
      </c>
      <c r="BM105" s="206" t="s">
        <v>82</v>
      </c>
    </row>
    <row r="106" spans="1:65" s="2" customFormat="1" ht="16.5" customHeight="1">
      <c r="A106" s="36"/>
      <c r="B106" s="37"/>
      <c r="C106" s="252" t="s">
        <v>82</v>
      </c>
      <c r="D106" s="252" t="s">
        <v>399</v>
      </c>
      <c r="E106" s="253" t="s">
        <v>2855</v>
      </c>
      <c r="F106" s="254" t="s">
        <v>2856</v>
      </c>
      <c r="G106" s="255" t="s">
        <v>438</v>
      </c>
      <c r="H106" s="256">
        <v>90</v>
      </c>
      <c r="I106" s="257"/>
      <c r="J106" s="258">
        <f>ROUND(I106*H106,2)</f>
        <v>0</v>
      </c>
      <c r="K106" s="254" t="s">
        <v>217</v>
      </c>
      <c r="L106" s="259"/>
      <c r="M106" s="260" t="s">
        <v>21</v>
      </c>
      <c r="N106" s="261" t="s">
        <v>44</v>
      </c>
      <c r="O106" s="66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6" t="s">
        <v>435</v>
      </c>
      <c r="AT106" s="206" t="s">
        <v>399</v>
      </c>
      <c r="AU106" s="206" t="s">
        <v>82</v>
      </c>
      <c r="AY106" s="19" t="s">
        <v>211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9" t="s">
        <v>80</v>
      </c>
      <c r="BK106" s="207">
        <f>ROUND(I106*H106,2)</f>
        <v>0</v>
      </c>
      <c r="BL106" s="19" t="s">
        <v>330</v>
      </c>
      <c r="BM106" s="206" t="s">
        <v>100</v>
      </c>
    </row>
    <row r="107" spans="1:65" s="2" customFormat="1" ht="21.75" customHeight="1">
      <c r="A107" s="36"/>
      <c r="B107" s="37"/>
      <c r="C107" s="195" t="s">
        <v>88</v>
      </c>
      <c r="D107" s="195" t="s">
        <v>213</v>
      </c>
      <c r="E107" s="196" t="s">
        <v>2857</v>
      </c>
      <c r="F107" s="197" t="s">
        <v>2858</v>
      </c>
      <c r="G107" s="198" t="s">
        <v>2859</v>
      </c>
      <c r="H107" s="277"/>
      <c r="I107" s="200"/>
      <c r="J107" s="201">
        <f>ROUND(I107*H107,2)</f>
        <v>0</v>
      </c>
      <c r="K107" s="197" t="s">
        <v>217</v>
      </c>
      <c r="L107" s="41"/>
      <c r="M107" s="202" t="s">
        <v>21</v>
      </c>
      <c r="N107" s="203" t="s">
        <v>44</v>
      </c>
      <c r="O107" s="66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6" t="s">
        <v>330</v>
      </c>
      <c r="AT107" s="206" t="s">
        <v>213</v>
      </c>
      <c r="AU107" s="206" t="s">
        <v>82</v>
      </c>
      <c r="AY107" s="19" t="s">
        <v>211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9" t="s">
        <v>80</v>
      </c>
      <c r="BK107" s="207">
        <f>ROUND(I107*H107,2)</f>
        <v>0</v>
      </c>
      <c r="BL107" s="19" t="s">
        <v>330</v>
      </c>
      <c r="BM107" s="206" t="s">
        <v>264</v>
      </c>
    </row>
    <row r="108" spans="1:65" s="12" customFormat="1" ht="22.9" customHeight="1">
      <c r="B108" s="179"/>
      <c r="C108" s="180"/>
      <c r="D108" s="181" t="s">
        <v>72</v>
      </c>
      <c r="E108" s="193" t="s">
        <v>2839</v>
      </c>
      <c r="F108" s="193" t="s">
        <v>2840</v>
      </c>
      <c r="G108" s="180"/>
      <c r="H108" s="180"/>
      <c r="I108" s="183"/>
      <c r="J108" s="194">
        <f>BK108</f>
        <v>0</v>
      </c>
      <c r="K108" s="180"/>
      <c r="L108" s="185"/>
      <c r="M108" s="186"/>
      <c r="N108" s="187"/>
      <c r="O108" s="187"/>
      <c r="P108" s="188">
        <f>P109</f>
        <v>0</v>
      </c>
      <c r="Q108" s="187"/>
      <c r="R108" s="188">
        <f>R109</f>
        <v>0</v>
      </c>
      <c r="S108" s="187"/>
      <c r="T108" s="189">
        <f>T109</f>
        <v>0</v>
      </c>
      <c r="AR108" s="190" t="s">
        <v>82</v>
      </c>
      <c r="AT108" s="191" t="s">
        <v>72</v>
      </c>
      <c r="AU108" s="191" t="s">
        <v>80</v>
      </c>
      <c r="AY108" s="190" t="s">
        <v>211</v>
      </c>
      <c r="BK108" s="192">
        <f>BK109</f>
        <v>0</v>
      </c>
    </row>
    <row r="109" spans="1:65" s="2" customFormat="1" ht="21.75" customHeight="1">
      <c r="A109" s="36"/>
      <c r="B109" s="37"/>
      <c r="C109" s="195" t="s">
        <v>100</v>
      </c>
      <c r="D109" s="195" t="s">
        <v>213</v>
      </c>
      <c r="E109" s="196" t="s">
        <v>2860</v>
      </c>
      <c r="F109" s="197" t="s">
        <v>2861</v>
      </c>
      <c r="G109" s="198" t="s">
        <v>418</v>
      </c>
      <c r="H109" s="199">
        <v>3</v>
      </c>
      <c r="I109" s="200"/>
      <c r="J109" s="201">
        <f>ROUND(I109*H109,2)</f>
        <v>0</v>
      </c>
      <c r="K109" s="197" t="s">
        <v>21</v>
      </c>
      <c r="L109" s="41"/>
      <c r="M109" s="202" t="s">
        <v>21</v>
      </c>
      <c r="N109" s="203" t="s">
        <v>44</v>
      </c>
      <c r="O109" s="66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6" t="s">
        <v>330</v>
      </c>
      <c r="AT109" s="206" t="s">
        <v>213</v>
      </c>
      <c r="AU109" s="206" t="s">
        <v>82</v>
      </c>
      <c r="AY109" s="19" t="s">
        <v>211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9" t="s">
        <v>80</v>
      </c>
      <c r="BK109" s="207">
        <f>ROUND(I109*H109,2)</f>
        <v>0</v>
      </c>
      <c r="BL109" s="19" t="s">
        <v>330</v>
      </c>
      <c r="BM109" s="206" t="s">
        <v>276</v>
      </c>
    </row>
    <row r="110" spans="1:65" s="12" customFormat="1" ht="22.9" customHeight="1">
      <c r="B110" s="179"/>
      <c r="C110" s="180"/>
      <c r="D110" s="181" t="s">
        <v>72</v>
      </c>
      <c r="E110" s="193" t="s">
        <v>2862</v>
      </c>
      <c r="F110" s="193" t="s">
        <v>2863</v>
      </c>
      <c r="G110" s="180"/>
      <c r="H110" s="180"/>
      <c r="I110" s="183"/>
      <c r="J110" s="194">
        <f>BK110</f>
        <v>0</v>
      </c>
      <c r="K110" s="180"/>
      <c r="L110" s="185"/>
      <c r="M110" s="186"/>
      <c r="N110" s="187"/>
      <c r="O110" s="187"/>
      <c r="P110" s="188">
        <f>SUM(P111:P114)</f>
        <v>0</v>
      </c>
      <c r="Q110" s="187"/>
      <c r="R110" s="188">
        <f>SUM(R111:R114)</f>
        <v>0</v>
      </c>
      <c r="S110" s="187"/>
      <c r="T110" s="189">
        <f>SUM(T111:T114)</f>
        <v>0</v>
      </c>
      <c r="AR110" s="190" t="s">
        <v>82</v>
      </c>
      <c r="AT110" s="191" t="s">
        <v>72</v>
      </c>
      <c r="AU110" s="191" t="s">
        <v>80</v>
      </c>
      <c r="AY110" s="190" t="s">
        <v>211</v>
      </c>
      <c r="BK110" s="192">
        <f>SUM(BK111:BK114)</f>
        <v>0</v>
      </c>
    </row>
    <row r="111" spans="1:65" s="2" customFormat="1" ht="16.5" customHeight="1">
      <c r="A111" s="36"/>
      <c r="B111" s="37"/>
      <c r="C111" s="195" t="s">
        <v>245</v>
      </c>
      <c r="D111" s="195" t="s">
        <v>213</v>
      </c>
      <c r="E111" s="196" t="s">
        <v>2864</v>
      </c>
      <c r="F111" s="197" t="s">
        <v>2865</v>
      </c>
      <c r="G111" s="198" t="s">
        <v>438</v>
      </c>
      <c r="H111" s="199">
        <v>190</v>
      </c>
      <c r="I111" s="200"/>
      <c r="J111" s="201">
        <f>ROUND(I111*H111,2)</f>
        <v>0</v>
      </c>
      <c r="K111" s="197" t="s">
        <v>217</v>
      </c>
      <c r="L111" s="41"/>
      <c r="M111" s="202" t="s">
        <v>21</v>
      </c>
      <c r="N111" s="203" t="s">
        <v>44</v>
      </c>
      <c r="O111" s="66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6" t="s">
        <v>330</v>
      </c>
      <c r="AT111" s="206" t="s">
        <v>213</v>
      </c>
      <c r="AU111" s="206" t="s">
        <v>82</v>
      </c>
      <c r="AY111" s="19" t="s">
        <v>211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9" t="s">
        <v>80</v>
      </c>
      <c r="BK111" s="207">
        <f>ROUND(I111*H111,2)</f>
        <v>0</v>
      </c>
      <c r="BL111" s="19" t="s">
        <v>330</v>
      </c>
      <c r="BM111" s="206" t="s">
        <v>290</v>
      </c>
    </row>
    <row r="112" spans="1:65" s="2" customFormat="1" ht="16.5" customHeight="1">
      <c r="A112" s="36"/>
      <c r="B112" s="37"/>
      <c r="C112" s="195" t="s">
        <v>264</v>
      </c>
      <c r="D112" s="195" t="s">
        <v>213</v>
      </c>
      <c r="E112" s="196" t="s">
        <v>2866</v>
      </c>
      <c r="F112" s="197" t="s">
        <v>2867</v>
      </c>
      <c r="G112" s="198" t="s">
        <v>438</v>
      </c>
      <c r="H112" s="199">
        <v>34</v>
      </c>
      <c r="I112" s="200"/>
      <c r="J112" s="201">
        <f>ROUND(I112*H112,2)</f>
        <v>0</v>
      </c>
      <c r="K112" s="197" t="s">
        <v>21</v>
      </c>
      <c r="L112" s="41"/>
      <c r="M112" s="202" t="s">
        <v>21</v>
      </c>
      <c r="N112" s="203" t="s">
        <v>44</v>
      </c>
      <c r="O112" s="66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330</v>
      </c>
      <c r="AT112" s="206" t="s">
        <v>213</v>
      </c>
      <c r="AU112" s="206" t="s">
        <v>82</v>
      </c>
      <c r="AY112" s="19" t="s">
        <v>211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9" t="s">
        <v>80</v>
      </c>
      <c r="BK112" s="207">
        <f>ROUND(I112*H112,2)</f>
        <v>0</v>
      </c>
      <c r="BL112" s="19" t="s">
        <v>330</v>
      </c>
      <c r="BM112" s="206" t="s">
        <v>303</v>
      </c>
    </row>
    <row r="113" spans="1:65" s="2" customFormat="1" ht="16.5" customHeight="1">
      <c r="A113" s="36"/>
      <c r="B113" s="37"/>
      <c r="C113" s="195" t="s">
        <v>270</v>
      </c>
      <c r="D113" s="195" t="s">
        <v>213</v>
      </c>
      <c r="E113" s="196" t="s">
        <v>2868</v>
      </c>
      <c r="F113" s="197" t="s">
        <v>2869</v>
      </c>
      <c r="G113" s="198" t="s">
        <v>438</v>
      </c>
      <c r="H113" s="199">
        <v>190</v>
      </c>
      <c r="I113" s="200"/>
      <c r="J113" s="201">
        <f>ROUND(I113*H113,2)</f>
        <v>0</v>
      </c>
      <c r="K113" s="197" t="s">
        <v>217</v>
      </c>
      <c r="L113" s="41"/>
      <c r="M113" s="202" t="s">
        <v>21</v>
      </c>
      <c r="N113" s="203" t="s">
        <v>44</v>
      </c>
      <c r="O113" s="66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6" t="s">
        <v>330</v>
      </c>
      <c r="AT113" s="206" t="s">
        <v>213</v>
      </c>
      <c r="AU113" s="206" t="s">
        <v>82</v>
      </c>
      <c r="AY113" s="19" t="s">
        <v>211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9" t="s">
        <v>80</v>
      </c>
      <c r="BK113" s="207">
        <f>ROUND(I113*H113,2)</f>
        <v>0</v>
      </c>
      <c r="BL113" s="19" t="s">
        <v>330</v>
      </c>
      <c r="BM113" s="206" t="s">
        <v>322</v>
      </c>
    </row>
    <row r="114" spans="1:65" s="2" customFormat="1" ht="21.75" customHeight="1">
      <c r="A114" s="36"/>
      <c r="B114" s="37"/>
      <c r="C114" s="195" t="s">
        <v>276</v>
      </c>
      <c r="D114" s="195" t="s">
        <v>213</v>
      </c>
      <c r="E114" s="196" t="s">
        <v>2870</v>
      </c>
      <c r="F114" s="197" t="s">
        <v>2871</v>
      </c>
      <c r="G114" s="198" t="s">
        <v>2859</v>
      </c>
      <c r="H114" s="277"/>
      <c r="I114" s="200"/>
      <c r="J114" s="201">
        <f>ROUND(I114*H114,2)</f>
        <v>0</v>
      </c>
      <c r="K114" s="197" t="s">
        <v>217</v>
      </c>
      <c r="L114" s="41"/>
      <c r="M114" s="202" t="s">
        <v>21</v>
      </c>
      <c r="N114" s="203" t="s">
        <v>44</v>
      </c>
      <c r="O114" s="66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6" t="s">
        <v>330</v>
      </c>
      <c r="AT114" s="206" t="s">
        <v>213</v>
      </c>
      <c r="AU114" s="206" t="s">
        <v>82</v>
      </c>
      <c r="AY114" s="19" t="s">
        <v>211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9" t="s">
        <v>80</v>
      </c>
      <c r="BK114" s="207">
        <f>ROUND(I114*H114,2)</f>
        <v>0</v>
      </c>
      <c r="BL114" s="19" t="s">
        <v>330</v>
      </c>
      <c r="BM114" s="206" t="s">
        <v>330</v>
      </c>
    </row>
    <row r="115" spans="1:65" s="12" customFormat="1" ht="22.9" customHeight="1">
      <c r="B115" s="179"/>
      <c r="C115" s="180"/>
      <c r="D115" s="181" t="s">
        <v>72</v>
      </c>
      <c r="E115" s="193" t="s">
        <v>2872</v>
      </c>
      <c r="F115" s="193" t="s">
        <v>2873</v>
      </c>
      <c r="G115" s="180"/>
      <c r="H115" s="180"/>
      <c r="I115" s="183"/>
      <c r="J115" s="194">
        <f>BK115</f>
        <v>0</v>
      </c>
      <c r="K115" s="180"/>
      <c r="L115" s="185"/>
      <c r="M115" s="186"/>
      <c r="N115" s="187"/>
      <c r="O115" s="187"/>
      <c r="P115" s="188">
        <f>SUM(P116:P123)</f>
        <v>0</v>
      </c>
      <c r="Q115" s="187"/>
      <c r="R115" s="188">
        <f>SUM(R116:R123)</f>
        <v>0</v>
      </c>
      <c r="S115" s="187"/>
      <c r="T115" s="189">
        <f>SUM(T116:T123)</f>
        <v>0</v>
      </c>
      <c r="AR115" s="190" t="s">
        <v>82</v>
      </c>
      <c r="AT115" s="191" t="s">
        <v>72</v>
      </c>
      <c r="AU115" s="191" t="s">
        <v>80</v>
      </c>
      <c r="AY115" s="190" t="s">
        <v>211</v>
      </c>
      <c r="BK115" s="192">
        <f>SUM(BK116:BK123)</f>
        <v>0</v>
      </c>
    </row>
    <row r="116" spans="1:65" s="2" customFormat="1" ht="16.5" customHeight="1">
      <c r="A116" s="36"/>
      <c r="B116" s="37"/>
      <c r="C116" s="195" t="s">
        <v>282</v>
      </c>
      <c r="D116" s="195" t="s">
        <v>213</v>
      </c>
      <c r="E116" s="196" t="s">
        <v>2874</v>
      </c>
      <c r="F116" s="197" t="s">
        <v>2875</v>
      </c>
      <c r="G116" s="198" t="s">
        <v>510</v>
      </c>
      <c r="H116" s="199">
        <v>1</v>
      </c>
      <c r="I116" s="200"/>
      <c r="J116" s="201">
        <f t="shared" ref="J116:J123" si="0">ROUND(I116*H116,2)</f>
        <v>0</v>
      </c>
      <c r="K116" s="197" t="s">
        <v>217</v>
      </c>
      <c r="L116" s="41"/>
      <c r="M116" s="202" t="s">
        <v>21</v>
      </c>
      <c r="N116" s="203" t="s">
        <v>44</v>
      </c>
      <c r="O116" s="66"/>
      <c r="P116" s="204">
        <f t="shared" ref="P116:P123" si="1">O116*H116</f>
        <v>0</v>
      </c>
      <c r="Q116" s="204">
        <v>0</v>
      </c>
      <c r="R116" s="204">
        <f t="shared" ref="R116:R123" si="2">Q116*H116</f>
        <v>0</v>
      </c>
      <c r="S116" s="204">
        <v>0</v>
      </c>
      <c r="T116" s="205">
        <f t="shared" ref="T116:T123" si="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330</v>
      </c>
      <c r="AT116" s="206" t="s">
        <v>213</v>
      </c>
      <c r="AU116" s="206" t="s">
        <v>82</v>
      </c>
      <c r="AY116" s="19" t="s">
        <v>211</v>
      </c>
      <c r="BE116" s="207">
        <f t="shared" ref="BE116:BE123" si="4">IF(N116="základní",J116,0)</f>
        <v>0</v>
      </c>
      <c r="BF116" s="207">
        <f t="shared" ref="BF116:BF123" si="5">IF(N116="snížená",J116,0)</f>
        <v>0</v>
      </c>
      <c r="BG116" s="207">
        <f t="shared" ref="BG116:BG123" si="6">IF(N116="zákl. přenesená",J116,0)</f>
        <v>0</v>
      </c>
      <c r="BH116" s="207">
        <f t="shared" ref="BH116:BH123" si="7">IF(N116="sníž. přenesená",J116,0)</f>
        <v>0</v>
      </c>
      <c r="BI116" s="207">
        <f t="shared" ref="BI116:BI123" si="8">IF(N116="nulová",J116,0)</f>
        <v>0</v>
      </c>
      <c r="BJ116" s="19" t="s">
        <v>80</v>
      </c>
      <c r="BK116" s="207">
        <f t="shared" ref="BK116:BK123" si="9">ROUND(I116*H116,2)</f>
        <v>0</v>
      </c>
      <c r="BL116" s="19" t="s">
        <v>330</v>
      </c>
      <c r="BM116" s="206" t="s">
        <v>346</v>
      </c>
    </row>
    <row r="117" spans="1:65" s="2" customFormat="1" ht="16.5" customHeight="1">
      <c r="A117" s="36"/>
      <c r="B117" s="37"/>
      <c r="C117" s="195" t="s">
        <v>290</v>
      </c>
      <c r="D117" s="195" t="s">
        <v>213</v>
      </c>
      <c r="E117" s="196" t="s">
        <v>2876</v>
      </c>
      <c r="F117" s="197" t="s">
        <v>2877</v>
      </c>
      <c r="G117" s="198" t="s">
        <v>510</v>
      </c>
      <c r="H117" s="199">
        <v>25</v>
      </c>
      <c r="I117" s="200"/>
      <c r="J117" s="201">
        <f t="shared" si="0"/>
        <v>0</v>
      </c>
      <c r="K117" s="197" t="s">
        <v>217</v>
      </c>
      <c r="L117" s="41"/>
      <c r="M117" s="202" t="s">
        <v>21</v>
      </c>
      <c r="N117" s="203" t="s">
        <v>44</v>
      </c>
      <c r="O117" s="66"/>
      <c r="P117" s="204">
        <f t="shared" si="1"/>
        <v>0</v>
      </c>
      <c r="Q117" s="204">
        <v>0</v>
      </c>
      <c r="R117" s="204">
        <f t="shared" si="2"/>
        <v>0</v>
      </c>
      <c r="S117" s="204">
        <v>0</v>
      </c>
      <c r="T117" s="205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6" t="s">
        <v>330</v>
      </c>
      <c r="AT117" s="206" t="s">
        <v>213</v>
      </c>
      <c r="AU117" s="206" t="s">
        <v>82</v>
      </c>
      <c r="AY117" s="19" t="s">
        <v>211</v>
      </c>
      <c r="BE117" s="207">
        <f t="shared" si="4"/>
        <v>0</v>
      </c>
      <c r="BF117" s="207">
        <f t="shared" si="5"/>
        <v>0</v>
      </c>
      <c r="BG117" s="207">
        <f t="shared" si="6"/>
        <v>0</v>
      </c>
      <c r="BH117" s="207">
        <f t="shared" si="7"/>
        <v>0</v>
      </c>
      <c r="BI117" s="207">
        <f t="shared" si="8"/>
        <v>0</v>
      </c>
      <c r="BJ117" s="19" t="s">
        <v>80</v>
      </c>
      <c r="BK117" s="207">
        <f t="shared" si="9"/>
        <v>0</v>
      </c>
      <c r="BL117" s="19" t="s">
        <v>330</v>
      </c>
      <c r="BM117" s="206" t="s">
        <v>360</v>
      </c>
    </row>
    <row r="118" spans="1:65" s="2" customFormat="1" ht="21.75" customHeight="1">
      <c r="A118" s="36"/>
      <c r="B118" s="37"/>
      <c r="C118" s="195" t="s">
        <v>296</v>
      </c>
      <c r="D118" s="195" t="s">
        <v>213</v>
      </c>
      <c r="E118" s="196" t="s">
        <v>2878</v>
      </c>
      <c r="F118" s="197" t="s">
        <v>2879</v>
      </c>
      <c r="G118" s="198" t="s">
        <v>510</v>
      </c>
      <c r="H118" s="199">
        <v>31</v>
      </c>
      <c r="I118" s="200"/>
      <c r="J118" s="201">
        <f t="shared" si="0"/>
        <v>0</v>
      </c>
      <c r="K118" s="197" t="s">
        <v>21</v>
      </c>
      <c r="L118" s="41"/>
      <c r="M118" s="202" t="s">
        <v>21</v>
      </c>
      <c r="N118" s="203" t="s">
        <v>44</v>
      </c>
      <c r="O118" s="66"/>
      <c r="P118" s="204">
        <f t="shared" si="1"/>
        <v>0</v>
      </c>
      <c r="Q118" s="204">
        <v>0</v>
      </c>
      <c r="R118" s="204">
        <f t="shared" si="2"/>
        <v>0</v>
      </c>
      <c r="S118" s="204">
        <v>0</v>
      </c>
      <c r="T118" s="205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6" t="s">
        <v>330</v>
      </c>
      <c r="AT118" s="206" t="s">
        <v>213</v>
      </c>
      <c r="AU118" s="206" t="s">
        <v>82</v>
      </c>
      <c r="AY118" s="19" t="s">
        <v>211</v>
      </c>
      <c r="BE118" s="207">
        <f t="shared" si="4"/>
        <v>0</v>
      </c>
      <c r="BF118" s="207">
        <f t="shared" si="5"/>
        <v>0</v>
      </c>
      <c r="BG118" s="207">
        <f t="shared" si="6"/>
        <v>0</v>
      </c>
      <c r="BH118" s="207">
        <f t="shared" si="7"/>
        <v>0</v>
      </c>
      <c r="BI118" s="207">
        <f t="shared" si="8"/>
        <v>0</v>
      </c>
      <c r="BJ118" s="19" t="s">
        <v>80</v>
      </c>
      <c r="BK118" s="207">
        <f t="shared" si="9"/>
        <v>0</v>
      </c>
      <c r="BL118" s="19" t="s">
        <v>330</v>
      </c>
      <c r="BM118" s="206" t="s">
        <v>367</v>
      </c>
    </row>
    <row r="119" spans="1:65" s="2" customFormat="1" ht="16.5" customHeight="1">
      <c r="A119" s="36"/>
      <c r="B119" s="37"/>
      <c r="C119" s="195" t="s">
        <v>303</v>
      </c>
      <c r="D119" s="195" t="s">
        <v>213</v>
      </c>
      <c r="E119" s="196" t="s">
        <v>2880</v>
      </c>
      <c r="F119" s="197" t="s">
        <v>2881</v>
      </c>
      <c r="G119" s="198" t="s">
        <v>510</v>
      </c>
      <c r="H119" s="199">
        <v>5</v>
      </c>
      <c r="I119" s="200"/>
      <c r="J119" s="201">
        <f t="shared" si="0"/>
        <v>0</v>
      </c>
      <c r="K119" s="197" t="s">
        <v>217</v>
      </c>
      <c r="L119" s="41"/>
      <c r="M119" s="202" t="s">
        <v>21</v>
      </c>
      <c r="N119" s="203" t="s">
        <v>44</v>
      </c>
      <c r="O119" s="66"/>
      <c r="P119" s="204">
        <f t="shared" si="1"/>
        <v>0</v>
      </c>
      <c r="Q119" s="204">
        <v>0</v>
      </c>
      <c r="R119" s="204">
        <f t="shared" si="2"/>
        <v>0</v>
      </c>
      <c r="S119" s="204">
        <v>0</v>
      </c>
      <c r="T119" s="205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6" t="s">
        <v>330</v>
      </c>
      <c r="AT119" s="206" t="s">
        <v>213</v>
      </c>
      <c r="AU119" s="206" t="s">
        <v>82</v>
      </c>
      <c r="AY119" s="19" t="s">
        <v>211</v>
      </c>
      <c r="BE119" s="207">
        <f t="shared" si="4"/>
        <v>0</v>
      </c>
      <c r="BF119" s="207">
        <f t="shared" si="5"/>
        <v>0</v>
      </c>
      <c r="BG119" s="207">
        <f t="shared" si="6"/>
        <v>0</v>
      </c>
      <c r="BH119" s="207">
        <f t="shared" si="7"/>
        <v>0</v>
      </c>
      <c r="BI119" s="207">
        <f t="shared" si="8"/>
        <v>0</v>
      </c>
      <c r="BJ119" s="19" t="s">
        <v>80</v>
      </c>
      <c r="BK119" s="207">
        <f t="shared" si="9"/>
        <v>0</v>
      </c>
      <c r="BL119" s="19" t="s">
        <v>330</v>
      </c>
      <c r="BM119" s="206" t="s">
        <v>383</v>
      </c>
    </row>
    <row r="120" spans="1:65" s="2" customFormat="1" ht="16.5" customHeight="1">
      <c r="A120" s="36"/>
      <c r="B120" s="37"/>
      <c r="C120" s="195" t="s">
        <v>169</v>
      </c>
      <c r="D120" s="195" t="s">
        <v>213</v>
      </c>
      <c r="E120" s="196" t="s">
        <v>2882</v>
      </c>
      <c r="F120" s="197" t="s">
        <v>2883</v>
      </c>
      <c r="G120" s="198" t="s">
        <v>510</v>
      </c>
      <c r="H120" s="199">
        <v>1</v>
      </c>
      <c r="I120" s="200"/>
      <c r="J120" s="201">
        <f t="shared" si="0"/>
        <v>0</v>
      </c>
      <c r="K120" s="197" t="s">
        <v>217</v>
      </c>
      <c r="L120" s="41"/>
      <c r="M120" s="202" t="s">
        <v>21</v>
      </c>
      <c r="N120" s="203" t="s">
        <v>44</v>
      </c>
      <c r="O120" s="66"/>
      <c r="P120" s="204">
        <f t="shared" si="1"/>
        <v>0</v>
      </c>
      <c r="Q120" s="204">
        <v>0</v>
      </c>
      <c r="R120" s="204">
        <f t="shared" si="2"/>
        <v>0</v>
      </c>
      <c r="S120" s="204">
        <v>0</v>
      </c>
      <c r="T120" s="205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6" t="s">
        <v>330</v>
      </c>
      <c r="AT120" s="206" t="s">
        <v>213</v>
      </c>
      <c r="AU120" s="206" t="s">
        <v>82</v>
      </c>
      <c r="AY120" s="19" t="s">
        <v>211</v>
      </c>
      <c r="BE120" s="207">
        <f t="shared" si="4"/>
        <v>0</v>
      </c>
      <c r="BF120" s="207">
        <f t="shared" si="5"/>
        <v>0</v>
      </c>
      <c r="BG120" s="207">
        <f t="shared" si="6"/>
        <v>0</v>
      </c>
      <c r="BH120" s="207">
        <f t="shared" si="7"/>
        <v>0</v>
      </c>
      <c r="BI120" s="207">
        <f t="shared" si="8"/>
        <v>0</v>
      </c>
      <c r="BJ120" s="19" t="s">
        <v>80</v>
      </c>
      <c r="BK120" s="207">
        <f t="shared" si="9"/>
        <v>0</v>
      </c>
      <c r="BL120" s="19" t="s">
        <v>330</v>
      </c>
      <c r="BM120" s="206" t="s">
        <v>398</v>
      </c>
    </row>
    <row r="121" spans="1:65" s="2" customFormat="1" ht="16.5" customHeight="1">
      <c r="A121" s="36"/>
      <c r="B121" s="37"/>
      <c r="C121" s="195" t="s">
        <v>322</v>
      </c>
      <c r="D121" s="195" t="s">
        <v>213</v>
      </c>
      <c r="E121" s="196" t="s">
        <v>2884</v>
      </c>
      <c r="F121" s="197" t="s">
        <v>2885</v>
      </c>
      <c r="G121" s="198" t="s">
        <v>510</v>
      </c>
      <c r="H121" s="199">
        <v>25</v>
      </c>
      <c r="I121" s="200"/>
      <c r="J121" s="201">
        <f t="shared" si="0"/>
        <v>0</v>
      </c>
      <c r="K121" s="197" t="s">
        <v>217</v>
      </c>
      <c r="L121" s="41"/>
      <c r="M121" s="202" t="s">
        <v>21</v>
      </c>
      <c r="N121" s="203" t="s">
        <v>44</v>
      </c>
      <c r="O121" s="66"/>
      <c r="P121" s="204">
        <f t="shared" si="1"/>
        <v>0</v>
      </c>
      <c r="Q121" s="204">
        <v>0</v>
      </c>
      <c r="R121" s="204">
        <f t="shared" si="2"/>
        <v>0</v>
      </c>
      <c r="S121" s="204">
        <v>0</v>
      </c>
      <c r="T121" s="205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6" t="s">
        <v>330</v>
      </c>
      <c r="AT121" s="206" t="s">
        <v>213</v>
      </c>
      <c r="AU121" s="206" t="s">
        <v>82</v>
      </c>
      <c r="AY121" s="19" t="s">
        <v>211</v>
      </c>
      <c r="BE121" s="207">
        <f t="shared" si="4"/>
        <v>0</v>
      </c>
      <c r="BF121" s="207">
        <f t="shared" si="5"/>
        <v>0</v>
      </c>
      <c r="BG121" s="207">
        <f t="shared" si="6"/>
        <v>0</v>
      </c>
      <c r="BH121" s="207">
        <f t="shared" si="7"/>
        <v>0</v>
      </c>
      <c r="BI121" s="207">
        <f t="shared" si="8"/>
        <v>0</v>
      </c>
      <c r="BJ121" s="19" t="s">
        <v>80</v>
      </c>
      <c r="BK121" s="207">
        <f t="shared" si="9"/>
        <v>0</v>
      </c>
      <c r="BL121" s="19" t="s">
        <v>330</v>
      </c>
      <c r="BM121" s="206" t="s">
        <v>409</v>
      </c>
    </row>
    <row r="122" spans="1:65" s="2" customFormat="1" ht="16.5" customHeight="1">
      <c r="A122" s="36"/>
      <c r="B122" s="37"/>
      <c r="C122" s="195" t="s">
        <v>8</v>
      </c>
      <c r="D122" s="195" t="s">
        <v>213</v>
      </c>
      <c r="E122" s="196" t="s">
        <v>2886</v>
      </c>
      <c r="F122" s="197" t="s">
        <v>2887</v>
      </c>
      <c r="G122" s="198" t="s">
        <v>510</v>
      </c>
      <c r="H122" s="199">
        <v>2</v>
      </c>
      <c r="I122" s="200"/>
      <c r="J122" s="201">
        <f t="shared" si="0"/>
        <v>0</v>
      </c>
      <c r="K122" s="197" t="s">
        <v>21</v>
      </c>
      <c r="L122" s="41"/>
      <c r="M122" s="202" t="s">
        <v>21</v>
      </c>
      <c r="N122" s="203" t="s">
        <v>44</v>
      </c>
      <c r="O122" s="66"/>
      <c r="P122" s="204">
        <f t="shared" si="1"/>
        <v>0</v>
      </c>
      <c r="Q122" s="204">
        <v>0</v>
      </c>
      <c r="R122" s="204">
        <f t="shared" si="2"/>
        <v>0</v>
      </c>
      <c r="S122" s="204">
        <v>0</v>
      </c>
      <c r="T122" s="205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6" t="s">
        <v>330</v>
      </c>
      <c r="AT122" s="206" t="s">
        <v>213</v>
      </c>
      <c r="AU122" s="206" t="s">
        <v>82</v>
      </c>
      <c r="AY122" s="19" t="s">
        <v>211</v>
      </c>
      <c r="BE122" s="207">
        <f t="shared" si="4"/>
        <v>0</v>
      </c>
      <c r="BF122" s="207">
        <f t="shared" si="5"/>
        <v>0</v>
      </c>
      <c r="BG122" s="207">
        <f t="shared" si="6"/>
        <v>0</v>
      </c>
      <c r="BH122" s="207">
        <f t="shared" si="7"/>
        <v>0</v>
      </c>
      <c r="BI122" s="207">
        <f t="shared" si="8"/>
        <v>0</v>
      </c>
      <c r="BJ122" s="19" t="s">
        <v>80</v>
      </c>
      <c r="BK122" s="207">
        <f t="shared" si="9"/>
        <v>0</v>
      </c>
      <c r="BL122" s="19" t="s">
        <v>330</v>
      </c>
      <c r="BM122" s="206" t="s">
        <v>421</v>
      </c>
    </row>
    <row r="123" spans="1:65" s="2" customFormat="1" ht="21.75" customHeight="1">
      <c r="A123" s="36"/>
      <c r="B123" s="37"/>
      <c r="C123" s="195" t="s">
        <v>330</v>
      </c>
      <c r="D123" s="195" t="s">
        <v>213</v>
      </c>
      <c r="E123" s="196" t="s">
        <v>2888</v>
      </c>
      <c r="F123" s="197" t="s">
        <v>2889</v>
      </c>
      <c r="G123" s="198" t="s">
        <v>2859</v>
      </c>
      <c r="H123" s="277"/>
      <c r="I123" s="200"/>
      <c r="J123" s="201">
        <f t="shared" si="0"/>
        <v>0</v>
      </c>
      <c r="K123" s="197" t="s">
        <v>217</v>
      </c>
      <c r="L123" s="41"/>
      <c r="M123" s="202" t="s">
        <v>21</v>
      </c>
      <c r="N123" s="203" t="s">
        <v>44</v>
      </c>
      <c r="O123" s="66"/>
      <c r="P123" s="204">
        <f t="shared" si="1"/>
        <v>0</v>
      </c>
      <c r="Q123" s="204">
        <v>0</v>
      </c>
      <c r="R123" s="204">
        <f t="shared" si="2"/>
        <v>0</v>
      </c>
      <c r="S123" s="204">
        <v>0</v>
      </c>
      <c r="T123" s="205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6" t="s">
        <v>330</v>
      </c>
      <c r="AT123" s="206" t="s">
        <v>213</v>
      </c>
      <c r="AU123" s="206" t="s">
        <v>82</v>
      </c>
      <c r="AY123" s="19" t="s">
        <v>211</v>
      </c>
      <c r="BE123" s="207">
        <f t="shared" si="4"/>
        <v>0</v>
      </c>
      <c r="BF123" s="207">
        <f t="shared" si="5"/>
        <v>0</v>
      </c>
      <c r="BG123" s="207">
        <f t="shared" si="6"/>
        <v>0</v>
      </c>
      <c r="BH123" s="207">
        <f t="shared" si="7"/>
        <v>0</v>
      </c>
      <c r="BI123" s="207">
        <f t="shared" si="8"/>
        <v>0</v>
      </c>
      <c r="BJ123" s="19" t="s">
        <v>80</v>
      </c>
      <c r="BK123" s="207">
        <f t="shared" si="9"/>
        <v>0</v>
      </c>
      <c r="BL123" s="19" t="s">
        <v>330</v>
      </c>
      <c r="BM123" s="206" t="s">
        <v>435</v>
      </c>
    </row>
    <row r="124" spans="1:65" s="12" customFormat="1" ht="22.9" customHeight="1">
      <c r="B124" s="179"/>
      <c r="C124" s="180"/>
      <c r="D124" s="181" t="s">
        <v>72</v>
      </c>
      <c r="E124" s="193" t="s">
        <v>2890</v>
      </c>
      <c r="F124" s="193" t="s">
        <v>2891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SUM(P125:P135)</f>
        <v>0</v>
      </c>
      <c r="Q124" s="187"/>
      <c r="R124" s="188">
        <f>SUM(R125:R135)</f>
        <v>0</v>
      </c>
      <c r="S124" s="187"/>
      <c r="T124" s="189">
        <f>SUM(T125:T135)</f>
        <v>0</v>
      </c>
      <c r="AR124" s="190" t="s">
        <v>82</v>
      </c>
      <c r="AT124" s="191" t="s">
        <v>72</v>
      </c>
      <c r="AU124" s="191" t="s">
        <v>80</v>
      </c>
      <c r="AY124" s="190" t="s">
        <v>211</v>
      </c>
      <c r="BK124" s="192">
        <f>SUM(BK125:BK135)</f>
        <v>0</v>
      </c>
    </row>
    <row r="125" spans="1:65" s="2" customFormat="1" ht="21.75" customHeight="1">
      <c r="A125" s="36"/>
      <c r="B125" s="37"/>
      <c r="C125" s="195" t="s">
        <v>334</v>
      </c>
      <c r="D125" s="195" t="s">
        <v>213</v>
      </c>
      <c r="E125" s="196" t="s">
        <v>2892</v>
      </c>
      <c r="F125" s="197" t="s">
        <v>2893</v>
      </c>
      <c r="G125" s="198" t="s">
        <v>510</v>
      </c>
      <c r="H125" s="199">
        <v>1</v>
      </c>
      <c r="I125" s="200"/>
      <c r="J125" s="201">
        <f t="shared" ref="J125:J135" si="10">ROUND(I125*H125,2)</f>
        <v>0</v>
      </c>
      <c r="K125" s="197" t="s">
        <v>217</v>
      </c>
      <c r="L125" s="41"/>
      <c r="M125" s="202" t="s">
        <v>21</v>
      </c>
      <c r="N125" s="203" t="s">
        <v>44</v>
      </c>
      <c r="O125" s="66"/>
      <c r="P125" s="204">
        <f t="shared" ref="P125:P135" si="11">O125*H125</f>
        <v>0</v>
      </c>
      <c r="Q125" s="204">
        <v>0</v>
      </c>
      <c r="R125" s="204">
        <f t="shared" ref="R125:R135" si="12">Q125*H125</f>
        <v>0</v>
      </c>
      <c r="S125" s="204">
        <v>0</v>
      </c>
      <c r="T125" s="205">
        <f t="shared" ref="T125:T135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330</v>
      </c>
      <c r="AT125" s="206" t="s">
        <v>213</v>
      </c>
      <c r="AU125" s="206" t="s">
        <v>82</v>
      </c>
      <c r="AY125" s="19" t="s">
        <v>211</v>
      </c>
      <c r="BE125" s="207">
        <f t="shared" ref="BE125:BE135" si="14">IF(N125="základní",J125,0)</f>
        <v>0</v>
      </c>
      <c r="BF125" s="207">
        <f t="shared" ref="BF125:BF135" si="15">IF(N125="snížená",J125,0)</f>
        <v>0</v>
      </c>
      <c r="BG125" s="207">
        <f t="shared" ref="BG125:BG135" si="16">IF(N125="zákl. přenesená",J125,0)</f>
        <v>0</v>
      </c>
      <c r="BH125" s="207">
        <f t="shared" ref="BH125:BH135" si="17">IF(N125="sníž. přenesená",J125,0)</f>
        <v>0</v>
      </c>
      <c r="BI125" s="207">
        <f t="shared" ref="BI125:BI135" si="18">IF(N125="nulová",J125,0)</f>
        <v>0</v>
      </c>
      <c r="BJ125" s="19" t="s">
        <v>80</v>
      </c>
      <c r="BK125" s="207">
        <f t="shared" ref="BK125:BK135" si="19">ROUND(I125*H125,2)</f>
        <v>0</v>
      </c>
      <c r="BL125" s="19" t="s">
        <v>330</v>
      </c>
      <c r="BM125" s="206" t="s">
        <v>451</v>
      </c>
    </row>
    <row r="126" spans="1:65" s="2" customFormat="1" ht="21.75" customHeight="1">
      <c r="A126" s="36"/>
      <c r="B126" s="37"/>
      <c r="C126" s="195" t="s">
        <v>346</v>
      </c>
      <c r="D126" s="195" t="s">
        <v>213</v>
      </c>
      <c r="E126" s="196" t="s">
        <v>2894</v>
      </c>
      <c r="F126" s="197" t="s">
        <v>2895</v>
      </c>
      <c r="G126" s="198" t="s">
        <v>510</v>
      </c>
      <c r="H126" s="199">
        <v>2</v>
      </c>
      <c r="I126" s="200"/>
      <c r="J126" s="201">
        <f t="shared" si="10"/>
        <v>0</v>
      </c>
      <c r="K126" s="197" t="s">
        <v>217</v>
      </c>
      <c r="L126" s="41"/>
      <c r="M126" s="202" t="s">
        <v>21</v>
      </c>
      <c r="N126" s="203" t="s">
        <v>44</v>
      </c>
      <c r="O126" s="66"/>
      <c r="P126" s="204">
        <f t="shared" si="11"/>
        <v>0</v>
      </c>
      <c r="Q126" s="204">
        <v>0</v>
      </c>
      <c r="R126" s="204">
        <f t="shared" si="12"/>
        <v>0</v>
      </c>
      <c r="S126" s="204">
        <v>0</v>
      </c>
      <c r="T126" s="205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330</v>
      </c>
      <c r="AT126" s="206" t="s">
        <v>213</v>
      </c>
      <c r="AU126" s="206" t="s">
        <v>82</v>
      </c>
      <c r="AY126" s="19" t="s">
        <v>211</v>
      </c>
      <c r="BE126" s="207">
        <f t="shared" si="14"/>
        <v>0</v>
      </c>
      <c r="BF126" s="207">
        <f t="shared" si="15"/>
        <v>0</v>
      </c>
      <c r="BG126" s="207">
        <f t="shared" si="16"/>
        <v>0</v>
      </c>
      <c r="BH126" s="207">
        <f t="shared" si="17"/>
        <v>0</v>
      </c>
      <c r="BI126" s="207">
        <f t="shared" si="18"/>
        <v>0</v>
      </c>
      <c r="BJ126" s="19" t="s">
        <v>80</v>
      </c>
      <c r="BK126" s="207">
        <f t="shared" si="19"/>
        <v>0</v>
      </c>
      <c r="BL126" s="19" t="s">
        <v>330</v>
      </c>
      <c r="BM126" s="206" t="s">
        <v>465</v>
      </c>
    </row>
    <row r="127" spans="1:65" s="2" customFormat="1" ht="21.75" customHeight="1">
      <c r="A127" s="36"/>
      <c r="B127" s="37"/>
      <c r="C127" s="195" t="s">
        <v>354</v>
      </c>
      <c r="D127" s="195" t="s">
        <v>213</v>
      </c>
      <c r="E127" s="196" t="s">
        <v>2896</v>
      </c>
      <c r="F127" s="197" t="s">
        <v>2897</v>
      </c>
      <c r="G127" s="198" t="s">
        <v>510</v>
      </c>
      <c r="H127" s="199">
        <v>1</v>
      </c>
      <c r="I127" s="200"/>
      <c r="J127" s="201">
        <f t="shared" si="10"/>
        <v>0</v>
      </c>
      <c r="K127" s="197" t="s">
        <v>217</v>
      </c>
      <c r="L127" s="41"/>
      <c r="M127" s="202" t="s">
        <v>21</v>
      </c>
      <c r="N127" s="203" t="s">
        <v>44</v>
      </c>
      <c r="O127" s="66"/>
      <c r="P127" s="204">
        <f t="shared" si="11"/>
        <v>0</v>
      </c>
      <c r="Q127" s="204">
        <v>0</v>
      </c>
      <c r="R127" s="204">
        <f t="shared" si="12"/>
        <v>0</v>
      </c>
      <c r="S127" s="204">
        <v>0</v>
      </c>
      <c r="T127" s="205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330</v>
      </c>
      <c r="AT127" s="206" t="s">
        <v>213</v>
      </c>
      <c r="AU127" s="206" t="s">
        <v>82</v>
      </c>
      <c r="AY127" s="19" t="s">
        <v>211</v>
      </c>
      <c r="BE127" s="207">
        <f t="shared" si="14"/>
        <v>0</v>
      </c>
      <c r="BF127" s="207">
        <f t="shared" si="15"/>
        <v>0</v>
      </c>
      <c r="BG127" s="207">
        <f t="shared" si="16"/>
        <v>0</v>
      </c>
      <c r="BH127" s="207">
        <f t="shared" si="17"/>
        <v>0</v>
      </c>
      <c r="BI127" s="207">
        <f t="shared" si="18"/>
        <v>0</v>
      </c>
      <c r="BJ127" s="19" t="s">
        <v>80</v>
      </c>
      <c r="BK127" s="207">
        <f t="shared" si="19"/>
        <v>0</v>
      </c>
      <c r="BL127" s="19" t="s">
        <v>330</v>
      </c>
      <c r="BM127" s="206" t="s">
        <v>475</v>
      </c>
    </row>
    <row r="128" spans="1:65" s="2" customFormat="1" ht="21.75" customHeight="1">
      <c r="A128" s="36"/>
      <c r="B128" s="37"/>
      <c r="C128" s="195" t="s">
        <v>360</v>
      </c>
      <c r="D128" s="195" t="s">
        <v>213</v>
      </c>
      <c r="E128" s="196" t="s">
        <v>2898</v>
      </c>
      <c r="F128" s="197" t="s">
        <v>2899</v>
      </c>
      <c r="G128" s="198" t="s">
        <v>510</v>
      </c>
      <c r="H128" s="199">
        <v>21</v>
      </c>
      <c r="I128" s="200"/>
      <c r="J128" s="201">
        <f t="shared" si="10"/>
        <v>0</v>
      </c>
      <c r="K128" s="197" t="s">
        <v>217</v>
      </c>
      <c r="L128" s="41"/>
      <c r="M128" s="202" t="s">
        <v>21</v>
      </c>
      <c r="N128" s="203" t="s">
        <v>44</v>
      </c>
      <c r="O128" s="66"/>
      <c r="P128" s="204">
        <f t="shared" si="11"/>
        <v>0</v>
      </c>
      <c r="Q128" s="204">
        <v>0</v>
      </c>
      <c r="R128" s="204">
        <f t="shared" si="12"/>
        <v>0</v>
      </c>
      <c r="S128" s="204">
        <v>0</v>
      </c>
      <c r="T128" s="205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330</v>
      </c>
      <c r="AT128" s="206" t="s">
        <v>213</v>
      </c>
      <c r="AU128" s="206" t="s">
        <v>82</v>
      </c>
      <c r="AY128" s="19" t="s">
        <v>211</v>
      </c>
      <c r="BE128" s="207">
        <f t="shared" si="14"/>
        <v>0</v>
      </c>
      <c r="BF128" s="207">
        <f t="shared" si="15"/>
        <v>0</v>
      </c>
      <c r="BG128" s="207">
        <f t="shared" si="16"/>
        <v>0</v>
      </c>
      <c r="BH128" s="207">
        <f t="shared" si="17"/>
        <v>0</v>
      </c>
      <c r="BI128" s="207">
        <f t="shared" si="18"/>
        <v>0</v>
      </c>
      <c r="BJ128" s="19" t="s">
        <v>80</v>
      </c>
      <c r="BK128" s="207">
        <f t="shared" si="19"/>
        <v>0</v>
      </c>
      <c r="BL128" s="19" t="s">
        <v>330</v>
      </c>
      <c r="BM128" s="206" t="s">
        <v>488</v>
      </c>
    </row>
    <row r="129" spans="1:65" s="2" customFormat="1" ht="21.75" customHeight="1">
      <c r="A129" s="36"/>
      <c r="B129" s="37"/>
      <c r="C129" s="195" t="s">
        <v>7</v>
      </c>
      <c r="D129" s="195" t="s">
        <v>213</v>
      </c>
      <c r="E129" s="196" t="s">
        <v>2900</v>
      </c>
      <c r="F129" s="197" t="s">
        <v>2901</v>
      </c>
      <c r="G129" s="198" t="s">
        <v>510</v>
      </c>
      <c r="H129" s="199">
        <v>4</v>
      </c>
      <c r="I129" s="200"/>
      <c r="J129" s="201">
        <f t="shared" si="10"/>
        <v>0</v>
      </c>
      <c r="K129" s="197" t="s">
        <v>217</v>
      </c>
      <c r="L129" s="41"/>
      <c r="M129" s="202" t="s">
        <v>21</v>
      </c>
      <c r="N129" s="203" t="s">
        <v>44</v>
      </c>
      <c r="O129" s="66"/>
      <c r="P129" s="204">
        <f t="shared" si="11"/>
        <v>0</v>
      </c>
      <c r="Q129" s="204">
        <v>0</v>
      </c>
      <c r="R129" s="204">
        <f t="shared" si="12"/>
        <v>0</v>
      </c>
      <c r="S129" s="204">
        <v>0</v>
      </c>
      <c r="T129" s="205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330</v>
      </c>
      <c r="AT129" s="206" t="s">
        <v>213</v>
      </c>
      <c r="AU129" s="206" t="s">
        <v>82</v>
      </c>
      <c r="AY129" s="19" t="s">
        <v>211</v>
      </c>
      <c r="BE129" s="207">
        <f t="shared" si="14"/>
        <v>0</v>
      </c>
      <c r="BF129" s="207">
        <f t="shared" si="15"/>
        <v>0</v>
      </c>
      <c r="BG129" s="207">
        <f t="shared" si="16"/>
        <v>0</v>
      </c>
      <c r="BH129" s="207">
        <f t="shared" si="17"/>
        <v>0</v>
      </c>
      <c r="BI129" s="207">
        <f t="shared" si="18"/>
        <v>0</v>
      </c>
      <c r="BJ129" s="19" t="s">
        <v>80</v>
      </c>
      <c r="BK129" s="207">
        <f t="shared" si="19"/>
        <v>0</v>
      </c>
      <c r="BL129" s="19" t="s">
        <v>330</v>
      </c>
      <c r="BM129" s="206" t="s">
        <v>500</v>
      </c>
    </row>
    <row r="130" spans="1:65" s="2" customFormat="1" ht="21.75" customHeight="1">
      <c r="A130" s="36"/>
      <c r="B130" s="37"/>
      <c r="C130" s="195" t="s">
        <v>367</v>
      </c>
      <c r="D130" s="195" t="s">
        <v>213</v>
      </c>
      <c r="E130" s="196" t="s">
        <v>2902</v>
      </c>
      <c r="F130" s="197" t="s">
        <v>2903</v>
      </c>
      <c r="G130" s="198" t="s">
        <v>510</v>
      </c>
      <c r="H130" s="199">
        <v>1</v>
      </c>
      <c r="I130" s="200"/>
      <c r="J130" s="201">
        <f t="shared" si="10"/>
        <v>0</v>
      </c>
      <c r="K130" s="197" t="s">
        <v>217</v>
      </c>
      <c r="L130" s="41"/>
      <c r="M130" s="202" t="s">
        <v>21</v>
      </c>
      <c r="N130" s="203" t="s">
        <v>44</v>
      </c>
      <c r="O130" s="66"/>
      <c r="P130" s="204">
        <f t="shared" si="11"/>
        <v>0</v>
      </c>
      <c r="Q130" s="204">
        <v>0</v>
      </c>
      <c r="R130" s="204">
        <f t="shared" si="12"/>
        <v>0</v>
      </c>
      <c r="S130" s="204">
        <v>0</v>
      </c>
      <c r="T130" s="205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330</v>
      </c>
      <c r="AT130" s="206" t="s">
        <v>213</v>
      </c>
      <c r="AU130" s="206" t="s">
        <v>82</v>
      </c>
      <c r="AY130" s="19" t="s">
        <v>211</v>
      </c>
      <c r="BE130" s="207">
        <f t="shared" si="14"/>
        <v>0</v>
      </c>
      <c r="BF130" s="207">
        <f t="shared" si="15"/>
        <v>0</v>
      </c>
      <c r="BG130" s="207">
        <f t="shared" si="16"/>
        <v>0</v>
      </c>
      <c r="BH130" s="207">
        <f t="shared" si="17"/>
        <v>0</v>
      </c>
      <c r="BI130" s="207">
        <f t="shared" si="18"/>
        <v>0</v>
      </c>
      <c r="BJ130" s="19" t="s">
        <v>80</v>
      </c>
      <c r="BK130" s="207">
        <f t="shared" si="19"/>
        <v>0</v>
      </c>
      <c r="BL130" s="19" t="s">
        <v>330</v>
      </c>
      <c r="BM130" s="206" t="s">
        <v>513</v>
      </c>
    </row>
    <row r="131" spans="1:65" s="2" customFormat="1" ht="16.5" customHeight="1">
      <c r="A131" s="36"/>
      <c r="B131" s="37"/>
      <c r="C131" s="195" t="s">
        <v>373</v>
      </c>
      <c r="D131" s="195" t="s">
        <v>213</v>
      </c>
      <c r="E131" s="196" t="s">
        <v>2904</v>
      </c>
      <c r="F131" s="197" t="s">
        <v>2905</v>
      </c>
      <c r="G131" s="198" t="s">
        <v>510</v>
      </c>
      <c r="H131" s="199">
        <v>1</v>
      </c>
      <c r="I131" s="200"/>
      <c r="J131" s="201">
        <f t="shared" si="10"/>
        <v>0</v>
      </c>
      <c r="K131" s="197" t="s">
        <v>21</v>
      </c>
      <c r="L131" s="41"/>
      <c r="M131" s="202" t="s">
        <v>21</v>
      </c>
      <c r="N131" s="203" t="s">
        <v>44</v>
      </c>
      <c r="O131" s="66"/>
      <c r="P131" s="204">
        <f t="shared" si="11"/>
        <v>0</v>
      </c>
      <c r="Q131" s="204">
        <v>0</v>
      </c>
      <c r="R131" s="204">
        <f t="shared" si="12"/>
        <v>0</v>
      </c>
      <c r="S131" s="204">
        <v>0</v>
      </c>
      <c r="T131" s="205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330</v>
      </c>
      <c r="AT131" s="206" t="s">
        <v>213</v>
      </c>
      <c r="AU131" s="206" t="s">
        <v>82</v>
      </c>
      <c r="AY131" s="19" t="s">
        <v>211</v>
      </c>
      <c r="BE131" s="207">
        <f t="shared" si="14"/>
        <v>0</v>
      </c>
      <c r="BF131" s="207">
        <f t="shared" si="15"/>
        <v>0</v>
      </c>
      <c r="BG131" s="207">
        <f t="shared" si="16"/>
        <v>0</v>
      </c>
      <c r="BH131" s="207">
        <f t="shared" si="17"/>
        <v>0</v>
      </c>
      <c r="BI131" s="207">
        <f t="shared" si="18"/>
        <v>0</v>
      </c>
      <c r="BJ131" s="19" t="s">
        <v>80</v>
      </c>
      <c r="BK131" s="207">
        <f t="shared" si="19"/>
        <v>0</v>
      </c>
      <c r="BL131" s="19" t="s">
        <v>330</v>
      </c>
      <c r="BM131" s="206" t="s">
        <v>533</v>
      </c>
    </row>
    <row r="132" spans="1:65" s="2" customFormat="1" ht="16.5" customHeight="1">
      <c r="A132" s="36"/>
      <c r="B132" s="37"/>
      <c r="C132" s="195" t="s">
        <v>383</v>
      </c>
      <c r="D132" s="195" t="s">
        <v>213</v>
      </c>
      <c r="E132" s="196" t="s">
        <v>2906</v>
      </c>
      <c r="F132" s="197" t="s">
        <v>2907</v>
      </c>
      <c r="G132" s="198" t="s">
        <v>510</v>
      </c>
      <c r="H132" s="199">
        <v>2</v>
      </c>
      <c r="I132" s="200"/>
      <c r="J132" s="201">
        <f t="shared" si="10"/>
        <v>0</v>
      </c>
      <c r="K132" s="197" t="s">
        <v>21</v>
      </c>
      <c r="L132" s="41"/>
      <c r="M132" s="202" t="s">
        <v>21</v>
      </c>
      <c r="N132" s="203" t="s">
        <v>44</v>
      </c>
      <c r="O132" s="66"/>
      <c r="P132" s="204">
        <f t="shared" si="11"/>
        <v>0</v>
      </c>
      <c r="Q132" s="204">
        <v>0</v>
      </c>
      <c r="R132" s="204">
        <f t="shared" si="12"/>
        <v>0</v>
      </c>
      <c r="S132" s="204">
        <v>0</v>
      </c>
      <c r="T132" s="205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330</v>
      </c>
      <c r="AT132" s="206" t="s">
        <v>213</v>
      </c>
      <c r="AU132" s="206" t="s">
        <v>82</v>
      </c>
      <c r="AY132" s="19" t="s">
        <v>211</v>
      </c>
      <c r="BE132" s="207">
        <f t="shared" si="14"/>
        <v>0</v>
      </c>
      <c r="BF132" s="207">
        <f t="shared" si="15"/>
        <v>0</v>
      </c>
      <c r="BG132" s="207">
        <f t="shared" si="16"/>
        <v>0</v>
      </c>
      <c r="BH132" s="207">
        <f t="shared" si="17"/>
        <v>0</v>
      </c>
      <c r="BI132" s="207">
        <f t="shared" si="18"/>
        <v>0</v>
      </c>
      <c r="BJ132" s="19" t="s">
        <v>80</v>
      </c>
      <c r="BK132" s="207">
        <f t="shared" si="19"/>
        <v>0</v>
      </c>
      <c r="BL132" s="19" t="s">
        <v>330</v>
      </c>
      <c r="BM132" s="206" t="s">
        <v>551</v>
      </c>
    </row>
    <row r="133" spans="1:65" s="2" customFormat="1" ht="21.75" customHeight="1">
      <c r="A133" s="36"/>
      <c r="B133" s="37"/>
      <c r="C133" s="195" t="s">
        <v>387</v>
      </c>
      <c r="D133" s="195" t="s">
        <v>213</v>
      </c>
      <c r="E133" s="196" t="s">
        <v>2908</v>
      </c>
      <c r="F133" s="197" t="s">
        <v>2909</v>
      </c>
      <c r="G133" s="198" t="s">
        <v>510</v>
      </c>
      <c r="H133" s="199">
        <v>3</v>
      </c>
      <c r="I133" s="200"/>
      <c r="J133" s="201">
        <f t="shared" si="10"/>
        <v>0</v>
      </c>
      <c r="K133" s="197" t="s">
        <v>21</v>
      </c>
      <c r="L133" s="41"/>
      <c r="M133" s="202" t="s">
        <v>21</v>
      </c>
      <c r="N133" s="203" t="s">
        <v>44</v>
      </c>
      <c r="O133" s="66"/>
      <c r="P133" s="204">
        <f t="shared" si="11"/>
        <v>0</v>
      </c>
      <c r="Q133" s="204">
        <v>0</v>
      </c>
      <c r="R133" s="204">
        <f t="shared" si="12"/>
        <v>0</v>
      </c>
      <c r="S133" s="204">
        <v>0</v>
      </c>
      <c r="T133" s="205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330</v>
      </c>
      <c r="AT133" s="206" t="s">
        <v>213</v>
      </c>
      <c r="AU133" s="206" t="s">
        <v>82</v>
      </c>
      <c r="AY133" s="19" t="s">
        <v>211</v>
      </c>
      <c r="BE133" s="207">
        <f t="shared" si="14"/>
        <v>0</v>
      </c>
      <c r="BF133" s="207">
        <f t="shared" si="15"/>
        <v>0</v>
      </c>
      <c r="BG133" s="207">
        <f t="shared" si="16"/>
        <v>0</v>
      </c>
      <c r="BH133" s="207">
        <f t="shared" si="17"/>
        <v>0</v>
      </c>
      <c r="BI133" s="207">
        <f t="shared" si="18"/>
        <v>0</v>
      </c>
      <c r="BJ133" s="19" t="s">
        <v>80</v>
      </c>
      <c r="BK133" s="207">
        <f t="shared" si="19"/>
        <v>0</v>
      </c>
      <c r="BL133" s="19" t="s">
        <v>330</v>
      </c>
      <c r="BM133" s="206" t="s">
        <v>562</v>
      </c>
    </row>
    <row r="134" spans="1:65" s="2" customFormat="1" ht="21.75" customHeight="1">
      <c r="A134" s="36"/>
      <c r="B134" s="37"/>
      <c r="C134" s="195" t="s">
        <v>398</v>
      </c>
      <c r="D134" s="195" t="s">
        <v>213</v>
      </c>
      <c r="E134" s="196" t="s">
        <v>2910</v>
      </c>
      <c r="F134" s="197" t="s">
        <v>2911</v>
      </c>
      <c r="G134" s="198" t="s">
        <v>2859</v>
      </c>
      <c r="H134" s="277"/>
      <c r="I134" s="200"/>
      <c r="J134" s="201">
        <f t="shared" si="10"/>
        <v>0</v>
      </c>
      <c r="K134" s="197" t="s">
        <v>217</v>
      </c>
      <c r="L134" s="41"/>
      <c r="M134" s="202" t="s">
        <v>21</v>
      </c>
      <c r="N134" s="203" t="s">
        <v>44</v>
      </c>
      <c r="O134" s="66"/>
      <c r="P134" s="204">
        <f t="shared" si="11"/>
        <v>0</v>
      </c>
      <c r="Q134" s="204">
        <v>0</v>
      </c>
      <c r="R134" s="204">
        <f t="shared" si="12"/>
        <v>0</v>
      </c>
      <c r="S134" s="204">
        <v>0</v>
      </c>
      <c r="T134" s="205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330</v>
      </c>
      <c r="AT134" s="206" t="s">
        <v>213</v>
      </c>
      <c r="AU134" s="206" t="s">
        <v>82</v>
      </c>
      <c r="AY134" s="19" t="s">
        <v>211</v>
      </c>
      <c r="BE134" s="207">
        <f t="shared" si="14"/>
        <v>0</v>
      </c>
      <c r="BF134" s="207">
        <f t="shared" si="15"/>
        <v>0</v>
      </c>
      <c r="BG134" s="207">
        <f t="shared" si="16"/>
        <v>0</v>
      </c>
      <c r="BH134" s="207">
        <f t="shared" si="17"/>
        <v>0</v>
      </c>
      <c r="BI134" s="207">
        <f t="shared" si="18"/>
        <v>0</v>
      </c>
      <c r="BJ134" s="19" t="s">
        <v>80</v>
      </c>
      <c r="BK134" s="207">
        <f t="shared" si="19"/>
        <v>0</v>
      </c>
      <c r="BL134" s="19" t="s">
        <v>330</v>
      </c>
      <c r="BM134" s="206" t="s">
        <v>574</v>
      </c>
    </row>
    <row r="135" spans="1:65" s="2" customFormat="1" ht="21.75" customHeight="1">
      <c r="A135" s="36"/>
      <c r="B135" s="37"/>
      <c r="C135" s="195" t="s">
        <v>404</v>
      </c>
      <c r="D135" s="195" t="s">
        <v>213</v>
      </c>
      <c r="E135" s="196" t="s">
        <v>2912</v>
      </c>
      <c r="F135" s="197" t="s">
        <v>2913</v>
      </c>
      <c r="G135" s="198" t="s">
        <v>2859</v>
      </c>
      <c r="H135" s="277"/>
      <c r="I135" s="200"/>
      <c r="J135" s="201">
        <f t="shared" si="10"/>
        <v>0</v>
      </c>
      <c r="K135" s="197" t="s">
        <v>217</v>
      </c>
      <c r="L135" s="41"/>
      <c r="M135" s="202" t="s">
        <v>21</v>
      </c>
      <c r="N135" s="203" t="s">
        <v>44</v>
      </c>
      <c r="O135" s="66"/>
      <c r="P135" s="204">
        <f t="shared" si="11"/>
        <v>0</v>
      </c>
      <c r="Q135" s="204">
        <v>0</v>
      </c>
      <c r="R135" s="204">
        <f t="shared" si="12"/>
        <v>0</v>
      </c>
      <c r="S135" s="204">
        <v>0</v>
      </c>
      <c r="T135" s="205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330</v>
      </c>
      <c r="AT135" s="206" t="s">
        <v>213</v>
      </c>
      <c r="AU135" s="206" t="s">
        <v>82</v>
      </c>
      <c r="AY135" s="19" t="s">
        <v>211</v>
      </c>
      <c r="BE135" s="207">
        <f t="shared" si="14"/>
        <v>0</v>
      </c>
      <c r="BF135" s="207">
        <f t="shared" si="15"/>
        <v>0</v>
      </c>
      <c r="BG135" s="207">
        <f t="shared" si="16"/>
        <v>0</v>
      </c>
      <c r="BH135" s="207">
        <f t="shared" si="17"/>
        <v>0</v>
      </c>
      <c r="BI135" s="207">
        <f t="shared" si="18"/>
        <v>0</v>
      </c>
      <c r="BJ135" s="19" t="s">
        <v>80</v>
      </c>
      <c r="BK135" s="207">
        <f t="shared" si="19"/>
        <v>0</v>
      </c>
      <c r="BL135" s="19" t="s">
        <v>330</v>
      </c>
      <c r="BM135" s="206" t="s">
        <v>583</v>
      </c>
    </row>
    <row r="136" spans="1:65" s="12" customFormat="1" ht="25.9" customHeight="1">
      <c r="B136" s="179"/>
      <c r="C136" s="180"/>
      <c r="D136" s="181" t="s">
        <v>72</v>
      </c>
      <c r="E136" s="182" t="s">
        <v>399</v>
      </c>
      <c r="F136" s="182" t="s">
        <v>2914</v>
      </c>
      <c r="G136" s="180"/>
      <c r="H136" s="180"/>
      <c r="I136" s="183"/>
      <c r="J136" s="184">
        <f>BK136</f>
        <v>0</v>
      </c>
      <c r="K136" s="180"/>
      <c r="L136" s="185"/>
      <c r="M136" s="186"/>
      <c r="N136" s="187"/>
      <c r="O136" s="187"/>
      <c r="P136" s="188">
        <f>P137</f>
        <v>0</v>
      </c>
      <c r="Q136" s="187"/>
      <c r="R136" s="188">
        <f>R137</f>
        <v>0</v>
      </c>
      <c r="S136" s="187"/>
      <c r="T136" s="189">
        <f>T137</f>
        <v>0</v>
      </c>
      <c r="AR136" s="190" t="s">
        <v>88</v>
      </c>
      <c r="AT136" s="191" t="s">
        <v>72</v>
      </c>
      <c r="AU136" s="191" t="s">
        <v>73</v>
      </c>
      <c r="AY136" s="190" t="s">
        <v>211</v>
      </c>
      <c r="BK136" s="192">
        <f>BK137</f>
        <v>0</v>
      </c>
    </row>
    <row r="137" spans="1:65" s="12" customFormat="1" ht="22.9" customHeight="1">
      <c r="B137" s="179"/>
      <c r="C137" s="180"/>
      <c r="D137" s="181" t="s">
        <v>72</v>
      </c>
      <c r="E137" s="193" t="s">
        <v>2915</v>
      </c>
      <c r="F137" s="193" t="s">
        <v>2916</v>
      </c>
      <c r="G137" s="180"/>
      <c r="H137" s="180"/>
      <c r="I137" s="183"/>
      <c r="J137" s="194">
        <f>BK137</f>
        <v>0</v>
      </c>
      <c r="K137" s="180"/>
      <c r="L137" s="185"/>
      <c r="M137" s="186"/>
      <c r="N137" s="187"/>
      <c r="O137" s="187"/>
      <c r="P137" s="188">
        <f>SUM(P138:P140)</f>
        <v>0</v>
      </c>
      <c r="Q137" s="187"/>
      <c r="R137" s="188">
        <f>SUM(R138:R140)</f>
        <v>0</v>
      </c>
      <c r="S137" s="187"/>
      <c r="T137" s="189">
        <f>SUM(T138:T140)</f>
        <v>0</v>
      </c>
      <c r="AR137" s="190" t="s">
        <v>88</v>
      </c>
      <c r="AT137" s="191" t="s">
        <v>72</v>
      </c>
      <c r="AU137" s="191" t="s">
        <v>80</v>
      </c>
      <c r="AY137" s="190" t="s">
        <v>211</v>
      </c>
      <c r="BK137" s="192">
        <f>SUM(BK138:BK140)</f>
        <v>0</v>
      </c>
    </row>
    <row r="138" spans="1:65" s="2" customFormat="1" ht="16.5" customHeight="1">
      <c r="A138" s="36"/>
      <c r="B138" s="37"/>
      <c r="C138" s="195" t="s">
        <v>409</v>
      </c>
      <c r="D138" s="195" t="s">
        <v>213</v>
      </c>
      <c r="E138" s="196" t="s">
        <v>2917</v>
      </c>
      <c r="F138" s="197" t="s">
        <v>2918</v>
      </c>
      <c r="G138" s="198" t="s">
        <v>418</v>
      </c>
      <c r="H138" s="199">
        <v>50</v>
      </c>
      <c r="I138" s="200"/>
      <c r="J138" s="201">
        <f>ROUND(I138*H138,2)</f>
        <v>0</v>
      </c>
      <c r="K138" s="197" t="s">
        <v>217</v>
      </c>
      <c r="L138" s="41"/>
      <c r="M138" s="202" t="s">
        <v>21</v>
      </c>
      <c r="N138" s="203" t="s">
        <v>44</v>
      </c>
      <c r="O138" s="66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638</v>
      </c>
      <c r="AT138" s="206" t="s">
        <v>213</v>
      </c>
      <c r="AU138" s="206" t="s">
        <v>82</v>
      </c>
      <c r="AY138" s="19" t="s">
        <v>211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9" t="s">
        <v>80</v>
      </c>
      <c r="BK138" s="207">
        <f>ROUND(I138*H138,2)</f>
        <v>0</v>
      </c>
      <c r="BL138" s="19" t="s">
        <v>638</v>
      </c>
      <c r="BM138" s="206" t="s">
        <v>593</v>
      </c>
    </row>
    <row r="139" spans="1:65" s="2" customFormat="1" ht="16.5" customHeight="1">
      <c r="A139" s="36"/>
      <c r="B139" s="37"/>
      <c r="C139" s="252" t="s">
        <v>415</v>
      </c>
      <c r="D139" s="252" t="s">
        <v>399</v>
      </c>
      <c r="E139" s="253" t="s">
        <v>2919</v>
      </c>
      <c r="F139" s="254" t="s">
        <v>2920</v>
      </c>
      <c r="G139" s="255" t="s">
        <v>438</v>
      </c>
      <c r="H139" s="256">
        <v>20</v>
      </c>
      <c r="I139" s="257"/>
      <c r="J139" s="258">
        <f>ROUND(I139*H139,2)</f>
        <v>0</v>
      </c>
      <c r="K139" s="254" t="s">
        <v>217</v>
      </c>
      <c r="L139" s="259"/>
      <c r="M139" s="260" t="s">
        <v>21</v>
      </c>
      <c r="N139" s="261" t="s">
        <v>44</v>
      </c>
      <c r="O139" s="66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2641</v>
      </c>
      <c r="AT139" s="206" t="s">
        <v>399</v>
      </c>
      <c r="AU139" s="206" t="s">
        <v>82</v>
      </c>
      <c r="AY139" s="19" t="s">
        <v>211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9" t="s">
        <v>80</v>
      </c>
      <c r="BK139" s="207">
        <f>ROUND(I139*H139,2)</f>
        <v>0</v>
      </c>
      <c r="BL139" s="19" t="s">
        <v>638</v>
      </c>
      <c r="BM139" s="206" t="s">
        <v>611</v>
      </c>
    </row>
    <row r="140" spans="1:65" s="2" customFormat="1" ht="16.5" customHeight="1">
      <c r="A140" s="36"/>
      <c r="B140" s="37"/>
      <c r="C140" s="252" t="s">
        <v>421</v>
      </c>
      <c r="D140" s="252" t="s">
        <v>399</v>
      </c>
      <c r="E140" s="253" t="s">
        <v>2921</v>
      </c>
      <c r="F140" s="254" t="s">
        <v>2922</v>
      </c>
      <c r="G140" s="255" t="s">
        <v>370</v>
      </c>
      <c r="H140" s="256">
        <v>0.03</v>
      </c>
      <c r="I140" s="257"/>
      <c r="J140" s="258">
        <f>ROUND(I140*H140,2)</f>
        <v>0</v>
      </c>
      <c r="K140" s="254" t="s">
        <v>217</v>
      </c>
      <c r="L140" s="259"/>
      <c r="M140" s="260" t="s">
        <v>21</v>
      </c>
      <c r="N140" s="261" t="s">
        <v>44</v>
      </c>
      <c r="O140" s="66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2641</v>
      </c>
      <c r="AT140" s="206" t="s">
        <v>399</v>
      </c>
      <c r="AU140" s="206" t="s">
        <v>82</v>
      </c>
      <c r="AY140" s="19" t="s">
        <v>211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9" t="s">
        <v>80</v>
      </c>
      <c r="BK140" s="207">
        <f>ROUND(I140*H140,2)</f>
        <v>0</v>
      </c>
      <c r="BL140" s="19" t="s">
        <v>638</v>
      </c>
      <c r="BM140" s="206" t="s">
        <v>619</v>
      </c>
    </row>
    <row r="141" spans="1:65" s="12" customFormat="1" ht="25.9" customHeight="1">
      <c r="B141" s="179"/>
      <c r="C141" s="180"/>
      <c r="D141" s="181" t="s">
        <v>72</v>
      </c>
      <c r="E141" s="182" t="s">
        <v>2923</v>
      </c>
      <c r="F141" s="182" t="s">
        <v>2924</v>
      </c>
      <c r="G141" s="180"/>
      <c r="H141" s="180"/>
      <c r="I141" s="183"/>
      <c r="J141" s="184">
        <f>BK141</f>
        <v>0</v>
      </c>
      <c r="K141" s="180"/>
      <c r="L141" s="185"/>
      <c r="M141" s="186"/>
      <c r="N141" s="187"/>
      <c r="O141" s="187"/>
      <c r="P141" s="188">
        <f>SUM(P142:P147)</f>
        <v>0</v>
      </c>
      <c r="Q141" s="187"/>
      <c r="R141" s="188">
        <f>SUM(R142:R147)</f>
        <v>0</v>
      </c>
      <c r="S141" s="187"/>
      <c r="T141" s="189">
        <f>SUM(T142:T147)</f>
        <v>0</v>
      </c>
      <c r="AR141" s="190" t="s">
        <v>100</v>
      </c>
      <c r="AT141" s="191" t="s">
        <v>72</v>
      </c>
      <c r="AU141" s="191" t="s">
        <v>73</v>
      </c>
      <c r="AY141" s="190" t="s">
        <v>211</v>
      </c>
      <c r="BK141" s="192">
        <f>SUM(BK142:BK147)</f>
        <v>0</v>
      </c>
    </row>
    <row r="142" spans="1:65" s="2" customFormat="1" ht="16.5" customHeight="1">
      <c r="A142" s="36"/>
      <c r="B142" s="37"/>
      <c r="C142" s="195" t="s">
        <v>428</v>
      </c>
      <c r="D142" s="195" t="s">
        <v>213</v>
      </c>
      <c r="E142" s="196" t="s">
        <v>2925</v>
      </c>
      <c r="F142" s="197" t="s">
        <v>2926</v>
      </c>
      <c r="G142" s="198" t="s">
        <v>243</v>
      </c>
      <c r="H142" s="199">
        <v>1</v>
      </c>
      <c r="I142" s="200"/>
      <c r="J142" s="201">
        <f>ROUND(I142*H142,2)</f>
        <v>0</v>
      </c>
      <c r="K142" s="197" t="s">
        <v>217</v>
      </c>
      <c r="L142" s="41"/>
      <c r="M142" s="202" t="s">
        <v>21</v>
      </c>
      <c r="N142" s="203" t="s">
        <v>44</v>
      </c>
      <c r="O142" s="66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2927</v>
      </c>
      <c r="AT142" s="206" t="s">
        <v>213</v>
      </c>
      <c r="AU142" s="206" t="s">
        <v>80</v>
      </c>
      <c r="AY142" s="19" t="s">
        <v>211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9" t="s">
        <v>80</v>
      </c>
      <c r="BK142" s="207">
        <f>ROUND(I142*H142,2)</f>
        <v>0</v>
      </c>
      <c r="BL142" s="19" t="s">
        <v>2927</v>
      </c>
      <c r="BM142" s="206" t="s">
        <v>627</v>
      </c>
    </row>
    <row r="143" spans="1:65" s="2" customFormat="1" ht="29.25">
      <c r="A143" s="36"/>
      <c r="B143" s="37"/>
      <c r="C143" s="38"/>
      <c r="D143" s="210" t="s">
        <v>720</v>
      </c>
      <c r="E143" s="38"/>
      <c r="F143" s="262" t="s">
        <v>2928</v>
      </c>
      <c r="G143" s="38"/>
      <c r="H143" s="38"/>
      <c r="I143" s="119"/>
      <c r="J143" s="38"/>
      <c r="K143" s="38"/>
      <c r="L143" s="41"/>
      <c r="M143" s="263"/>
      <c r="N143" s="264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720</v>
      </c>
      <c r="AU143" s="19" t="s">
        <v>80</v>
      </c>
    </row>
    <row r="144" spans="1:65" s="2" customFormat="1" ht="16.5" customHeight="1">
      <c r="A144" s="36"/>
      <c r="B144" s="37"/>
      <c r="C144" s="195" t="s">
        <v>435</v>
      </c>
      <c r="D144" s="195" t="s">
        <v>213</v>
      </c>
      <c r="E144" s="196" t="s">
        <v>2929</v>
      </c>
      <c r="F144" s="197" t="s">
        <v>2930</v>
      </c>
      <c r="G144" s="198" t="s">
        <v>243</v>
      </c>
      <c r="H144" s="199">
        <v>1</v>
      </c>
      <c r="I144" s="200"/>
      <c r="J144" s="201">
        <f>ROUND(I144*H144,2)</f>
        <v>0</v>
      </c>
      <c r="K144" s="197" t="s">
        <v>217</v>
      </c>
      <c r="L144" s="41"/>
      <c r="M144" s="202" t="s">
        <v>21</v>
      </c>
      <c r="N144" s="203" t="s">
        <v>44</v>
      </c>
      <c r="O144" s="66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2927</v>
      </c>
      <c r="AT144" s="206" t="s">
        <v>213</v>
      </c>
      <c r="AU144" s="206" t="s">
        <v>80</v>
      </c>
      <c r="AY144" s="19" t="s">
        <v>211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9" t="s">
        <v>80</v>
      </c>
      <c r="BK144" s="207">
        <f>ROUND(I144*H144,2)</f>
        <v>0</v>
      </c>
      <c r="BL144" s="19" t="s">
        <v>2927</v>
      </c>
      <c r="BM144" s="206" t="s">
        <v>638</v>
      </c>
    </row>
    <row r="145" spans="1:65" s="2" customFormat="1" ht="29.25">
      <c r="A145" s="36"/>
      <c r="B145" s="37"/>
      <c r="C145" s="38"/>
      <c r="D145" s="210" t="s">
        <v>720</v>
      </c>
      <c r="E145" s="38"/>
      <c r="F145" s="262" t="s">
        <v>2931</v>
      </c>
      <c r="G145" s="38"/>
      <c r="H145" s="38"/>
      <c r="I145" s="119"/>
      <c r="J145" s="38"/>
      <c r="K145" s="38"/>
      <c r="L145" s="41"/>
      <c r="M145" s="263"/>
      <c r="N145" s="26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720</v>
      </c>
      <c r="AU145" s="19" t="s">
        <v>80</v>
      </c>
    </row>
    <row r="146" spans="1:65" s="2" customFormat="1" ht="16.5" customHeight="1">
      <c r="A146" s="36"/>
      <c r="B146" s="37"/>
      <c r="C146" s="195" t="s">
        <v>444</v>
      </c>
      <c r="D146" s="195" t="s">
        <v>213</v>
      </c>
      <c r="E146" s="196" t="s">
        <v>2932</v>
      </c>
      <c r="F146" s="197" t="s">
        <v>2933</v>
      </c>
      <c r="G146" s="198" t="s">
        <v>243</v>
      </c>
      <c r="H146" s="199">
        <v>1</v>
      </c>
      <c r="I146" s="200"/>
      <c r="J146" s="201">
        <f>ROUND(I146*H146,2)</f>
        <v>0</v>
      </c>
      <c r="K146" s="197" t="s">
        <v>217</v>
      </c>
      <c r="L146" s="41"/>
      <c r="M146" s="202" t="s">
        <v>21</v>
      </c>
      <c r="N146" s="203" t="s">
        <v>44</v>
      </c>
      <c r="O146" s="66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2927</v>
      </c>
      <c r="AT146" s="206" t="s">
        <v>213</v>
      </c>
      <c r="AU146" s="206" t="s">
        <v>80</v>
      </c>
      <c r="AY146" s="19" t="s">
        <v>211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9" t="s">
        <v>80</v>
      </c>
      <c r="BK146" s="207">
        <f>ROUND(I146*H146,2)</f>
        <v>0</v>
      </c>
      <c r="BL146" s="19" t="s">
        <v>2927</v>
      </c>
      <c r="BM146" s="206" t="s">
        <v>650</v>
      </c>
    </row>
    <row r="147" spans="1:65" s="2" customFormat="1" ht="29.25">
      <c r="A147" s="36"/>
      <c r="B147" s="37"/>
      <c r="C147" s="38"/>
      <c r="D147" s="210" t="s">
        <v>720</v>
      </c>
      <c r="E147" s="38"/>
      <c r="F147" s="262" t="s">
        <v>2934</v>
      </c>
      <c r="G147" s="38"/>
      <c r="H147" s="38"/>
      <c r="I147" s="119"/>
      <c r="J147" s="38"/>
      <c r="K147" s="38"/>
      <c r="L147" s="41"/>
      <c r="M147" s="263"/>
      <c r="N147" s="264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720</v>
      </c>
      <c r="AU147" s="19" t="s">
        <v>80</v>
      </c>
    </row>
    <row r="148" spans="1:65" s="12" customFormat="1" ht="25.9" customHeight="1">
      <c r="B148" s="179"/>
      <c r="C148" s="180"/>
      <c r="D148" s="181" t="s">
        <v>72</v>
      </c>
      <c r="E148" s="182" t="s">
        <v>1102</v>
      </c>
      <c r="F148" s="182" t="s">
        <v>91</v>
      </c>
      <c r="G148" s="180"/>
      <c r="H148" s="180"/>
      <c r="I148" s="183"/>
      <c r="J148" s="184">
        <f>BK148</f>
        <v>0</v>
      </c>
      <c r="K148" s="180"/>
      <c r="L148" s="185"/>
      <c r="M148" s="186"/>
      <c r="N148" s="187"/>
      <c r="O148" s="187"/>
      <c r="P148" s="188">
        <f>P149</f>
        <v>0</v>
      </c>
      <c r="Q148" s="187"/>
      <c r="R148" s="188">
        <f>R149</f>
        <v>0</v>
      </c>
      <c r="S148" s="187"/>
      <c r="T148" s="189">
        <f>T149</f>
        <v>0</v>
      </c>
      <c r="AR148" s="190" t="s">
        <v>245</v>
      </c>
      <c r="AT148" s="191" t="s">
        <v>72</v>
      </c>
      <c r="AU148" s="191" t="s">
        <v>73</v>
      </c>
      <c r="AY148" s="190" t="s">
        <v>211</v>
      </c>
      <c r="BK148" s="192">
        <f>BK149</f>
        <v>0</v>
      </c>
    </row>
    <row r="149" spans="1:65" s="12" customFormat="1" ht="22.9" customHeight="1">
      <c r="B149" s="179"/>
      <c r="C149" s="180"/>
      <c r="D149" s="181" t="s">
        <v>72</v>
      </c>
      <c r="E149" s="193" t="s">
        <v>2935</v>
      </c>
      <c r="F149" s="193" t="s">
        <v>2936</v>
      </c>
      <c r="G149" s="180"/>
      <c r="H149" s="180"/>
      <c r="I149" s="183"/>
      <c r="J149" s="194">
        <f>BK149</f>
        <v>0</v>
      </c>
      <c r="K149" s="180"/>
      <c r="L149" s="185"/>
      <c r="M149" s="186"/>
      <c r="N149" s="187"/>
      <c r="O149" s="187"/>
      <c r="P149" s="188">
        <f>P150</f>
        <v>0</v>
      </c>
      <c r="Q149" s="187"/>
      <c r="R149" s="188">
        <f>R150</f>
        <v>0</v>
      </c>
      <c r="S149" s="187"/>
      <c r="T149" s="189">
        <f>T150</f>
        <v>0</v>
      </c>
      <c r="AR149" s="190" t="s">
        <v>245</v>
      </c>
      <c r="AT149" s="191" t="s">
        <v>72</v>
      </c>
      <c r="AU149" s="191" t="s">
        <v>80</v>
      </c>
      <c r="AY149" s="190" t="s">
        <v>211</v>
      </c>
      <c r="BK149" s="192">
        <f>BK150</f>
        <v>0</v>
      </c>
    </row>
    <row r="150" spans="1:65" s="2" customFormat="1" ht="16.5" customHeight="1">
      <c r="A150" s="36"/>
      <c r="B150" s="37"/>
      <c r="C150" s="195" t="s">
        <v>451</v>
      </c>
      <c r="D150" s="195" t="s">
        <v>213</v>
      </c>
      <c r="E150" s="196" t="s">
        <v>1103</v>
      </c>
      <c r="F150" s="197" t="s">
        <v>2937</v>
      </c>
      <c r="G150" s="198" t="s">
        <v>2782</v>
      </c>
      <c r="H150" s="199">
        <v>1</v>
      </c>
      <c r="I150" s="200"/>
      <c r="J150" s="201">
        <f>ROUND(I150*H150,2)</f>
        <v>0</v>
      </c>
      <c r="K150" s="197" t="s">
        <v>217</v>
      </c>
      <c r="L150" s="41"/>
      <c r="M150" s="268" t="s">
        <v>21</v>
      </c>
      <c r="N150" s="269" t="s">
        <v>44</v>
      </c>
      <c r="O150" s="270"/>
      <c r="P150" s="271">
        <f>O150*H150</f>
        <v>0</v>
      </c>
      <c r="Q150" s="271">
        <v>0</v>
      </c>
      <c r="R150" s="271">
        <f>Q150*H150</f>
        <v>0</v>
      </c>
      <c r="S150" s="271">
        <v>0</v>
      </c>
      <c r="T150" s="27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100</v>
      </c>
      <c r="AT150" s="206" t="s">
        <v>213</v>
      </c>
      <c r="AU150" s="206" t="s">
        <v>82</v>
      </c>
      <c r="AY150" s="19" t="s">
        <v>211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9" t="s">
        <v>80</v>
      </c>
      <c r="BK150" s="207">
        <f>ROUND(I150*H150,2)</f>
        <v>0</v>
      </c>
      <c r="BL150" s="19" t="s">
        <v>100</v>
      </c>
      <c r="BM150" s="206" t="s">
        <v>659</v>
      </c>
    </row>
    <row r="151" spans="1:65" s="2" customFormat="1" ht="6.95" customHeight="1">
      <c r="A151" s="36"/>
      <c r="B151" s="49"/>
      <c r="C151" s="50"/>
      <c r="D151" s="50"/>
      <c r="E151" s="50"/>
      <c r="F151" s="50"/>
      <c r="G151" s="50"/>
      <c r="H151" s="50"/>
      <c r="I151" s="145"/>
      <c r="J151" s="50"/>
      <c r="K151" s="50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K8i5UyqR/A2zUUbDciGN9nnFZJvlvSQ2qIguGABj5hAX7dem1GZTrGjJCXZwi1dzBHPqnm4mDSfxP+Q32q4gJQ==" saltValue="ucL2x+GZQGwl6iBTXajgQ6cN43xckY5jH46Q3y28bSE21pI4rDVHuoy39DTLKHfUTjOHlFUS2qg9wgSSZVWmog==" spinCount="100000" sheet="1" objects="1" scenarios="1" formatColumns="0" formatRows="0" autoFilter="0"/>
  <autoFilter ref="C101:K150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topLeftCell="A4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106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1125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2695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2938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ROUND(J99,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ROUND((SUM(BE99:BE373)),  2)</f>
        <v>0</v>
      </c>
      <c r="G37" s="36"/>
      <c r="H37" s="36"/>
      <c r="I37" s="134">
        <v>0.21</v>
      </c>
      <c r="J37" s="133">
        <f>ROUND(((SUM(BE99:BE373))*I37),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ROUND((SUM(BF99:BF373)),  2)</f>
        <v>0</v>
      </c>
      <c r="G38" s="36"/>
      <c r="H38" s="36"/>
      <c r="I38" s="134">
        <v>0.15</v>
      </c>
      <c r="J38" s="133">
        <f>ROUND(((SUM(BF99:BF373))*I38),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ROUND((SUM(BG99:BG373)),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ROUND((SUM(BH99:BH373)),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ROUND((SUM(BI99:BI373)),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1125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2695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03 - Vzduchotechnika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J99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2939</v>
      </c>
      <c r="E68" s="157"/>
      <c r="F68" s="157"/>
      <c r="G68" s="157"/>
      <c r="H68" s="157"/>
      <c r="I68" s="158"/>
      <c r="J68" s="159">
        <f>J100</f>
        <v>0</v>
      </c>
      <c r="K68" s="155"/>
      <c r="L68" s="160"/>
    </row>
    <row r="69" spans="1:47" s="9" customFormat="1" ht="24.95" customHeight="1">
      <c r="B69" s="154"/>
      <c r="C69" s="155"/>
      <c r="D69" s="156" t="s">
        <v>2940</v>
      </c>
      <c r="E69" s="157"/>
      <c r="F69" s="157"/>
      <c r="G69" s="157"/>
      <c r="H69" s="157"/>
      <c r="I69" s="158"/>
      <c r="J69" s="159">
        <f>J169</f>
        <v>0</v>
      </c>
      <c r="K69" s="155"/>
      <c r="L69" s="160"/>
    </row>
    <row r="70" spans="1:47" s="9" customFormat="1" ht="24.95" customHeight="1">
      <c r="B70" s="154"/>
      <c r="C70" s="155"/>
      <c r="D70" s="156" t="s">
        <v>2941</v>
      </c>
      <c r="E70" s="157"/>
      <c r="F70" s="157"/>
      <c r="G70" s="157"/>
      <c r="H70" s="157"/>
      <c r="I70" s="158"/>
      <c r="J70" s="159">
        <f>J241</f>
        <v>0</v>
      </c>
      <c r="K70" s="155"/>
      <c r="L70" s="160"/>
    </row>
    <row r="71" spans="1:47" s="9" customFormat="1" ht="24.95" customHeight="1">
      <c r="B71" s="154"/>
      <c r="C71" s="155"/>
      <c r="D71" s="156" t="s">
        <v>2942</v>
      </c>
      <c r="E71" s="157"/>
      <c r="F71" s="157"/>
      <c r="G71" s="157"/>
      <c r="H71" s="157"/>
      <c r="I71" s="158"/>
      <c r="J71" s="159">
        <f>J269</f>
        <v>0</v>
      </c>
      <c r="K71" s="155"/>
      <c r="L71" s="160"/>
    </row>
    <row r="72" spans="1:47" s="9" customFormat="1" ht="24.95" customHeight="1">
      <c r="B72" s="154"/>
      <c r="C72" s="155"/>
      <c r="D72" s="156" t="s">
        <v>2943</v>
      </c>
      <c r="E72" s="157"/>
      <c r="F72" s="157"/>
      <c r="G72" s="157"/>
      <c r="H72" s="157"/>
      <c r="I72" s="158"/>
      <c r="J72" s="159">
        <f>J272</f>
        <v>0</v>
      </c>
      <c r="K72" s="155"/>
      <c r="L72" s="160"/>
    </row>
    <row r="73" spans="1:47" s="9" customFormat="1" ht="24.95" customHeight="1">
      <c r="B73" s="154"/>
      <c r="C73" s="155"/>
      <c r="D73" s="156" t="s">
        <v>2944</v>
      </c>
      <c r="E73" s="157"/>
      <c r="F73" s="157"/>
      <c r="G73" s="157"/>
      <c r="H73" s="157"/>
      <c r="I73" s="158"/>
      <c r="J73" s="159">
        <f>J312</f>
        <v>0</v>
      </c>
      <c r="K73" s="155"/>
      <c r="L73" s="160"/>
    </row>
    <row r="74" spans="1:47" s="9" customFormat="1" ht="24.95" customHeight="1">
      <c r="B74" s="154"/>
      <c r="C74" s="155"/>
      <c r="D74" s="156" t="s">
        <v>2945</v>
      </c>
      <c r="E74" s="157"/>
      <c r="F74" s="157"/>
      <c r="G74" s="157"/>
      <c r="H74" s="157"/>
      <c r="I74" s="158"/>
      <c r="J74" s="159">
        <f>J350</f>
        <v>0</v>
      </c>
      <c r="K74" s="155"/>
      <c r="L74" s="160"/>
    </row>
    <row r="75" spans="1:47" s="9" customFormat="1" ht="24.95" customHeight="1">
      <c r="B75" s="154"/>
      <c r="C75" s="155"/>
      <c r="D75" s="156" t="s">
        <v>2946</v>
      </c>
      <c r="E75" s="157"/>
      <c r="F75" s="157"/>
      <c r="G75" s="157"/>
      <c r="H75" s="157"/>
      <c r="I75" s="158"/>
      <c r="J75" s="159">
        <f>J360</f>
        <v>0</v>
      </c>
      <c r="K75" s="155"/>
      <c r="L75" s="160"/>
    </row>
    <row r="76" spans="1:47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145"/>
      <c r="J77" s="50"/>
      <c r="K77" s="50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148"/>
      <c r="J81" s="52"/>
      <c r="K81" s="52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196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430" t="str">
        <f>E7</f>
        <v>Dostavba budovy F2</v>
      </c>
      <c r="F85" s="431"/>
      <c r="G85" s="431"/>
      <c r="H85" s="431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139</v>
      </c>
      <c r="D86" s="24"/>
      <c r="E86" s="24"/>
      <c r="F86" s="24"/>
      <c r="G86" s="24"/>
      <c r="H86" s="24"/>
      <c r="I86" s="110"/>
      <c r="J86" s="24"/>
      <c r="K86" s="24"/>
      <c r="L86" s="22"/>
    </row>
    <row r="87" spans="1:31" s="1" customFormat="1" ht="16.5" customHeight="1">
      <c r="B87" s="23"/>
      <c r="C87" s="24"/>
      <c r="D87" s="24"/>
      <c r="E87" s="430" t="s">
        <v>142</v>
      </c>
      <c r="F87" s="406"/>
      <c r="G87" s="406"/>
      <c r="H87" s="406"/>
      <c r="I87" s="110"/>
      <c r="J87" s="24"/>
      <c r="K87" s="24"/>
      <c r="L87" s="22"/>
    </row>
    <row r="88" spans="1:31" s="1" customFormat="1" ht="12" customHeight="1">
      <c r="B88" s="23"/>
      <c r="C88" s="31" t="s">
        <v>144</v>
      </c>
      <c r="D88" s="24"/>
      <c r="E88" s="24"/>
      <c r="F88" s="24"/>
      <c r="G88" s="24"/>
      <c r="H88" s="24"/>
      <c r="I88" s="110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32" t="s">
        <v>1125</v>
      </c>
      <c r="F89" s="433"/>
      <c r="G89" s="433"/>
      <c r="H89" s="433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2695</v>
      </c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77" t="str">
        <f>E13</f>
        <v>03 - Vzduchotechnika</v>
      </c>
      <c r="F91" s="433"/>
      <c r="G91" s="433"/>
      <c r="H91" s="433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22</v>
      </c>
      <c r="D93" s="38"/>
      <c r="E93" s="38"/>
      <c r="F93" s="29" t="str">
        <f>F16</f>
        <v>Liberec</v>
      </c>
      <c r="G93" s="38"/>
      <c r="H93" s="38"/>
      <c r="I93" s="121" t="s">
        <v>24</v>
      </c>
      <c r="J93" s="61" t="str">
        <f>IF(J16="","",J16)</f>
        <v>2. 11. 2020</v>
      </c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119"/>
      <c r="J94" s="38"/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7" customHeight="1">
      <c r="A95" s="36"/>
      <c r="B95" s="37"/>
      <c r="C95" s="31" t="s">
        <v>26</v>
      </c>
      <c r="D95" s="38"/>
      <c r="E95" s="38"/>
      <c r="F95" s="29" t="str">
        <f>E19</f>
        <v>Technická univerzita v Liberci</v>
      </c>
      <c r="G95" s="38"/>
      <c r="H95" s="38"/>
      <c r="I95" s="121" t="s">
        <v>32</v>
      </c>
      <c r="J95" s="34" t="str">
        <f>E25</f>
        <v>UNION.ARCH spol. s r.o.</v>
      </c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1" t="s">
        <v>30</v>
      </c>
      <c r="D96" s="38"/>
      <c r="E96" s="38"/>
      <c r="F96" s="29" t="str">
        <f>IF(E22="","",E22)</f>
        <v>Vyplň údaj</v>
      </c>
      <c r="G96" s="38"/>
      <c r="H96" s="38"/>
      <c r="I96" s="121" t="s">
        <v>35</v>
      </c>
      <c r="J96" s="34" t="str">
        <f>E28</f>
        <v>PROPOS Liberec s.r.o.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67"/>
      <c r="B98" s="168"/>
      <c r="C98" s="169" t="s">
        <v>197</v>
      </c>
      <c r="D98" s="170" t="s">
        <v>58</v>
      </c>
      <c r="E98" s="170" t="s">
        <v>54</v>
      </c>
      <c r="F98" s="170" t="s">
        <v>55</v>
      </c>
      <c r="G98" s="170" t="s">
        <v>198</v>
      </c>
      <c r="H98" s="170" t="s">
        <v>199</v>
      </c>
      <c r="I98" s="171" t="s">
        <v>200</v>
      </c>
      <c r="J98" s="170" t="s">
        <v>174</v>
      </c>
      <c r="K98" s="172" t="s">
        <v>201</v>
      </c>
      <c r="L98" s="173"/>
      <c r="M98" s="70" t="s">
        <v>21</v>
      </c>
      <c r="N98" s="71" t="s">
        <v>43</v>
      </c>
      <c r="O98" s="71" t="s">
        <v>202</v>
      </c>
      <c r="P98" s="71" t="s">
        <v>203</v>
      </c>
      <c r="Q98" s="71" t="s">
        <v>204</v>
      </c>
      <c r="R98" s="71" t="s">
        <v>205</v>
      </c>
      <c r="S98" s="71" t="s">
        <v>206</v>
      </c>
      <c r="T98" s="72" t="s">
        <v>207</v>
      </c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</row>
    <row r="99" spans="1:65" s="2" customFormat="1" ht="22.9" customHeight="1">
      <c r="A99" s="36"/>
      <c r="B99" s="37"/>
      <c r="C99" s="77" t="s">
        <v>208</v>
      </c>
      <c r="D99" s="38"/>
      <c r="E99" s="38"/>
      <c r="F99" s="38"/>
      <c r="G99" s="38"/>
      <c r="H99" s="38"/>
      <c r="I99" s="119"/>
      <c r="J99" s="174">
        <f>BK99</f>
        <v>0</v>
      </c>
      <c r="K99" s="38"/>
      <c r="L99" s="41"/>
      <c r="M99" s="73"/>
      <c r="N99" s="175"/>
      <c r="O99" s="74"/>
      <c r="P99" s="176">
        <f>P100+P169+P241+P269+P272+P312+P350+P360</f>
        <v>0</v>
      </c>
      <c r="Q99" s="74"/>
      <c r="R99" s="176">
        <f>R100+R169+R241+R269+R272+R312+R350+R360</f>
        <v>0</v>
      </c>
      <c r="S99" s="74"/>
      <c r="T99" s="177">
        <f>T100+T169+T241+T269+T272+T312+T350+T360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72</v>
      </c>
      <c r="AU99" s="19" t="s">
        <v>175</v>
      </c>
      <c r="BK99" s="178">
        <f>BK100+BK169+BK241+BK269+BK272+BK312+BK350+BK360</f>
        <v>0</v>
      </c>
    </row>
    <row r="100" spans="1:65" s="12" customFormat="1" ht="25.9" customHeight="1">
      <c r="B100" s="179"/>
      <c r="C100" s="180"/>
      <c r="D100" s="181" t="s">
        <v>72</v>
      </c>
      <c r="E100" s="182" t="s">
        <v>80</v>
      </c>
      <c r="F100" s="182" t="s">
        <v>2947</v>
      </c>
      <c r="G100" s="180"/>
      <c r="H100" s="180"/>
      <c r="I100" s="183"/>
      <c r="J100" s="184">
        <f>BK100</f>
        <v>0</v>
      </c>
      <c r="K100" s="180"/>
      <c r="L100" s="185"/>
      <c r="M100" s="186"/>
      <c r="N100" s="187"/>
      <c r="O100" s="187"/>
      <c r="P100" s="188">
        <f>SUM(P101:P168)</f>
        <v>0</v>
      </c>
      <c r="Q100" s="187"/>
      <c r="R100" s="188">
        <f>SUM(R101:R168)</f>
        <v>0</v>
      </c>
      <c r="S100" s="187"/>
      <c r="T100" s="189">
        <f>SUM(T101:T168)</f>
        <v>0</v>
      </c>
      <c r="AR100" s="190" t="s">
        <v>80</v>
      </c>
      <c r="AT100" s="191" t="s">
        <v>72</v>
      </c>
      <c r="AU100" s="191" t="s">
        <v>73</v>
      </c>
      <c r="AY100" s="190" t="s">
        <v>211</v>
      </c>
      <c r="BK100" s="192">
        <f>SUM(BK101:BK168)</f>
        <v>0</v>
      </c>
    </row>
    <row r="101" spans="1:65" s="2" customFormat="1" ht="44.25" customHeight="1">
      <c r="A101" s="36"/>
      <c r="B101" s="37"/>
      <c r="C101" s="195" t="s">
        <v>80</v>
      </c>
      <c r="D101" s="195" t="s">
        <v>213</v>
      </c>
      <c r="E101" s="196" t="s">
        <v>2948</v>
      </c>
      <c r="F101" s="197" t="s">
        <v>2949</v>
      </c>
      <c r="G101" s="198" t="s">
        <v>1608</v>
      </c>
      <c r="H101" s="199">
        <v>1</v>
      </c>
      <c r="I101" s="200"/>
      <c r="J101" s="201">
        <f>ROUND(I101*H101,2)</f>
        <v>0</v>
      </c>
      <c r="K101" s="197" t="s">
        <v>21</v>
      </c>
      <c r="L101" s="41"/>
      <c r="M101" s="202" t="s">
        <v>21</v>
      </c>
      <c r="N101" s="203" t="s">
        <v>44</v>
      </c>
      <c r="O101" s="66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6" t="s">
        <v>100</v>
      </c>
      <c r="AT101" s="206" t="s">
        <v>213</v>
      </c>
      <c r="AU101" s="206" t="s">
        <v>80</v>
      </c>
      <c r="AY101" s="19" t="s">
        <v>211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9" t="s">
        <v>80</v>
      </c>
      <c r="BK101" s="207">
        <f>ROUND(I101*H101,2)</f>
        <v>0</v>
      </c>
      <c r="BL101" s="19" t="s">
        <v>100</v>
      </c>
      <c r="BM101" s="206" t="s">
        <v>82</v>
      </c>
    </row>
    <row r="102" spans="1:65" s="2" customFormat="1" ht="39">
      <c r="A102" s="36"/>
      <c r="B102" s="37"/>
      <c r="C102" s="38"/>
      <c r="D102" s="210" t="s">
        <v>720</v>
      </c>
      <c r="E102" s="38"/>
      <c r="F102" s="262" t="s">
        <v>2950</v>
      </c>
      <c r="G102" s="38"/>
      <c r="H102" s="38"/>
      <c r="I102" s="119"/>
      <c r="J102" s="38"/>
      <c r="K102" s="38"/>
      <c r="L102" s="41"/>
      <c r="M102" s="263"/>
      <c r="N102" s="264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720</v>
      </c>
      <c r="AU102" s="19" t="s">
        <v>80</v>
      </c>
    </row>
    <row r="103" spans="1:65" s="2" customFormat="1" ht="16.5" customHeight="1">
      <c r="A103" s="36"/>
      <c r="B103" s="37"/>
      <c r="C103" s="195" t="s">
        <v>82</v>
      </c>
      <c r="D103" s="195" t="s">
        <v>213</v>
      </c>
      <c r="E103" s="196" t="s">
        <v>2951</v>
      </c>
      <c r="F103" s="197" t="s">
        <v>2952</v>
      </c>
      <c r="G103" s="198" t="s">
        <v>1608</v>
      </c>
      <c r="H103" s="199">
        <v>1</v>
      </c>
      <c r="I103" s="200"/>
      <c r="J103" s="201">
        <f>ROUND(I103*H103,2)</f>
        <v>0</v>
      </c>
      <c r="K103" s="197" t="s">
        <v>21</v>
      </c>
      <c r="L103" s="41"/>
      <c r="M103" s="202" t="s">
        <v>21</v>
      </c>
      <c r="N103" s="203" t="s">
        <v>44</v>
      </c>
      <c r="O103" s="66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6" t="s">
        <v>100</v>
      </c>
      <c r="AT103" s="206" t="s">
        <v>213</v>
      </c>
      <c r="AU103" s="206" t="s">
        <v>80</v>
      </c>
      <c r="AY103" s="19" t="s">
        <v>211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9" t="s">
        <v>80</v>
      </c>
      <c r="BK103" s="207">
        <f>ROUND(I103*H103,2)</f>
        <v>0</v>
      </c>
      <c r="BL103" s="19" t="s">
        <v>100</v>
      </c>
      <c r="BM103" s="206" t="s">
        <v>100</v>
      </c>
    </row>
    <row r="104" spans="1:65" s="2" customFormat="1" ht="16.5" customHeight="1">
      <c r="A104" s="36"/>
      <c r="B104" s="37"/>
      <c r="C104" s="195" t="s">
        <v>88</v>
      </c>
      <c r="D104" s="195" t="s">
        <v>213</v>
      </c>
      <c r="E104" s="196" t="s">
        <v>2953</v>
      </c>
      <c r="F104" s="197" t="s">
        <v>2954</v>
      </c>
      <c r="G104" s="198" t="s">
        <v>1608</v>
      </c>
      <c r="H104" s="199">
        <v>1</v>
      </c>
      <c r="I104" s="200"/>
      <c r="J104" s="201">
        <f>ROUND(I104*H104,2)</f>
        <v>0</v>
      </c>
      <c r="K104" s="197" t="s">
        <v>21</v>
      </c>
      <c r="L104" s="41"/>
      <c r="M104" s="202" t="s">
        <v>21</v>
      </c>
      <c r="N104" s="203" t="s">
        <v>44</v>
      </c>
      <c r="O104" s="66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6" t="s">
        <v>100</v>
      </c>
      <c r="AT104" s="206" t="s">
        <v>213</v>
      </c>
      <c r="AU104" s="206" t="s">
        <v>80</v>
      </c>
      <c r="AY104" s="19" t="s">
        <v>211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9" t="s">
        <v>80</v>
      </c>
      <c r="BK104" s="207">
        <f>ROUND(I104*H104,2)</f>
        <v>0</v>
      </c>
      <c r="BL104" s="19" t="s">
        <v>100</v>
      </c>
      <c r="BM104" s="206" t="s">
        <v>264</v>
      </c>
    </row>
    <row r="105" spans="1:65" s="2" customFormat="1" ht="33" customHeight="1">
      <c r="A105" s="36"/>
      <c r="B105" s="37"/>
      <c r="C105" s="195" t="s">
        <v>100</v>
      </c>
      <c r="D105" s="195" t="s">
        <v>213</v>
      </c>
      <c r="E105" s="196" t="s">
        <v>2955</v>
      </c>
      <c r="F105" s="197" t="s">
        <v>2956</v>
      </c>
      <c r="G105" s="198" t="s">
        <v>1608</v>
      </c>
      <c r="H105" s="199">
        <v>1</v>
      </c>
      <c r="I105" s="200"/>
      <c r="J105" s="201">
        <f>ROUND(I105*H105,2)</f>
        <v>0</v>
      </c>
      <c r="K105" s="197" t="s">
        <v>21</v>
      </c>
      <c r="L105" s="41"/>
      <c r="M105" s="202" t="s">
        <v>21</v>
      </c>
      <c r="N105" s="203" t="s">
        <v>44</v>
      </c>
      <c r="O105" s="66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100</v>
      </c>
      <c r="AT105" s="206" t="s">
        <v>213</v>
      </c>
      <c r="AU105" s="206" t="s">
        <v>80</v>
      </c>
      <c r="AY105" s="19" t="s">
        <v>211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9" t="s">
        <v>80</v>
      </c>
      <c r="BK105" s="207">
        <f>ROUND(I105*H105,2)</f>
        <v>0</v>
      </c>
      <c r="BL105" s="19" t="s">
        <v>100</v>
      </c>
      <c r="BM105" s="206" t="s">
        <v>276</v>
      </c>
    </row>
    <row r="106" spans="1:65" s="2" customFormat="1" ht="19.5">
      <c r="A106" s="36"/>
      <c r="B106" s="37"/>
      <c r="C106" s="38"/>
      <c r="D106" s="210" t="s">
        <v>720</v>
      </c>
      <c r="E106" s="38"/>
      <c r="F106" s="262" t="s">
        <v>2957</v>
      </c>
      <c r="G106" s="38"/>
      <c r="H106" s="38"/>
      <c r="I106" s="119"/>
      <c r="J106" s="38"/>
      <c r="K106" s="38"/>
      <c r="L106" s="41"/>
      <c r="M106" s="263"/>
      <c r="N106" s="26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720</v>
      </c>
      <c r="AU106" s="19" t="s">
        <v>80</v>
      </c>
    </row>
    <row r="107" spans="1:65" s="2" customFormat="1" ht="16.5" customHeight="1">
      <c r="A107" s="36"/>
      <c r="B107" s="37"/>
      <c r="C107" s="195" t="s">
        <v>245</v>
      </c>
      <c r="D107" s="195" t="s">
        <v>213</v>
      </c>
      <c r="E107" s="196" t="s">
        <v>2953</v>
      </c>
      <c r="F107" s="197" t="s">
        <v>2954</v>
      </c>
      <c r="G107" s="198" t="s">
        <v>1608</v>
      </c>
      <c r="H107" s="199">
        <v>1</v>
      </c>
      <c r="I107" s="200"/>
      <c r="J107" s="201">
        <f>ROUND(I107*H107,2)</f>
        <v>0</v>
      </c>
      <c r="K107" s="197" t="s">
        <v>21</v>
      </c>
      <c r="L107" s="41"/>
      <c r="M107" s="202" t="s">
        <v>21</v>
      </c>
      <c r="N107" s="203" t="s">
        <v>44</v>
      </c>
      <c r="O107" s="66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6" t="s">
        <v>100</v>
      </c>
      <c r="AT107" s="206" t="s">
        <v>213</v>
      </c>
      <c r="AU107" s="206" t="s">
        <v>80</v>
      </c>
      <c r="AY107" s="19" t="s">
        <v>211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9" t="s">
        <v>80</v>
      </c>
      <c r="BK107" s="207">
        <f>ROUND(I107*H107,2)</f>
        <v>0</v>
      </c>
      <c r="BL107" s="19" t="s">
        <v>100</v>
      </c>
      <c r="BM107" s="206" t="s">
        <v>290</v>
      </c>
    </row>
    <row r="108" spans="1:65" s="2" customFormat="1" ht="21.75" customHeight="1">
      <c r="A108" s="36"/>
      <c r="B108" s="37"/>
      <c r="C108" s="195" t="s">
        <v>264</v>
      </c>
      <c r="D108" s="195" t="s">
        <v>213</v>
      </c>
      <c r="E108" s="196" t="s">
        <v>2958</v>
      </c>
      <c r="F108" s="197" t="s">
        <v>2959</v>
      </c>
      <c r="G108" s="198" t="s">
        <v>1608</v>
      </c>
      <c r="H108" s="199">
        <v>1</v>
      </c>
      <c r="I108" s="200"/>
      <c r="J108" s="201">
        <f>ROUND(I108*H108,2)</f>
        <v>0</v>
      </c>
      <c r="K108" s="197" t="s">
        <v>21</v>
      </c>
      <c r="L108" s="41"/>
      <c r="M108" s="202" t="s">
        <v>21</v>
      </c>
      <c r="N108" s="203" t="s">
        <v>44</v>
      </c>
      <c r="O108" s="66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6" t="s">
        <v>100</v>
      </c>
      <c r="AT108" s="206" t="s">
        <v>213</v>
      </c>
      <c r="AU108" s="206" t="s">
        <v>80</v>
      </c>
      <c r="AY108" s="19" t="s">
        <v>211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9" t="s">
        <v>80</v>
      </c>
      <c r="BK108" s="207">
        <f>ROUND(I108*H108,2)</f>
        <v>0</v>
      </c>
      <c r="BL108" s="19" t="s">
        <v>100</v>
      </c>
      <c r="BM108" s="206" t="s">
        <v>303</v>
      </c>
    </row>
    <row r="109" spans="1:65" s="2" customFormat="1" ht="19.5">
      <c r="A109" s="36"/>
      <c r="B109" s="37"/>
      <c r="C109" s="38"/>
      <c r="D109" s="210" t="s">
        <v>720</v>
      </c>
      <c r="E109" s="38"/>
      <c r="F109" s="262" t="s">
        <v>2960</v>
      </c>
      <c r="G109" s="38"/>
      <c r="H109" s="38"/>
      <c r="I109" s="119"/>
      <c r="J109" s="38"/>
      <c r="K109" s="38"/>
      <c r="L109" s="41"/>
      <c r="M109" s="263"/>
      <c r="N109" s="26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720</v>
      </c>
      <c r="AU109" s="19" t="s">
        <v>80</v>
      </c>
    </row>
    <row r="110" spans="1:65" s="2" customFormat="1" ht="16.5" customHeight="1">
      <c r="A110" s="36"/>
      <c r="B110" s="37"/>
      <c r="C110" s="195" t="s">
        <v>270</v>
      </c>
      <c r="D110" s="195" t="s">
        <v>213</v>
      </c>
      <c r="E110" s="196" t="s">
        <v>2953</v>
      </c>
      <c r="F110" s="197" t="s">
        <v>2954</v>
      </c>
      <c r="G110" s="198" t="s">
        <v>1608</v>
      </c>
      <c r="H110" s="199">
        <v>1</v>
      </c>
      <c r="I110" s="200"/>
      <c r="J110" s="201">
        <f>ROUND(I110*H110,2)</f>
        <v>0</v>
      </c>
      <c r="K110" s="197" t="s">
        <v>21</v>
      </c>
      <c r="L110" s="41"/>
      <c r="M110" s="202" t="s">
        <v>21</v>
      </c>
      <c r="N110" s="203" t="s">
        <v>44</v>
      </c>
      <c r="O110" s="66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6" t="s">
        <v>100</v>
      </c>
      <c r="AT110" s="206" t="s">
        <v>213</v>
      </c>
      <c r="AU110" s="206" t="s">
        <v>80</v>
      </c>
      <c r="AY110" s="19" t="s">
        <v>211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9" t="s">
        <v>80</v>
      </c>
      <c r="BK110" s="207">
        <f>ROUND(I110*H110,2)</f>
        <v>0</v>
      </c>
      <c r="BL110" s="19" t="s">
        <v>100</v>
      </c>
      <c r="BM110" s="206" t="s">
        <v>322</v>
      </c>
    </row>
    <row r="111" spans="1:65" s="2" customFormat="1" ht="16.5" customHeight="1">
      <c r="A111" s="36"/>
      <c r="B111" s="37"/>
      <c r="C111" s="195" t="s">
        <v>276</v>
      </c>
      <c r="D111" s="195" t="s">
        <v>213</v>
      </c>
      <c r="E111" s="196" t="s">
        <v>2961</v>
      </c>
      <c r="F111" s="197" t="s">
        <v>2962</v>
      </c>
      <c r="G111" s="198" t="s">
        <v>438</v>
      </c>
      <c r="H111" s="199">
        <v>40</v>
      </c>
      <c r="I111" s="200"/>
      <c r="J111" s="201">
        <f>ROUND(I111*H111,2)</f>
        <v>0</v>
      </c>
      <c r="K111" s="197" t="s">
        <v>21</v>
      </c>
      <c r="L111" s="41"/>
      <c r="M111" s="202" t="s">
        <v>21</v>
      </c>
      <c r="N111" s="203" t="s">
        <v>44</v>
      </c>
      <c r="O111" s="66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6" t="s">
        <v>100</v>
      </c>
      <c r="AT111" s="206" t="s">
        <v>213</v>
      </c>
      <c r="AU111" s="206" t="s">
        <v>80</v>
      </c>
      <c r="AY111" s="19" t="s">
        <v>211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9" t="s">
        <v>80</v>
      </c>
      <c r="BK111" s="207">
        <f>ROUND(I111*H111,2)</f>
        <v>0</v>
      </c>
      <c r="BL111" s="19" t="s">
        <v>100</v>
      </c>
      <c r="BM111" s="206" t="s">
        <v>330</v>
      </c>
    </row>
    <row r="112" spans="1:65" s="2" customFormat="1" ht="29.25">
      <c r="A112" s="36"/>
      <c r="B112" s="37"/>
      <c r="C112" s="38"/>
      <c r="D112" s="210" t="s">
        <v>720</v>
      </c>
      <c r="E112" s="38"/>
      <c r="F112" s="262" t="s">
        <v>2963</v>
      </c>
      <c r="G112" s="38"/>
      <c r="H112" s="38"/>
      <c r="I112" s="119"/>
      <c r="J112" s="38"/>
      <c r="K112" s="38"/>
      <c r="L112" s="41"/>
      <c r="M112" s="263"/>
      <c r="N112" s="26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720</v>
      </c>
      <c r="AU112" s="19" t="s">
        <v>80</v>
      </c>
    </row>
    <row r="113" spans="1:65" s="2" customFormat="1" ht="16.5" customHeight="1">
      <c r="A113" s="36"/>
      <c r="B113" s="37"/>
      <c r="C113" s="195" t="s">
        <v>282</v>
      </c>
      <c r="D113" s="195" t="s">
        <v>213</v>
      </c>
      <c r="E113" s="196" t="s">
        <v>2964</v>
      </c>
      <c r="F113" s="197" t="s">
        <v>2954</v>
      </c>
      <c r="G113" s="198" t="s">
        <v>438</v>
      </c>
      <c r="H113" s="199">
        <v>40</v>
      </c>
      <c r="I113" s="200"/>
      <c r="J113" s="201">
        <f>ROUND(I113*H113,2)</f>
        <v>0</v>
      </c>
      <c r="K113" s="197" t="s">
        <v>21</v>
      </c>
      <c r="L113" s="41"/>
      <c r="M113" s="202" t="s">
        <v>21</v>
      </c>
      <c r="N113" s="203" t="s">
        <v>44</v>
      </c>
      <c r="O113" s="66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6" t="s">
        <v>100</v>
      </c>
      <c r="AT113" s="206" t="s">
        <v>213</v>
      </c>
      <c r="AU113" s="206" t="s">
        <v>80</v>
      </c>
      <c r="AY113" s="19" t="s">
        <v>211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9" t="s">
        <v>80</v>
      </c>
      <c r="BK113" s="207">
        <f>ROUND(I113*H113,2)</f>
        <v>0</v>
      </c>
      <c r="BL113" s="19" t="s">
        <v>100</v>
      </c>
      <c r="BM113" s="206" t="s">
        <v>346</v>
      </c>
    </row>
    <row r="114" spans="1:65" s="2" customFormat="1" ht="16.5" customHeight="1">
      <c r="A114" s="36"/>
      <c r="B114" s="37"/>
      <c r="C114" s="195" t="s">
        <v>290</v>
      </c>
      <c r="D114" s="195" t="s">
        <v>213</v>
      </c>
      <c r="E114" s="196" t="s">
        <v>2965</v>
      </c>
      <c r="F114" s="197" t="s">
        <v>2966</v>
      </c>
      <c r="G114" s="198" t="s">
        <v>1608</v>
      </c>
      <c r="H114" s="199">
        <v>1</v>
      </c>
      <c r="I114" s="200"/>
      <c r="J114" s="201">
        <f>ROUND(I114*H114,2)</f>
        <v>0</v>
      </c>
      <c r="K114" s="197" t="s">
        <v>21</v>
      </c>
      <c r="L114" s="41"/>
      <c r="M114" s="202" t="s">
        <v>21</v>
      </c>
      <c r="N114" s="203" t="s">
        <v>44</v>
      </c>
      <c r="O114" s="66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6" t="s">
        <v>100</v>
      </c>
      <c r="AT114" s="206" t="s">
        <v>213</v>
      </c>
      <c r="AU114" s="206" t="s">
        <v>80</v>
      </c>
      <c r="AY114" s="19" t="s">
        <v>211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9" t="s">
        <v>80</v>
      </c>
      <c r="BK114" s="207">
        <f>ROUND(I114*H114,2)</f>
        <v>0</v>
      </c>
      <c r="BL114" s="19" t="s">
        <v>100</v>
      </c>
      <c r="BM114" s="206" t="s">
        <v>360</v>
      </c>
    </row>
    <row r="115" spans="1:65" s="2" customFormat="1" ht="19.5">
      <c r="A115" s="36"/>
      <c r="B115" s="37"/>
      <c r="C115" s="38"/>
      <c r="D115" s="210" t="s">
        <v>720</v>
      </c>
      <c r="E115" s="38"/>
      <c r="F115" s="262" t="s">
        <v>2967</v>
      </c>
      <c r="G115" s="38"/>
      <c r="H115" s="38"/>
      <c r="I115" s="119"/>
      <c r="J115" s="38"/>
      <c r="K115" s="38"/>
      <c r="L115" s="41"/>
      <c r="M115" s="263"/>
      <c r="N115" s="26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720</v>
      </c>
      <c r="AU115" s="19" t="s">
        <v>80</v>
      </c>
    </row>
    <row r="116" spans="1:65" s="2" customFormat="1" ht="16.5" customHeight="1">
      <c r="A116" s="36"/>
      <c r="B116" s="37"/>
      <c r="C116" s="195" t="s">
        <v>296</v>
      </c>
      <c r="D116" s="195" t="s">
        <v>213</v>
      </c>
      <c r="E116" s="196" t="s">
        <v>2953</v>
      </c>
      <c r="F116" s="197" t="s">
        <v>2954</v>
      </c>
      <c r="G116" s="198" t="s">
        <v>1608</v>
      </c>
      <c r="H116" s="199">
        <v>1</v>
      </c>
      <c r="I116" s="200"/>
      <c r="J116" s="201">
        <f>ROUND(I116*H116,2)</f>
        <v>0</v>
      </c>
      <c r="K116" s="197" t="s">
        <v>21</v>
      </c>
      <c r="L116" s="41"/>
      <c r="M116" s="202" t="s">
        <v>21</v>
      </c>
      <c r="N116" s="203" t="s">
        <v>44</v>
      </c>
      <c r="O116" s="66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100</v>
      </c>
      <c r="AT116" s="206" t="s">
        <v>213</v>
      </c>
      <c r="AU116" s="206" t="s">
        <v>80</v>
      </c>
      <c r="AY116" s="19" t="s">
        <v>211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9" t="s">
        <v>80</v>
      </c>
      <c r="BK116" s="207">
        <f>ROUND(I116*H116,2)</f>
        <v>0</v>
      </c>
      <c r="BL116" s="19" t="s">
        <v>100</v>
      </c>
      <c r="BM116" s="206" t="s">
        <v>367</v>
      </c>
    </row>
    <row r="117" spans="1:65" s="2" customFormat="1" ht="16.5" customHeight="1">
      <c r="A117" s="36"/>
      <c r="B117" s="37"/>
      <c r="C117" s="195" t="s">
        <v>303</v>
      </c>
      <c r="D117" s="195" t="s">
        <v>213</v>
      </c>
      <c r="E117" s="196" t="s">
        <v>2968</v>
      </c>
      <c r="F117" s="197" t="s">
        <v>2969</v>
      </c>
      <c r="G117" s="198" t="s">
        <v>438</v>
      </c>
      <c r="H117" s="199">
        <v>50</v>
      </c>
      <c r="I117" s="200"/>
      <c r="J117" s="201">
        <f>ROUND(I117*H117,2)</f>
        <v>0</v>
      </c>
      <c r="K117" s="197" t="s">
        <v>21</v>
      </c>
      <c r="L117" s="41"/>
      <c r="M117" s="202" t="s">
        <v>21</v>
      </c>
      <c r="N117" s="203" t="s">
        <v>44</v>
      </c>
      <c r="O117" s="66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6" t="s">
        <v>100</v>
      </c>
      <c r="AT117" s="206" t="s">
        <v>213</v>
      </c>
      <c r="AU117" s="206" t="s">
        <v>80</v>
      </c>
      <c r="AY117" s="19" t="s">
        <v>211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9" t="s">
        <v>80</v>
      </c>
      <c r="BK117" s="207">
        <f>ROUND(I117*H117,2)</f>
        <v>0</v>
      </c>
      <c r="BL117" s="19" t="s">
        <v>100</v>
      </c>
      <c r="BM117" s="206" t="s">
        <v>383</v>
      </c>
    </row>
    <row r="118" spans="1:65" s="2" customFormat="1" ht="19.5">
      <c r="A118" s="36"/>
      <c r="B118" s="37"/>
      <c r="C118" s="38"/>
      <c r="D118" s="210" t="s">
        <v>720</v>
      </c>
      <c r="E118" s="38"/>
      <c r="F118" s="262" t="s">
        <v>2970</v>
      </c>
      <c r="G118" s="38"/>
      <c r="H118" s="38"/>
      <c r="I118" s="119"/>
      <c r="J118" s="38"/>
      <c r="K118" s="38"/>
      <c r="L118" s="41"/>
      <c r="M118" s="263"/>
      <c r="N118" s="26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720</v>
      </c>
      <c r="AU118" s="19" t="s">
        <v>80</v>
      </c>
    </row>
    <row r="119" spans="1:65" s="2" customFormat="1" ht="16.5" customHeight="1">
      <c r="A119" s="36"/>
      <c r="B119" s="37"/>
      <c r="C119" s="195" t="s">
        <v>169</v>
      </c>
      <c r="D119" s="195" t="s">
        <v>213</v>
      </c>
      <c r="E119" s="196" t="s">
        <v>2964</v>
      </c>
      <c r="F119" s="197" t="s">
        <v>2954</v>
      </c>
      <c r="G119" s="198" t="s">
        <v>438</v>
      </c>
      <c r="H119" s="199">
        <v>50</v>
      </c>
      <c r="I119" s="200"/>
      <c r="J119" s="201">
        <f>ROUND(I119*H119,2)</f>
        <v>0</v>
      </c>
      <c r="K119" s="197" t="s">
        <v>21</v>
      </c>
      <c r="L119" s="41"/>
      <c r="M119" s="202" t="s">
        <v>21</v>
      </c>
      <c r="N119" s="203" t="s">
        <v>44</v>
      </c>
      <c r="O119" s="66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6" t="s">
        <v>100</v>
      </c>
      <c r="AT119" s="206" t="s">
        <v>213</v>
      </c>
      <c r="AU119" s="206" t="s">
        <v>80</v>
      </c>
      <c r="AY119" s="19" t="s">
        <v>211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9" t="s">
        <v>80</v>
      </c>
      <c r="BK119" s="207">
        <f>ROUND(I119*H119,2)</f>
        <v>0</v>
      </c>
      <c r="BL119" s="19" t="s">
        <v>100</v>
      </c>
      <c r="BM119" s="206" t="s">
        <v>398</v>
      </c>
    </row>
    <row r="120" spans="1:65" s="2" customFormat="1" ht="16.5" customHeight="1">
      <c r="A120" s="36"/>
      <c r="B120" s="37"/>
      <c r="C120" s="195" t="s">
        <v>322</v>
      </c>
      <c r="D120" s="195" t="s">
        <v>213</v>
      </c>
      <c r="E120" s="196" t="s">
        <v>2971</v>
      </c>
      <c r="F120" s="197" t="s">
        <v>2972</v>
      </c>
      <c r="G120" s="198" t="s">
        <v>1608</v>
      </c>
      <c r="H120" s="199">
        <v>1</v>
      </c>
      <c r="I120" s="200"/>
      <c r="J120" s="201">
        <f>ROUND(I120*H120,2)</f>
        <v>0</v>
      </c>
      <c r="K120" s="197" t="s">
        <v>21</v>
      </c>
      <c r="L120" s="41"/>
      <c r="M120" s="202" t="s">
        <v>21</v>
      </c>
      <c r="N120" s="203" t="s">
        <v>44</v>
      </c>
      <c r="O120" s="66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6" t="s">
        <v>100</v>
      </c>
      <c r="AT120" s="206" t="s">
        <v>213</v>
      </c>
      <c r="AU120" s="206" t="s">
        <v>80</v>
      </c>
      <c r="AY120" s="19" t="s">
        <v>211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9" t="s">
        <v>80</v>
      </c>
      <c r="BK120" s="207">
        <f>ROUND(I120*H120,2)</f>
        <v>0</v>
      </c>
      <c r="BL120" s="19" t="s">
        <v>100</v>
      </c>
      <c r="BM120" s="206" t="s">
        <v>409</v>
      </c>
    </row>
    <row r="121" spans="1:65" s="2" customFormat="1" ht="19.5">
      <c r="A121" s="36"/>
      <c r="B121" s="37"/>
      <c r="C121" s="38"/>
      <c r="D121" s="210" t="s">
        <v>720</v>
      </c>
      <c r="E121" s="38"/>
      <c r="F121" s="262" t="s">
        <v>2973</v>
      </c>
      <c r="G121" s="38"/>
      <c r="H121" s="38"/>
      <c r="I121" s="119"/>
      <c r="J121" s="38"/>
      <c r="K121" s="38"/>
      <c r="L121" s="41"/>
      <c r="M121" s="263"/>
      <c r="N121" s="26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720</v>
      </c>
      <c r="AU121" s="19" t="s">
        <v>80</v>
      </c>
    </row>
    <row r="122" spans="1:65" s="2" customFormat="1" ht="16.5" customHeight="1">
      <c r="A122" s="36"/>
      <c r="B122" s="37"/>
      <c r="C122" s="195" t="s">
        <v>8</v>
      </c>
      <c r="D122" s="195" t="s">
        <v>213</v>
      </c>
      <c r="E122" s="196" t="s">
        <v>2953</v>
      </c>
      <c r="F122" s="197" t="s">
        <v>2954</v>
      </c>
      <c r="G122" s="198" t="s">
        <v>1608</v>
      </c>
      <c r="H122" s="199">
        <v>1</v>
      </c>
      <c r="I122" s="200"/>
      <c r="J122" s="201">
        <f>ROUND(I122*H122,2)</f>
        <v>0</v>
      </c>
      <c r="K122" s="197" t="s">
        <v>21</v>
      </c>
      <c r="L122" s="41"/>
      <c r="M122" s="202" t="s">
        <v>21</v>
      </c>
      <c r="N122" s="203" t="s">
        <v>44</v>
      </c>
      <c r="O122" s="66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6" t="s">
        <v>100</v>
      </c>
      <c r="AT122" s="206" t="s">
        <v>213</v>
      </c>
      <c r="AU122" s="206" t="s">
        <v>80</v>
      </c>
      <c r="AY122" s="19" t="s">
        <v>211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9" t="s">
        <v>80</v>
      </c>
      <c r="BK122" s="207">
        <f>ROUND(I122*H122,2)</f>
        <v>0</v>
      </c>
      <c r="BL122" s="19" t="s">
        <v>100</v>
      </c>
      <c r="BM122" s="206" t="s">
        <v>421</v>
      </c>
    </row>
    <row r="123" spans="1:65" s="2" customFormat="1" ht="16.5" customHeight="1">
      <c r="A123" s="36"/>
      <c r="B123" s="37"/>
      <c r="C123" s="195" t="s">
        <v>330</v>
      </c>
      <c r="D123" s="195" t="s">
        <v>213</v>
      </c>
      <c r="E123" s="196" t="s">
        <v>2974</v>
      </c>
      <c r="F123" s="197" t="s">
        <v>2975</v>
      </c>
      <c r="G123" s="198" t="s">
        <v>1608</v>
      </c>
      <c r="H123" s="199">
        <v>6</v>
      </c>
      <c r="I123" s="200"/>
      <c r="J123" s="201">
        <f>ROUND(I123*H123,2)</f>
        <v>0</v>
      </c>
      <c r="K123" s="197" t="s">
        <v>21</v>
      </c>
      <c r="L123" s="41"/>
      <c r="M123" s="202" t="s">
        <v>21</v>
      </c>
      <c r="N123" s="203" t="s">
        <v>44</v>
      </c>
      <c r="O123" s="66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6" t="s">
        <v>100</v>
      </c>
      <c r="AT123" s="206" t="s">
        <v>213</v>
      </c>
      <c r="AU123" s="206" t="s">
        <v>80</v>
      </c>
      <c r="AY123" s="19" t="s">
        <v>211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9" t="s">
        <v>80</v>
      </c>
      <c r="BK123" s="207">
        <f>ROUND(I123*H123,2)</f>
        <v>0</v>
      </c>
      <c r="BL123" s="19" t="s">
        <v>100</v>
      </c>
      <c r="BM123" s="206" t="s">
        <v>435</v>
      </c>
    </row>
    <row r="124" spans="1:65" s="2" customFormat="1" ht="19.5">
      <c r="A124" s="36"/>
      <c r="B124" s="37"/>
      <c r="C124" s="38"/>
      <c r="D124" s="210" t="s">
        <v>720</v>
      </c>
      <c r="E124" s="38"/>
      <c r="F124" s="262" t="s">
        <v>2976</v>
      </c>
      <c r="G124" s="38"/>
      <c r="H124" s="38"/>
      <c r="I124" s="119"/>
      <c r="J124" s="38"/>
      <c r="K124" s="38"/>
      <c r="L124" s="41"/>
      <c r="M124" s="263"/>
      <c r="N124" s="26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720</v>
      </c>
      <c r="AU124" s="19" t="s">
        <v>80</v>
      </c>
    </row>
    <row r="125" spans="1:65" s="2" customFormat="1" ht="16.5" customHeight="1">
      <c r="A125" s="36"/>
      <c r="B125" s="37"/>
      <c r="C125" s="195" t="s">
        <v>334</v>
      </c>
      <c r="D125" s="195" t="s">
        <v>213</v>
      </c>
      <c r="E125" s="196" t="s">
        <v>2953</v>
      </c>
      <c r="F125" s="197" t="s">
        <v>2954</v>
      </c>
      <c r="G125" s="198" t="s">
        <v>1608</v>
      </c>
      <c r="H125" s="199">
        <v>6</v>
      </c>
      <c r="I125" s="200"/>
      <c r="J125" s="201">
        <f>ROUND(I125*H125,2)</f>
        <v>0</v>
      </c>
      <c r="K125" s="197" t="s">
        <v>21</v>
      </c>
      <c r="L125" s="41"/>
      <c r="M125" s="202" t="s">
        <v>21</v>
      </c>
      <c r="N125" s="203" t="s">
        <v>44</v>
      </c>
      <c r="O125" s="66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100</v>
      </c>
      <c r="AT125" s="206" t="s">
        <v>213</v>
      </c>
      <c r="AU125" s="206" t="s">
        <v>80</v>
      </c>
      <c r="AY125" s="19" t="s">
        <v>211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9" t="s">
        <v>80</v>
      </c>
      <c r="BK125" s="207">
        <f>ROUND(I125*H125,2)</f>
        <v>0</v>
      </c>
      <c r="BL125" s="19" t="s">
        <v>100</v>
      </c>
      <c r="BM125" s="206" t="s">
        <v>451</v>
      </c>
    </row>
    <row r="126" spans="1:65" s="2" customFormat="1" ht="16.5" customHeight="1">
      <c r="A126" s="36"/>
      <c r="B126" s="37"/>
      <c r="C126" s="195" t="s">
        <v>346</v>
      </c>
      <c r="D126" s="195" t="s">
        <v>213</v>
      </c>
      <c r="E126" s="196" t="s">
        <v>2977</v>
      </c>
      <c r="F126" s="197" t="s">
        <v>2978</v>
      </c>
      <c r="G126" s="198" t="s">
        <v>438</v>
      </c>
      <c r="H126" s="199">
        <v>2</v>
      </c>
      <c r="I126" s="200"/>
      <c r="J126" s="201">
        <f>ROUND(I126*H126,2)</f>
        <v>0</v>
      </c>
      <c r="K126" s="197" t="s">
        <v>21</v>
      </c>
      <c r="L126" s="41"/>
      <c r="M126" s="202" t="s">
        <v>21</v>
      </c>
      <c r="N126" s="203" t="s">
        <v>44</v>
      </c>
      <c r="O126" s="66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100</v>
      </c>
      <c r="AT126" s="206" t="s">
        <v>213</v>
      </c>
      <c r="AU126" s="206" t="s">
        <v>80</v>
      </c>
      <c r="AY126" s="19" t="s">
        <v>211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9" t="s">
        <v>80</v>
      </c>
      <c r="BK126" s="207">
        <f>ROUND(I126*H126,2)</f>
        <v>0</v>
      </c>
      <c r="BL126" s="19" t="s">
        <v>100</v>
      </c>
      <c r="BM126" s="206" t="s">
        <v>465</v>
      </c>
    </row>
    <row r="127" spans="1:65" s="2" customFormat="1" ht="19.5">
      <c r="A127" s="36"/>
      <c r="B127" s="37"/>
      <c r="C127" s="38"/>
      <c r="D127" s="210" t="s">
        <v>720</v>
      </c>
      <c r="E127" s="38"/>
      <c r="F127" s="262" t="s">
        <v>2979</v>
      </c>
      <c r="G127" s="38"/>
      <c r="H127" s="38"/>
      <c r="I127" s="119"/>
      <c r="J127" s="38"/>
      <c r="K127" s="38"/>
      <c r="L127" s="41"/>
      <c r="M127" s="263"/>
      <c r="N127" s="26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720</v>
      </c>
      <c r="AU127" s="19" t="s">
        <v>80</v>
      </c>
    </row>
    <row r="128" spans="1:65" s="2" customFormat="1" ht="16.5" customHeight="1">
      <c r="A128" s="36"/>
      <c r="B128" s="37"/>
      <c r="C128" s="195" t="s">
        <v>354</v>
      </c>
      <c r="D128" s="195" t="s">
        <v>213</v>
      </c>
      <c r="E128" s="196" t="s">
        <v>2964</v>
      </c>
      <c r="F128" s="197" t="s">
        <v>2954</v>
      </c>
      <c r="G128" s="198" t="s">
        <v>438</v>
      </c>
      <c r="H128" s="199">
        <v>2</v>
      </c>
      <c r="I128" s="200"/>
      <c r="J128" s="201">
        <f>ROUND(I128*H128,2)</f>
        <v>0</v>
      </c>
      <c r="K128" s="197" t="s">
        <v>21</v>
      </c>
      <c r="L128" s="41"/>
      <c r="M128" s="202" t="s">
        <v>21</v>
      </c>
      <c r="N128" s="203" t="s">
        <v>44</v>
      </c>
      <c r="O128" s="66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100</v>
      </c>
      <c r="AT128" s="206" t="s">
        <v>213</v>
      </c>
      <c r="AU128" s="206" t="s">
        <v>80</v>
      </c>
      <c r="AY128" s="19" t="s">
        <v>211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9" t="s">
        <v>80</v>
      </c>
      <c r="BK128" s="207">
        <f>ROUND(I128*H128,2)</f>
        <v>0</v>
      </c>
      <c r="BL128" s="19" t="s">
        <v>100</v>
      </c>
      <c r="BM128" s="206" t="s">
        <v>475</v>
      </c>
    </row>
    <row r="129" spans="1:65" s="2" customFormat="1" ht="16.5" customHeight="1">
      <c r="A129" s="36"/>
      <c r="B129" s="37"/>
      <c r="C129" s="195" t="s">
        <v>360</v>
      </c>
      <c r="D129" s="195" t="s">
        <v>213</v>
      </c>
      <c r="E129" s="196" t="s">
        <v>2980</v>
      </c>
      <c r="F129" s="197" t="s">
        <v>2981</v>
      </c>
      <c r="G129" s="198" t="s">
        <v>1608</v>
      </c>
      <c r="H129" s="199">
        <v>2</v>
      </c>
      <c r="I129" s="200"/>
      <c r="J129" s="201">
        <f>ROUND(I129*H129,2)</f>
        <v>0</v>
      </c>
      <c r="K129" s="197" t="s">
        <v>21</v>
      </c>
      <c r="L129" s="41"/>
      <c r="M129" s="202" t="s">
        <v>21</v>
      </c>
      <c r="N129" s="203" t="s">
        <v>44</v>
      </c>
      <c r="O129" s="66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100</v>
      </c>
      <c r="AT129" s="206" t="s">
        <v>213</v>
      </c>
      <c r="AU129" s="206" t="s">
        <v>80</v>
      </c>
      <c r="AY129" s="19" t="s">
        <v>211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9" t="s">
        <v>80</v>
      </c>
      <c r="BK129" s="207">
        <f>ROUND(I129*H129,2)</f>
        <v>0</v>
      </c>
      <c r="BL129" s="19" t="s">
        <v>100</v>
      </c>
      <c r="BM129" s="206" t="s">
        <v>488</v>
      </c>
    </row>
    <row r="130" spans="1:65" s="2" customFormat="1" ht="19.5">
      <c r="A130" s="36"/>
      <c r="B130" s="37"/>
      <c r="C130" s="38"/>
      <c r="D130" s="210" t="s">
        <v>720</v>
      </c>
      <c r="E130" s="38"/>
      <c r="F130" s="262" t="s">
        <v>2982</v>
      </c>
      <c r="G130" s="38"/>
      <c r="H130" s="38"/>
      <c r="I130" s="119"/>
      <c r="J130" s="38"/>
      <c r="K130" s="38"/>
      <c r="L130" s="41"/>
      <c r="M130" s="263"/>
      <c r="N130" s="264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720</v>
      </c>
      <c r="AU130" s="19" t="s">
        <v>80</v>
      </c>
    </row>
    <row r="131" spans="1:65" s="2" customFormat="1" ht="16.5" customHeight="1">
      <c r="A131" s="36"/>
      <c r="B131" s="37"/>
      <c r="C131" s="195" t="s">
        <v>7</v>
      </c>
      <c r="D131" s="195" t="s">
        <v>213</v>
      </c>
      <c r="E131" s="196" t="s">
        <v>2953</v>
      </c>
      <c r="F131" s="197" t="s">
        <v>2954</v>
      </c>
      <c r="G131" s="198" t="s">
        <v>1608</v>
      </c>
      <c r="H131" s="199">
        <v>2</v>
      </c>
      <c r="I131" s="200"/>
      <c r="J131" s="201">
        <f>ROUND(I131*H131,2)</f>
        <v>0</v>
      </c>
      <c r="K131" s="197" t="s">
        <v>21</v>
      </c>
      <c r="L131" s="41"/>
      <c r="M131" s="202" t="s">
        <v>21</v>
      </c>
      <c r="N131" s="203" t="s">
        <v>44</v>
      </c>
      <c r="O131" s="66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100</v>
      </c>
      <c r="AT131" s="206" t="s">
        <v>213</v>
      </c>
      <c r="AU131" s="206" t="s">
        <v>80</v>
      </c>
      <c r="AY131" s="19" t="s">
        <v>211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9" t="s">
        <v>80</v>
      </c>
      <c r="BK131" s="207">
        <f>ROUND(I131*H131,2)</f>
        <v>0</v>
      </c>
      <c r="BL131" s="19" t="s">
        <v>100</v>
      </c>
      <c r="BM131" s="206" t="s">
        <v>500</v>
      </c>
    </row>
    <row r="132" spans="1:65" s="2" customFormat="1" ht="16.5" customHeight="1">
      <c r="A132" s="36"/>
      <c r="B132" s="37"/>
      <c r="C132" s="195" t="s">
        <v>367</v>
      </c>
      <c r="D132" s="195" t="s">
        <v>213</v>
      </c>
      <c r="E132" s="196" t="s">
        <v>2983</v>
      </c>
      <c r="F132" s="197" t="s">
        <v>2984</v>
      </c>
      <c r="G132" s="198" t="s">
        <v>1608</v>
      </c>
      <c r="H132" s="199">
        <v>4</v>
      </c>
      <c r="I132" s="200"/>
      <c r="J132" s="201">
        <f>ROUND(I132*H132,2)</f>
        <v>0</v>
      </c>
      <c r="K132" s="197" t="s">
        <v>21</v>
      </c>
      <c r="L132" s="41"/>
      <c r="M132" s="202" t="s">
        <v>21</v>
      </c>
      <c r="N132" s="203" t="s">
        <v>44</v>
      </c>
      <c r="O132" s="66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100</v>
      </c>
      <c r="AT132" s="206" t="s">
        <v>213</v>
      </c>
      <c r="AU132" s="206" t="s">
        <v>80</v>
      </c>
      <c r="AY132" s="19" t="s">
        <v>211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9" t="s">
        <v>80</v>
      </c>
      <c r="BK132" s="207">
        <f>ROUND(I132*H132,2)</f>
        <v>0</v>
      </c>
      <c r="BL132" s="19" t="s">
        <v>100</v>
      </c>
      <c r="BM132" s="206" t="s">
        <v>513</v>
      </c>
    </row>
    <row r="133" spans="1:65" s="2" customFormat="1" ht="29.25">
      <c r="A133" s="36"/>
      <c r="B133" s="37"/>
      <c r="C133" s="38"/>
      <c r="D133" s="210" t="s">
        <v>720</v>
      </c>
      <c r="E133" s="38"/>
      <c r="F133" s="262" t="s">
        <v>2985</v>
      </c>
      <c r="G133" s="38"/>
      <c r="H133" s="38"/>
      <c r="I133" s="119"/>
      <c r="J133" s="38"/>
      <c r="K133" s="38"/>
      <c r="L133" s="41"/>
      <c r="M133" s="263"/>
      <c r="N133" s="264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720</v>
      </c>
      <c r="AU133" s="19" t="s">
        <v>80</v>
      </c>
    </row>
    <row r="134" spans="1:65" s="2" customFormat="1" ht="16.5" customHeight="1">
      <c r="A134" s="36"/>
      <c r="B134" s="37"/>
      <c r="C134" s="195" t="s">
        <v>373</v>
      </c>
      <c r="D134" s="195" t="s">
        <v>213</v>
      </c>
      <c r="E134" s="196" t="s">
        <v>2953</v>
      </c>
      <c r="F134" s="197" t="s">
        <v>2954</v>
      </c>
      <c r="G134" s="198" t="s">
        <v>1608</v>
      </c>
      <c r="H134" s="199">
        <v>4</v>
      </c>
      <c r="I134" s="200"/>
      <c r="J134" s="201">
        <f>ROUND(I134*H134,2)</f>
        <v>0</v>
      </c>
      <c r="K134" s="197" t="s">
        <v>21</v>
      </c>
      <c r="L134" s="41"/>
      <c r="M134" s="202" t="s">
        <v>21</v>
      </c>
      <c r="N134" s="203" t="s">
        <v>44</v>
      </c>
      <c r="O134" s="66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100</v>
      </c>
      <c r="AT134" s="206" t="s">
        <v>213</v>
      </c>
      <c r="AU134" s="206" t="s">
        <v>80</v>
      </c>
      <c r="AY134" s="19" t="s">
        <v>211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9" t="s">
        <v>80</v>
      </c>
      <c r="BK134" s="207">
        <f>ROUND(I134*H134,2)</f>
        <v>0</v>
      </c>
      <c r="BL134" s="19" t="s">
        <v>100</v>
      </c>
      <c r="BM134" s="206" t="s">
        <v>533</v>
      </c>
    </row>
    <row r="135" spans="1:65" s="2" customFormat="1" ht="16.5" customHeight="1">
      <c r="A135" s="36"/>
      <c r="B135" s="37"/>
      <c r="C135" s="195" t="s">
        <v>383</v>
      </c>
      <c r="D135" s="195" t="s">
        <v>213</v>
      </c>
      <c r="E135" s="196" t="s">
        <v>2986</v>
      </c>
      <c r="F135" s="197" t="s">
        <v>2987</v>
      </c>
      <c r="G135" s="198" t="s">
        <v>1608</v>
      </c>
      <c r="H135" s="199">
        <v>4</v>
      </c>
      <c r="I135" s="200"/>
      <c r="J135" s="201">
        <f>ROUND(I135*H135,2)</f>
        <v>0</v>
      </c>
      <c r="K135" s="197" t="s">
        <v>21</v>
      </c>
      <c r="L135" s="41"/>
      <c r="M135" s="202" t="s">
        <v>21</v>
      </c>
      <c r="N135" s="203" t="s">
        <v>44</v>
      </c>
      <c r="O135" s="66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100</v>
      </c>
      <c r="AT135" s="206" t="s">
        <v>213</v>
      </c>
      <c r="AU135" s="206" t="s">
        <v>80</v>
      </c>
      <c r="AY135" s="19" t="s">
        <v>211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9" t="s">
        <v>80</v>
      </c>
      <c r="BK135" s="207">
        <f>ROUND(I135*H135,2)</f>
        <v>0</v>
      </c>
      <c r="BL135" s="19" t="s">
        <v>100</v>
      </c>
      <c r="BM135" s="206" t="s">
        <v>551</v>
      </c>
    </row>
    <row r="136" spans="1:65" s="2" customFormat="1" ht="19.5">
      <c r="A136" s="36"/>
      <c r="B136" s="37"/>
      <c r="C136" s="38"/>
      <c r="D136" s="210" t="s">
        <v>720</v>
      </c>
      <c r="E136" s="38"/>
      <c r="F136" s="262" t="s">
        <v>2988</v>
      </c>
      <c r="G136" s="38"/>
      <c r="H136" s="38"/>
      <c r="I136" s="119"/>
      <c r="J136" s="38"/>
      <c r="K136" s="38"/>
      <c r="L136" s="41"/>
      <c r="M136" s="263"/>
      <c r="N136" s="264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720</v>
      </c>
      <c r="AU136" s="19" t="s">
        <v>80</v>
      </c>
    </row>
    <row r="137" spans="1:65" s="2" customFormat="1" ht="16.5" customHeight="1">
      <c r="A137" s="36"/>
      <c r="B137" s="37"/>
      <c r="C137" s="195" t="s">
        <v>387</v>
      </c>
      <c r="D137" s="195" t="s">
        <v>213</v>
      </c>
      <c r="E137" s="196" t="s">
        <v>2953</v>
      </c>
      <c r="F137" s="197" t="s">
        <v>2954</v>
      </c>
      <c r="G137" s="198" t="s">
        <v>1608</v>
      </c>
      <c r="H137" s="199">
        <v>4</v>
      </c>
      <c r="I137" s="200"/>
      <c r="J137" s="201">
        <f>ROUND(I137*H137,2)</f>
        <v>0</v>
      </c>
      <c r="K137" s="197" t="s">
        <v>21</v>
      </c>
      <c r="L137" s="41"/>
      <c r="M137" s="202" t="s">
        <v>21</v>
      </c>
      <c r="N137" s="203" t="s">
        <v>44</v>
      </c>
      <c r="O137" s="66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100</v>
      </c>
      <c r="AT137" s="206" t="s">
        <v>213</v>
      </c>
      <c r="AU137" s="206" t="s">
        <v>80</v>
      </c>
      <c r="AY137" s="19" t="s">
        <v>211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9" t="s">
        <v>80</v>
      </c>
      <c r="BK137" s="207">
        <f>ROUND(I137*H137,2)</f>
        <v>0</v>
      </c>
      <c r="BL137" s="19" t="s">
        <v>100</v>
      </c>
      <c r="BM137" s="206" t="s">
        <v>562</v>
      </c>
    </row>
    <row r="138" spans="1:65" s="2" customFormat="1" ht="16.5" customHeight="1">
      <c r="A138" s="36"/>
      <c r="B138" s="37"/>
      <c r="C138" s="195" t="s">
        <v>398</v>
      </c>
      <c r="D138" s="195" t="s">
        <v>213</v>
      </c>
      <c r="E138" s="196" t="s">
        <v>2989</v>
      </c>
      <c r="F138" s="197" t="s">
        <v>2990</v>
      </c>
      <c r="G138" s="198" t="s">
        <v>1608</v>
      </c>
      <c r="H138" s="199">
        <v>10</v>
      </c>
      <c r="I138" s="200"/>
      <c r="J138" s="201">
        <f>ROUND(I138*H138,2)</f>
        <v>0</v>
      </c>
      <c r="K138" s="197" t="s">
        <v>21</v>
      </c>
      <c r="L138" s="41"/>
      <c r="M138" s="202" t="s">
        <v>21</v>
      </c>
      <c r="N138" s="203" t="s">
        <v>44</v>
      </c>
      <c r="O138" s="66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100</v>
      </c>
      <c r="AT138" s="206" t="s">
        <v>213</v>
      </c>
      <c r="AU138" s="206" t="s">
        <v>80</v>
      </c>
      <c r="AY138" s="19" t="s">
        <v>211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9" t="s">
        <v>80</v>
      </c>
      <c r="BK138" s="207">
        <f>ROUND(I138*H138,2)</f>
        <v>0</v>
      </c>
      <c r="BL138" s="19" t="s">
        <v>100</v>
      </c>
      <c r="BM138" s="206" t="s">
        <v>574</v>
      </c>
    </row>
    <row r="139" spans="1:65" s="2" customFormat="1" ht="19.5">
      <c r="A139" s="36"/>
      <c r="B139" s="37"/>
      <c r="C139" s="38"/>
      <c r="D139" s="210" t="s">
        <v>720</v>
      </c>
      <c r="E139" s="38"/>
      <c r="F139" s="262" t="s">
        <v>2991</v>
      </c>
      <c r="G139" s="38"/>
      <c r="H139" s="38"/>
      <c r="I139" s="119"/>
      <c r="J139" s="38"/>
      <c r="K139" s="38"/>
      <c r="L139" s="41"/>
      <c r="M139" s="263"/>
      <c r="N139" s="264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720</v>
      </c>
      <c r="AU139" s="19" t="s">
        <v>80</v>
      </c>
    </row>
    <row r="140" spans="1:65" s="2" customFormat="1" ht="16.5" customHeight="1">
      <c r="A140" s="36"/>
      <c r="B140" s="37"/>
      <c r="C140" s="195" t="s">
        <v>404</v>
      </c>
      <c r="D140" s="195" t="s">
        <v>213</v>
      </c>
      <c r="E140" s="196" t="s">
        <v>2953</v>
      </c>
      <c r="F140" s="197" t="s">
        <v>2954</v>
      </c>
      <c r="G140" s="198" t="s">
        <v>1608</v>
      </c>
      <c r="H140" s="199">
        <v>10</v>
      </c>
      <c r="I140" s="200"/>
      <c r="J140" s="201">
        <f>ROUND(I140*H140,2)</f>
        <v>0</v>
      </c>
      <c r="K140" s="197" t="s">
        <v>21</v>
      </c>
      <c r="L140" s="41"/>
      <c r="M140" s="202" t="s">
        <v>21</v>
      </c>
      <c r="N140" s="203" t="s">
        <v>44</v>
      </c>
      <c r="O140" s="66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100</v>
      </c>
      <c r="AT140" s="206" t="s">
        <v>213</v>
      </c>
      <c r="AU140" s="206" t="s">
        <v>80</v>
      </c>
      <c r="AY140" s="19" t="s">
        <v>211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9" t="s">
        <v>80</v>
      </c>
      <c r="BK140" s="207">
        <f>ROUND(I140*H140,2)</f>
        <v>0</v>
      </c>
      <c r="BL140" s="19" t="s">
        <v>100</v>
      </c>
      <c r="BM140" s="206" t="s">
        <v>583</v>
      </c>
    </row>
    <row r="141" spans="1:65" s="2" customFormat="1" ht="16.5" customHeight="1">
      <c r="A141" s="36"/>
      <c r="B141" s="37"/>
      <c r="C141" s="195" t="s">
        <v>409</v>
      </c>
      <c r="D141" s="195" t="s">
        <v>213</v>
      </c>
      <c r="E141" s="196" t="s">
        <v>2992</v>
      </c>
      <c r="F141" s="197" t="s">
        <v>2993</v>
      </c>
      <c r="G141" s="198" t="s">
        <v>1608</v>
      </c>
      <c r="H141" s="199">
        <v>2</v>
      </c>
      <c r="I141" s="200"/>
      <c r="J141" s="201">
        <f>ROUND(I141*H141,2)</f>
        <v>0</v>
      </c>
      <c r="K141" s="197" t="s">
        <v>21</v>
      </c>
      <c r="L141" s="41"/>
      <c r="M141" s="202" t="s">
        <v>21</v>
      </c>
      <c r="N141" s="203" t="s">
        <v>44</v>
      </c>
      <c r="O141" s="66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100</v>
      </c>
      <c r="AT141" s="206" t="s">
        <v>213</v>
      </c>
      <c r="AU141" s="206" t="s">
        <v>80</v>
      </c>
      <c r="AY141" s="19" t="s">
        <v>211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9" t="s">
        <v>80</v>
      </c>
      <c r="BK141" s="207">
        <f>ROUND(I141*H141,2)</f>
        <v>0</v>
      </c>
      <c r="BL141" s="19" t="s">
        <v>100</v>
      </c>
      <c r="BM141" s="206" t="s">
        <v>593</v>
      </c>
    </row>
    <row r="142" spans="1:65" s="2" customFormat="1" ht="19.5">
      <c r="A142" s="36"/>
      <c r="B142" s="37"/>
      <c r="C142" s="38"/>
      <c r="D142" s="210" t="s">
        <v>720</v>
      </c>
      <c r="E142" s="38"/>
      <c r="F142" s="262" t="s">
        <v>2991</v>
      </c>
      <c r="G142" s="38"/>
      <c r="H142" s="38"/>
      <c r="I142" s="119"/>
      <c r="J142" s="38"/>
      <c r="K142" s="38"/>
      <c r="L142" s="41"/>
      <c r="M142" s="263"/>
      <c r="N142" s="264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720</v>
      </c>
      <c r="AU142" s="19" t="s">
        <v>80</v>
      </c>
    </row>
    <row r="143" spans="1:65" s="2" customFormat="1" ht="16.5" customHeight="1">
      <c r="A143" s="36"/>
      <c r="B143" s="37"/>
      <c r="C143" s="195" t="s">
        <v>415</v>
      </c>
      <c r="D143" s="195" t="s">
        <v>213</v>
      </c>
      <c r="E143" s="196" t="s">
        <v>2953</v>
      </c>
      <c r="F143" s="197" t="s">
        <v>2954</v>
      </c>
      <c r="G143" s="198" t="s">
        <v>1608</v>
      </c>
      <c r="H143" s="199">
        <v>2</v>
      </c>
      <c r="I143" s="200"/>
      <c r="J143" s="201">
        <f>ROUND(I143*H143,2)</f>
        <v>0</v>
      </c>
      <c r="K143" s="197" t="s">
        <v>21</v>
      </c>
      <c r="L143" s="41"/>
      <c r="M143" s="202" t="s">
        <v>21</v>
      </c>
      <c r="N143" s="203" t="s">
        <v>44</v>
      </c>
      <c r="O143" s="66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100</v>
      </c>
      <c r="AT143" s="206" t="s">
        <v>213</v>
      </c>
      <c r="AU143" s="206" t="s">
        <v>80</v>
      </c>
      <c r="AY143" s="19" t="s">
        <v>211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9" t="s">
        <v>80</v>
      </c>
      <c r="BK143" s="207">
        <f>ROUND(I143*H143,2)</f>
        <v>0</v>
      </c>
      <c r="BL143" s="19" t="s">
        <v>100</v>
      </c>
      <c r="BM143" s="206" t="s">
        <v>611</v>
      </c>
    </row>
    <row r="144" spans="1:65" s="2" customFormat="1" ht="16.5" customHeight="1">
      <c r="A144" s="36"/>
      <c r="B144" s="37"/>
      <c r="C144" s="195" t="s">
        <v>421</v>
      </c>
      <c r="D144" s="195" t="s">
        <v>213</v>
      </c>
      <c r="E144" s="196" t="s">
        <v>2994</v>
      </c>
      <c r="F144" s="197" t="s">
        <v>2995</v>
      </c>
      <c r="G144" s="198" t="s">
        <v>1608</v>
      </c>
      <c r="H144" s="199">
        <v>2</v>
      </c>
      <c r="I144" s="200"/>
      <c r="J144" s="201">
        <f>ROUND(I144*H144,2)</f>
        <v>0</v>
      </c>
      <c r="K144" s="197" t="s">
        <v>21</v>
      </c>
      <c r="L144" s="41"/>
      <c r="M144" s="202" t="s">
        <v>21</v>
      </c>
      <c r="N144" s="203" t="s">
        <v>44</v>
      </c>
      <c r="O144" s="66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100</v>
      </c>
      <c r="AT144" s="206" t="s">
        <v>213</v>
      </c>
      <c r="AU144" s="206" t="s">
        <v>80</v>
      </c>
      <c r="AY144" s="19" t="s">
        <v>211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9" t="s">
        <v>80</v>
      </c>
      <c r="BK144" s="207">
        <f>ROUND(I144*H144,2)</f>
        <v>0</v>
      </c>
      <c r="BL144" s="19" t="s">
        <v>100</v>
      </c>
      <c r="BM144" s="206" t="s">
        <v>619</v>
      </c>
    </row>
    <row r="145" spans="1:65" s="2" customFormat="1" ht="19.5">
      <c r="A145" s="36"/>
      <c r="B145" s="37"/>
      <c r="C145" s="38"/>
      <c r="D145" s="210" t="s">
        <v>720</v>
      </c>
      <c r="E145" s="38"/>
      <c r="F145" s="262" t="s">
        <v>2996</v>
      </c>
      <c r="G145" s="38"/>
      <c r="H145" s="38"/>
      <c r="I145" s="119"/>
      <c r="J145" s="38"/>
      <c r="K145" s="38"/>
      <c r="L145" s="41"/>
      <c r="M145" s="263"/>
      <c r="N145" s="26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720</v>
      </c>
      <c r="AU145" s="19" t="s">
        <v>80</v>
      </c>
    </row>
    <row r="146" spans="1:65" s="2" customFormat="1" ht="16.5" customHeight="1">
      <c r="A146" s="36"/>
      <c r="B146" s="37"/>
      <c r="C146" s="195" t="s">
        <v>428</v>
      </c>
      <c r="D146" s="195" t="s">
        <v>213</v>
      </c>
      <c r="E146" s="196" t="s">
        <v>2953</v>
      </c>
      <c r="F146" s="197" t="s">
        <v>2954</v>
      </c>
      <c r="G146" s="198" t="s">
        <v>1608</v>
      </c>
      <c r="H146" s="199">
        <v>2</v>
      </c>
      <c r="I146" s="200"/>
      <c r="J146" s="201">
        <f>ROUND(I146*H146,2)</f>
        <v>0</v>
      </c>
      <c r="K146" s="197" t="s">
        <v>21</v>
      </c>
      <c r="L146" s="41"/>
      <c r="M146" s="202" t="s">
        <v>21</v>
      </c>
      <c r="N146" s="203" t="s">
        <v>44</v>
      </c>
      <c r="O146" s="66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100</v>
      </c>
      <c r="AT146" s="206" t="s">
        <v>213</v>
      </c>
      <c r="AU146" s="206" t="s">
        <v>80</v>
      </c>
      <c r="AY146" s="19" t="s">
        <v>211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9" t="s">
        <v>80</v>
      </c>
      <c r="BK146" s="207">
        <f>ROUND(I146*H146,2)</f>
        <v>0</v>
      </c>
      <c r="BL146" s="19" t="s">
        <v>100</v>
      </c>
      <c r="BM146" s="206" t="s">
        <v>627</v>
      </c>
    </row>
    <row r="147" spans="1:65" s="2" customFormat="1" ht="16.5" customHeight="1">
      <c r="A147" s="36"/>
      <c r="B147" s="37"/>
      <c r="C147" s="195" t="s">
        <v>435</v>
      </c>
      <c r="D147" s="195" t="s">
        <v>213</v>
      </c>
      <c r="E147" s="196" t="s">
        <v>2997</v>
      </c>
      <c r="F147" s="197" t="s">
        <v>2998</v>
      </c>
      <c r="G147" s="198" t="s">
        <v>1608</v>
      </c>
      <c r="H147" s="199">
        <v>1</v>
      </c>
      <c r="I147" s="200"/>
      <c r="J147" s="201">
        <f>ROUND(I147*H147,2)</f>
        <v>0</v>
      </c>
      <c r="K147" s="197" t="s">
        <v>21</v>
      </c>
      <c r="L147" s="41"/>
      <c r="M147" s="202" t="s">
        <v>21</v>
      </c>
      <c r="N147" s="203" t="s">
        <v>44</v>
      </c>
      <c r="O147" s="66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100</v>
      </c>
      <c r="AT147" s="206" t="s">
        <v>213</v>
      </c>
      <c r="AU147" s="206" t="s">
        <v>80</v>
      </c>
      <c r="AY147" s="19" t="s">
        <v>211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9" t="s">
        <v>80</v>
      </c>
      <c r="BK147" s="207">
        <f>ROUND(I147*H147,2)</f>
        <v>0</v>
      </c>
      <c r="BL147" s="19" t="s">
        <v>100</v>
      </c>
      <c r="BM147" s="206" t="s">
        <v>638</v>
      </c>
    </row>
    <row r="148" spans="1:65" s="2" customFormat="1" ht="19.5">
      <c r="A148" s="36"/>
      <c r="B148" s="37"/>
      <c r="C148" s="38"/>
      <c r="D148" s="210" t="s">
        <v>720</v>
      </c>
      <c r="E148" s="38"/>
      <c r="F148" s="262" t="s">
        <v>2996</v>
      </c>
      <c r="G148" s="38"/>
      <c r="H148" s="38"/>
      <c r="I148" s="119"/>
      <c r="J148" s="38"/>
      <c r="K148" s="38"/>
      <c r="L148" s="41"/>
      <c r="M148" s="263"/>
      <c r="N148" s="264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720</v>
      </c>
      <c r="AU148" s="19" t="s">
        <v>80</v>
      </c>
    </row>
    <row r="149" spans="1:65" s="2" customFormat="1" ht="16.5" customHeight="1">
      <c r="A149" s="36"/>
      <c r="B149" s="37"/>
      <c r="C149" s="195" t="s">
        <v>444</v>
      </c>
      <c r="D149" s="195" t="s">
        <v>213</v>
      </c>
      <c r="E149" s="196" t="s">
        <v>2953</v>
      </c>
      <c r="F149" s="197" t="s">
        <v>2954</v>
      </c>
      <c r="G149" s="198" t="s">
        <v>1608</v>
      </c>
      <c r="H149" s="199">
        <v>1</v>
      </c>
      <c r="I149" s="200"/>
      <c r="J149" s="201">
        <f>ROUND(I149*H149,2)</f>
        <v>0</v>
      </c>
      <c r="K149" s="197" t="s">
        <v>21</v>
      </c>
      <c r="L149" s="41"/>
      <c r="M149" s="202" t="s">
        <v>21</v>
      </c>
      <c r="N149" s="203" t="s">
        <v>44</v>
      </c>
      <c r="O149" s="66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100</v>
      </c>
      <c r="AT149" s="206" t="s">
        <v>213</v>
      </c>
      <c r="AU149" s="206" t="s">
        <v>80</v>
      </c>
      <c r="AY149" s="19" t="s">
        <v>211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9" t="s">
        <v>80</v>
      </c>
      <c r="BK149" s="207">
        <f>ROUND(I149*H149,2)</f>
        <v>0</v>
      </c>
      <c r="BL149" s="19" t="s">
        <v>100</v>
      </c>
      <c r="BM149" s="206" t="s">
        <v>650</v>
      </c>
    </row>
    <row r="150" spans="1:65" s="2" customFormat="1" ht="16.5" customHeight="1">
      <c r="A150" s="36"/>
      <c r="B150" s="37"/>
      <c r="C150" s="195" t="s">
        <v>451</v>
      </c>
      <c r="D150" s="195" t="s">
        <v>213</v>
      </c>
      <c r="E150" s="196" t="s">
        <v>2999</v>
      </c>
      <c r="F150" s="197" t="s">
        <v>3000</v>
      </c>
      <c r="G150" s="198" t="s">
        <v>216</v>
      </c>
      <c r="H150" s="199">
        <v>20</v>
      </c>
      <c r="I150" s="200"/>
      <c r="J150" s="201">
        <f>ROUND(I150*H150,2)</f>
        <v>0</v>
      </c>
      <c r="K150" s="197" t="s">
        <v>21</v>
      </c>
      <c r="L150" s="41"/>
      <c r="M150" s="202" t="s">
        <v>21</v>
      </c>
      <c r="N150" s="203" t="s">
        <v>44</v>
      </c>
      <c r="O150" s="66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100</v>
      </c>
      <c r="AT150" s="206" t="s">
        <v>213</v>
      </c>
      <c r="AU150" s="206" t="s">
        <v>80</v>
      </c>
      <c r="AY150" s="19" t="s">
        <v>211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9" t="s">
        <v>80</v>
      </c>
      <c r="BK150" s="207">
        <f>ROUND(I150*H150,2)</f>
        <v>0</v>
      </c>
      <c r="BL150" s="19" t="s">
        <v>100</v>
      </c>
      <c r="BM150" s="206" t="s">
        <v>659</v>
      </c>
    </row>
    <row r="151" spans="1:65" s="2" customFormat="1" ht="29.25">
      <c r="A151" s="36"/>
      <c r="B151" s="37"/>
      <c r="C151" s="38"/>
      <c r="D151" s="210" t="s">
        <v>720</v>
      </c>
      <c r="E151" s="38"/>
      <c r="F151" s="262" t="s">
        <v>3001</v>
      </c>
      <c r="G151" s="38"/>
      <c r="H151" s="38"/>
      <c r="I151" s="119"/>
      <c r="J151" s="38"/>
      <c r="K151" s="38"/>
      <c r="L151" s="41"/>
      <c r="M151" s="263"/>
      <c r="N151" s="264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720</v>
      </c>
      <c r="AU151" s="19" t="s">
        <v>80</v>
      </c>
    </row>
    <row r="152" spans="1:65" s="2" customFormat="1" ht="16.5" customHeight="1">
      <c r="A152" s="36"/>
      <c r="B152" s="37"/>
      <c r="C152" s="195" t="s">
        <v>457</v>
      </c>
      <c r="D152" s="195" t="s">
        <v>213</v>
      </c>
      <c r="E152" s="196" t="s">
        <v>3002</v>
      </c>
      <c r="F152" s="197" t="s">
        <v>2954</v>
      </c>
      <c r="G152" s="198" t="s">
        <v>216</v>
      </c>
      <c r="H152" s="199">
        <v>20</v>
      </c>
      <c r="I152" s="200"/>
      <c r="J152" s="201">
        <f>ROUND(I152*H152,2)</f>
        <v>0</v>
      </c>
      <c r="K152" s="197" t="s">
        <v>21</v>
      </c>
      <c r="L152" s="41"/>
      <c r="M152" s="202" t="s">
        <v>21</v>
      </c>
      <c r="N152" s="203" t="s">
        <v>44</v>
      </c>
      <c r="O152" s="66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100</v>
      </c>
      <c r="AT152" s="206" t="s">
        <v>213</v>
      </c>
      <c r="AU152" s="206" t="s">
        <v>80</v>
      </c>
      <c r="AY152" s="19" t="s">
        <v>211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9" t="s">
        <v>80</v>
      </c>
      <c r="BK152" s="207">
        <f>ROUND(I152*H152,2)</f>
        <v>0</v>
      </c>
      <c r="BL152" s="19" t="s">
        <v>100</v>
      </c>
      <c r="BM152" s="206" t="s">
        <v>679</v>
      </c>
    </row>
    <row r="153" spans="1:65" s="2" customFormat="1" ht="16.5" customHeight="1">
      <c r="A153" s="36"/>
      <c r="B153" s="37"/>
      <c r="C153" s="195" t="s">
        <v>465</v>
      </c>
      <c r="D153" s="195" t="s">
        <v>213</v>
      </c>
      <c r="E153" s="196" t="s">
        <v>3003</v>
      </c>
      <c r="F153" s="197" t="s">
        <v>3004</v>
      </c>
      <c r="G153" s="198" t="s">
        <v>438</v>
      </c>
      <c r="H153" s="199">
        <v>9</v>
      </c>
      <c r="I153" s="200"/>
      <c r="J153" s="201">
        <f>ROUND(I153*H153,2)</f>
        <v>0</v>
      </c>
      <c r="K153" s="197" t="s">
        <v>21</v>
      </c>
      <c r="L153" s="41"/>
      <c r="M153" s="202" t="s">
        <v>21</v>
      </c>
      <c r="N153" s="203" t="s">
        <v>44</v>
      </c>
      <c r="O153" s="66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100</v>
      </c>
      <c r="AT153" s="206" t="s">
        <v>213</v>
      </c>
      <c r="AU153" s="206" t="s">
        <v>80</v>
      </c>
      <c r="AY153" s="19" t="s">
        <v>211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9" t="s">
        <v>80</v>
      </c>
      <c r="BK153" s="207">
        <f>ROUND(I153*H153,2)</f>
        <v>0</v>
      </c>
      <c r="BL153" s="19" t="s">
        <v>100</v>
      </c>
      <c r="BM153" s="206" t="s">
        <v>691</v>
      </c>
    </row>
    <row r="154" spans="1:65" s="2" customFormat="1" ht="19.5">
      <c r="A154" s="36"/>
      <c r="B154" s="37"/>
      <c r="C154" s="38"/>
      <c r="D154" s="210" t="s">
        <v>720</v>
      </c>
      <c r="E154" s="38"/>
      <c r="F154" s="262" t="s">
        <v>3005</v>
      </c>
      <c r="G154" s="38"/>
      <c r="H154" s="38"/>
      <c r="I154" s="119"/>
      <c r="J154" s="38"/>
      <c r="K154" s="38"/>
      <c r="L154" s="41"/>
      <c r="M154" s="263"/>
      <c r="N154" s="264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720</v>
      </c>
      <c r="AU154" s="19" t="s">
        <v>80</v>
      </c>
    </row>
    <row r="155" spans="1:65" s="2" customFormat="1" ht="16.5" customHeight="1">
      <c r="A155" s="36"/>
      <c r="B155" s="37"/>
      <c r="C155" s="195" t="s">
        <v>471</v>
      </c>
      <c r="D155" s="195" t="s">
        <v>213</v>
      </c>
      <c r="E155" s="196" t="s">
        <v>2964</v>
      </c>
      <c r="F155" s="197" t="s">
        <v>2954</v>
      </c>
      <c r="G155" s="198" t="s">
        <v>438</v>
      </c>
      <c r="H155" s="199">
        <v>9</v>
      </c>
      <c r="I155" s="200"/>
      <c r="J155" s="201">
        <f>ROUND(I155*H155,2)</f>
        <v>0</v>
      </c>
      <c r="K155" s="197" t="s">
        <v>21</v>
      </c>
      <c r="L155" s="41"/>
      <c r="M155" s="202" t="s">
        <v>21</v>
      </c>
      <c r="N155" s="203" t="s">
        <v>44</v>
      </c>
      <c r="O155" s="66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100</v>
      </c>
      <c r="AT155" s="206" t="s">
        <v>213</v>
      </c>
      <c r="AU155" s="206" t="s">
        <v>80</v>
      </c>
      <c r="AY155" s="19" t="s">
        <v>211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9" t="s">
        <v>80</v>
      </c>
      <c r="BK155" s="207">
        <f>ROUND(I155*H155,2)</f>
        <v>0</v>
      </c>
      <c r="BL155" s="19" t="s">
        <v>100</v>
      </c>
      <c r="BM155" s="206" t="s">
        <v>706</v>
      </c>
    </row>
    <row r="156" spans="1:65" s="2" customFormat="1" ht="16.5" customHeight="1">
      <c r="A156" s="36"/>
      <c r="B156" s="37"/>
      <c r="C156" s="195" t="s">
        <v>475</v>
      </c>
      <c r="D156" s="195" t="s">
        <v>213</v>
      </c>
      <c r="E156" s="196" t="s">
        <v>3006</v>
      </c>
      <c r="F156" s="197" t="s">
        <v>3007</v>
      </c>
      <c r="G156" s="198" t="s">
        <v>438</v>
      </c>
      <c r="H156" s="199">
        <v>40</v>
      </c>
      <c r="I156" s="200"/>
      <c r="J156" s="201">
        <f>ROUND(I156*H156,2)</f>
        <v>0</v>
      </c>
      <c r="K156" s="197" t="s">
        <v>21</v>
      </c>
      <c r="L156" s="41"/>
      <c r="M156" s="202" t="s">
        <v>21</v>
      </c>
      <c r="N156" s="203" t="s">
        <v>44</v>
      </c>
      <c r="O156" s="66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100</v>
      </c>
      <c r="AT156" s="206" t="s">
        <v>213</v>
      </c>
      <c r="AU156" s="206" t="s">
        <v>80</v>
      </c>
      <c r="AY156" s="19" t="s">
        <v>211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9" t="s">
        <v>80</v>
      </c>
      <c r="BK156" s="207">
        <f>ROUND(I156*H156,2)</f>
        <v>0</v>
      </c>
      <c r="BL156" s="19" t="s">
        <v>100</v>
      </c>
      <c r="BM156" s="206" t="s">
        <v>716</v>
      </c>
    </row>
    <row r="157" spans="1:65" s="2" customFormat="1" ht="19.5">
      <c r="A157" s="36"/>
      <c r="B157" s="37"/>
      <c r="C157" s="38"/>
      <c r="D157" s="210" t="s">
        <v>720</v>
      </c>
      <c r="E157" s="38"/>
      <c r="F157" s="262" t="s">
        <v>3005</v>
      </c>
      <c r="G157" s="38"/>
      <c r="H157" s="38"/>
      <c r="I157" s="119"/>
      <c r="J157" s="38"/>
      <c r="K157" s="38"/>
      <c r="L157" s="41"/>
      <c r="M157" s="263"/>
      <c r="N157" s="264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720</v>
      </c>
      <c r="AU157" s="19" t="s">
        <v>80</v>
      </c>
    </row>
    <row r="158" spans="1:65" s="2" customFormat="1" ht="16.5" customHeight="1">
      <c r="A158" s="36"/>
      <c r="B158" s="37"/>
      <c r="C158" s="195" t="s">
        <v>484</v>
      </c>
      <c r="D158" s="195" t="s">
        <v>213</v>
      </c>
      <c r="E158" s="196" t="s">
        <v>2964</v>
      </c>
      <c r="F158" s="197" t="s">
        <v>2954</v>
      </c>
      <c r="G158" s="198" t="s">
        <v>438</v>
      </c>
      <c r="H158" s="199">
        <v>40</v>
      </c>
      <c r="I158" s="200"/>
      <c r="J158" s="201">
        <f>ROUND(I158*H158,2)</f>
        <v>0</v>
      </c>
      <c r="K158" s="197" t="s">
        <v>21</v>
      </c>
      <c r="L158" s="41"/>
      <c r="M158" s="202" t="s">
        <v>21</v>
      </c>
      <c r="N158" s="203" t="s">
        <v>44</v>
      </c>
      <c r="O158" s="66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100</v>
      </c>
      <c r="AT158" s="206" t="s">
        <v>213</v>
      </c>
      <c r="AU158" s="206" t="s">
        <v>80</v>
      </c>
      <c r="AY158" s="19" t="s">
        <v>211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9" t="s">
        <v>80</v>
      </c>
      <c r="BK158" s="207">
        <f>ROUND(I158*H158,2)</f>
        <v>0</v>
      </c>
      <c r="BL158" s="19" t="s">
        <v>100</v>
      </c>
      <c r="BM158" s="206" t="s">
        <v>727</v>
      </c>
    </row>
    <row r="159" spans="1:65" s="2" customFormat="1" ht="16.5" customHeight="1">
      <c r="A159" s="36"/>
      <c r="B159" s="37"/>
      <c r="C159" s="195" t="s">
        <v>488</v>
      </c>
      <c r="D159" s="195" t="s">
        <v>213</v>
      </c>
      <c r="E159" s="196" t="s">
        <v>3008</v>
      </c>
      <c r="F159" s="197" t="s">
        <v>3009</v>
      </c>
      <c r="G159" s="198" t="s">
        <v>438</v>
      </c>
      <c r="H159" s="199">
        <v>30</v>
      </c>
      <c r="I159" s="200"/>
      <c r="J159" s="201">
        <f>ROUND(I159*H159,2)</f>
        <v>0</v>
      </c>
      <c r="K159" s="197" t="s">
        <v>21</v>
      </c>
      <c r="L159" s="41"/>
      <c r="M159" s="202" t="s">
        <v>21</v>
      </c>
      <c r="N159" s="203" t="s">
        <v>44</v>
      </c>
      <c r="O159" s="66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100</v>
      </c>
      <c r="AT159" s="206" t="s">
        <v>213</v>
      </c>
      <c r="AU159" s="206" t="s">
        <v>80</v>
      </c>
      <c r="AY159" s="19" t="s">
        <v>211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9" t="s">
        <v>80</v>
      </c>
      <c r="BK159" s="207">
        <f>ROUND(I159*H159,2)</f>
        <v>0</v>
      </c>
      <c r="BL159" s="19" t="s">
        <v>100</v>
      </c>
      <c r="BM159" s="206" t="s">
        <v>737</v>
      </c>
    </row>
    <row r="160" spans="1:65" s="2" customFormat="1" ht="19.5">
      <c r="A160" s="36"/>
      <c r="B160" s="37"/>
      <c r="C160" s="38"/>
      <c r="D160" s="210" t="s">
        <v>720</v>
      </c>
      <c r="E160" s="38"/>
      <c r="F160" s="262" t="s">
        <v>3005</v>
      </c>
      <c r="G160" s="38"/>
      <c r="H160" s="38"/>
      <c r="I160" s="119"/>
      <c r="J160" s="38"/>
      <c r="K160" s="38"/>
      <c r="L160" s="41"/>
      <c r="M160" s="263"/>
      <c r="N160" s="264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720</v>
      </c>
      <c r="AU160" s="19" t="s">
        <v>80</v>
      </c>
    </row>
    <row r="161" spans="1:65" s="2" customFormat="1" ht="16.5" customHeight="1">
      <c r="A161" s="36"/>
      <c r="B161" s="37"/>
      <c r="C161" s="195" t="s">
        <v>495</v>
      </c>
      <c r="D161" s="195" t="s">
        <v>213</v>
      </c>
      <c r="E161" s="196" t="s">
        <v>2964</v>
      </c>
      <c r="F161" s="197" t="s">
        <v>2954</v>
      </c>
      <c r="G161" s="198" t="s">
        <v>438</v>
      </c>
      <c r="H161" s="199">
        <v>30</v>
      </c>
      <c r="I161" s="200"/>
      <c r="J161" s="201">
        <f>ROUND(I161*H161,2)</f>
        <v>0</v>
      </c>
      <c r="K161" s="197" t="s">
        <v>21</v>
      </c>
      <c r="L161" s="41"/>
      <c r="M161" s="202" t="s">
        <v>21</v>
      </c>
      <c r="N161" s="203" t="s">
        <v>44</v>
      </c>
      <c r="O161" s="66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100</v>
      </c>
      <c r="AT161" s="206" t="s">
        <v>213</v>
      </c>
      <c r="AU161" s="206" t="s">
        <v>80</v>
      </c>
      <c r="AY161" s="19" t="s">
        <v>211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9" t="s">
        <v>80</v>
      </c>
      <c r="BK161" s="207">
        <f>ROUND(I161*H161,2)</f>
        <v>0</v>
      </c>
      <c r="BL161" s="19" t="s">
        <v>100</v>
      </c>
      <c r="BM161" s="206" t="s">
        <v>749</v>
      </c>
    </row>
    <row r="162" spans="1:65" s="2" customFormat="1" ht="16.5" customHeight="1">
      <c r="A162" s="36"/>
      <c r="B162" s="37"/>
      <c r="C162" s="195" t="s">
        <v>500</v>
      </c>
      <c r="D162" s="195" t="s">
        <v>213</v>
      </c>
      <c r="E162" s="196" t="s">
        <v>3010</v>
      </c>
      <c r="F162" s="197" t="s">
        <v>3011</v>
      </c>
      <c r="G162" s="198" t="s">
        <v>216</v>
      </c>
      <c r="H162" s="199">
        <v>40</v>
      </c>
      <c r="I162" s="200"/>
      <c r="J162" s="201">
        <f>ROUND(I162*H162,2)</f>
        <v>0</v>
      </c>
      <c r="K162" s="197" t="s">
        <v>21</v>
      </c>
      <c r="L162" s="41"/>
      <c r="M162" s="202" t="s">
        <v>21</v>
      </c>
      <c r="N162" s="203" t="s">
        <v>44</v>
      </c>
      <c r="O162" s="66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100</v>
      </c>
      <c r="AT162" s="206" t="s">
        <v>213</v>
      </c>
      <c r="AU162" s="206" t="s">
        <v>80</v>
      </c>
      <c r="AY162" s="19" t="s">
        <v>211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9" t="s">
        <v>80</v>
      </c>
      <c r="BK162" s="207">
        <f>ROUND(I162*H162,2)</f>
        <v>0</v>
      </c>
      <c r="BL162" s="19" t="s">
        <v>100</v>
      </c>
      <c r="BM162" s="206" t="s">
        <v>762</v>
      </c>
    </row>
    <row r="163" spans="1:65" s="2" customFormat="1" ht="19.5">
      <c r="A163" s="36"/>
      <c r="B163" s="37"/>
      <c r="C163" s="38"/>
      <c r="D163" s="210" t="s">
        <v>720</v>
      </c>
      <c r="E163" s="38"/>
      <c r="F163" s="262" t="s">
        <v>3012</v>
      </c>
      <c r="G163" s="38"/>
      <c r="H163" s="38"/>
      <c r="I163" s="119"/>
      <c r="J163" s="38"/>
      <c r="K163" s="38"/>
      <c r="L163" s="41"/>
      <c r="M163" s="263"/>
      <c r="N163" s="264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720</v>
      </c>
      <c r="AU163" s="19" t="s">
        <v>80</v>
      </c>
    </row>
    <row r="164" spans="1:65" s="2" customFormat="1" ht="16.5" customHeight="1">
      <c r="A164" s="36"/>
      <c r="B164" s="37"/>
      <c r="C164" s="195" t="s">
        <v>507</v>
      </c>
      <c r="D164" s="195" t="s">
        <v>213</v>
      </c>
      <c r="E164" s="196" t="s">
        <v>3002</v>
      </c>
      <c r="F164" s="197" t="s">
        <v>2954</v>
      </c>
      <c r="G164" s="198" t="s">
        <v>216</v>
      </c>
      <c r="H164" s="199">
        <v>40</v>
      </c>
      <c r="I164" s="200"/>
      <c r="J164" s="201">
        <f>ROUND(I164*H164,2)</f>
        <v>0</v>
      </c>
      <c r="K164" s="197" t="s">
        <v>21</v>
      </c>
      <c r="L164" s="41"/>
      <c r="M164" s="202" t="s">
        <v>21</v>
      </c>
      <c r="N164" s="203" t="s">
        <v>44</v>
      </c>
      <c r="O164" s="66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100</v>
      </c>
      <c r="AT164" s="206" t="s">
        <v>213</v>
      </c>
      <c r="AU164" s="206" t="s">
        <v>80</v>
      </c>
      <c r="AY164" s="19" t="s">
        <v>211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9" t="s">
        <v>80</v>
      </c>
      <c r="BK164" s="207">
        <f>ROUND(I164*H164,2)</f>
        <v>0</v>
      </c>
      <c r="BL164" s="19" t="s">
        <v>100</v>
      </c>
      <c r="BM164" s="206" t="s">
        <v>770</v>
      </c>
    </row>
    <row r="165" spans="1:65" s="2" customFormat="1" ht="16.5" customHeight="1">
      <c r="A165" s="36"/>
      <c r="B165" s="37"/>
      <c r="C165" s="195" t="s">
        <v>513</v>
      </c>
      <c r="D165" s="195" t="s">
        <v>213</v>
      </c>
      <c r="E165" s="196" t="s">
        <v>3013</v>
      </c>
      <c r="F165" s="197" t="s">
        <v>3014</v>
      </c>
      <c r="G165" s="198" t="s">
        <v>216</v>
      </c>
      <c r="H165" s="199">
        <v>4</v>
      </c>
      <c r="I165" s="200"/>
      <c r="J165" s="201">
        <f>ROUND(I165*H165,2)</f>
        <v>0</v>
      </c>
      <c r="K165" s="197" t="s">
        <v>21</v>
      </c>
      <c r="L165" s="41"/>
      <c r="M165" s="202" t="s">
        <v>21</v>
      </c>
      <c r="N165" s="203" t="s">
        <v>44</v>
      </c>
      <c r="O165" s="66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100</v>
      </c>
      <c r="AT165" s="206" t="s">
        <v>213</v>
      </c>
      <c r="AU165" s="206" t="s">
        <v>80</v>
      </c>
      <c r="AY165" s="19" t="s">
        <v>211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9" t="s">
        <v>80</v>
      </c>
      <c r="BK165" s="207">
        <f>ROUND(I165*H165,2)</f>
        <v>0</v>
      </c>
      <c r="BL165" s="19" t="s">
        <v>100</v>
      </c>
      <c r="BM165" s="206" t="s">
        <v>778</v>
      </c>
    </row>
    <row r="166" spans="1:65" s="2" customFormat="1" ht="19.5">
      <c r="A166" s="36"/>
      <c r="B166" s="37"/>
      <c r="C166" s="38"/>
      <c r="D166" s="210" t="s">
        <v>720</v>
      </c>
      <c r="E166" s="38"/>
      <c r="F166" s="262" t="s">
        <v>3015</v>
      </c>
      <c r="G166" s="38"/>
      <c r="H166" s="38"/>
      <c r="I166" s="119"/>
      <c r="J166" s="38"/>
      <c r="K166" s="38"/>
      <c r="L166" s="41"/>
      <c r="M166" s="263"/>
      <c r="N166" s="264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720</v>
      </c>
      <c r="AU166" s="19" t="s">
        <v>80</v>
      </c>
    </row>
    <row r="167" spans="1:65" s="2" customFormat="1" ht="16.5" customHeight="1">
      <c r="A167" s="36"/>
      <c r="B167" s="37"/>
      <c r="C167" s="195" t="s">
        <v>519</v>
      </c>
      <c r="D167" s="195" t="s">
        <v>213</v>
      </c>
      <c r="E167" s="196" t="s">
        <v>3002</v>
      </c>
      <c r="F167" s="197" t="s">
        <v>2954</v>
      </c>
      <c r="G167" s="198" t="s">
        <v>216</v>
      </c>
      <c r="H167" s="199">
        <v>4</v>
      </c>
      <c r="I167" s="200"/>
      <c r="J167" s="201">
        <f>ROUND(I167*H167,2)</f>
        <v>0</v>
      </c>
      <c r="K167" s="197" t="s">
        <v>21</v>
      </c>
      <c r="L167" s="41"/>
      <c r="M167" s="202" t="s">
        <v>21</v>
      </c>
      <c r="N167" s="203" t="s">
        <v>44</v>
      </c>
      <c r="O167" s="66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6" t="s">
        <v>100</v>
      </c>
      <c r="AT167" s="206" t="s">
        <v>213</v>
      </c>
      <c r="AU167" s="206" t="s">
        <v>80</v>
      </c>
      <c r="AY167" s="19" t="s">
        <v>211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9" t="s">
        <v>80</v>
      </c>
      <c r="BK167" s="207">
        <f>ROUND(I167*H167,2)</f>
        <v>0</v>
      </c>
      <c r="BL167" s="19" t="s">
        <v>100</v>
      </c>
      <c r="BM167" s="206" t="s">
        <v>799</v>
      </c>
    </row>
    <row r="168" spans="1:65" s="2" customFormat="1" ht="16.5" customHeight="1">
      <c r="A168" s="36"/>
      <c r="B168" s="37"/>
      <c r="C168" s="195" t="s">
        <v>533</v>
      </c>
      <c r="D168" s="195" t="s">
        <v>213</v>
      </c>
      <c r="E168" s="196" t="s">
        <v>3016</v>
      </c>
      <c r="F168" s="197" t="s">
        <v>3017</v>
      </c>
      <c r="G168" s="198" t="s">
        <v>1608</v>
      </c>
      <c r="H168" s="199">
        <v>1</v>
      </c>
      <c r="I168" s="200"/>
      <c r="J168" s="201">
        <f>ROUND(I168*H168,2)</f>
        <v>0</v>
      </c>
      <c r="K168" s="197" t="s">
        <v>21</v>
      </c>
      <c r="L168" s="41"/>
      <c r="M168" s="202" t="s">
        <v>21</v>
      </c>
      <c r="N168" s="203" t="s">
        <v>44</v>
      </c>
      <c r="O168" s="66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100</v>
      </c>
      <c r="AT168" s="206" t="s">
        <v>213</v>
      </c>
      <c r="AU168" s="206" t="s">
        <v>80</v>
      </c>
      <c r="AY168" s="19" t="s">
        <v>211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9" t="s">
        <v>80</v>
      </c>
      <c r="BK168" s="207">
        <f>ROUND(I168*H168,2)</f>
        <v>0</v>
      </c>
      <c r="BL168" s="19" t="s">
        <v>100</v>
      </c>
      <c r="BM168" s="206" t="s">
        <v>811</v>
      </c>
    </row>
    <row r="169" spans="1:65" s="12" customFormat="1" ht="25.9" customHeight="1">
      <c r="B169" s="179"/>
      <c r="C169" s="180"/>
      <c r="D169" s="181" t="s">
        <v>72</v>
      </c>
      <c r="E169" s="182" t="s">
        <v>82</v>
      </c>
      <c r="F169" s="182" t="s">
        <v>3018</v>
      </c>
      <c r="G169" s="180"/>
      <c r="H169" s="180"/>
      <c r="I169" s="183"/>
      <c r="J169" s="184">
        <f>BK169</f>
        <v>0</v>
      </c>
      <c r="K169" s="180"/>
      <c r="L169" s="185"/>
      <c r="M169" s="186"/>
      <c r="N169" s="187"/>
      <c r="O169" s="187"/>
      <c r="P169" s="188">
        <f>SUM(P170:P240)</f>
        <v>0</v>
      </c>
      <c r="Q169" s="187"/>
      <c r="R169" s="188">
        <f>SUM(R170:R240)</f>
        <v>0</v>
      </c>
      <c r="S169" s="187"/>
      <c r="T169" s="189">
        <f>SUM(T170:T240)</f>
        <v>0</v>
      </c>
      <c r="AR169" s="190" t="s">
        <v>80</v>
      </c>
      <c r="AT169" s="191" t="s">
        <v>72</v>
      </c>
      <c r="AU169" s="191" t="s">
        <v>73</v>
      </c>
      <c r="AY169" s="190" t="s">
        <v>211</v>
      </c>
      <c r="BK169" s="192">
        <f>SUM(BK170:BK240)</f>
        <v>0</v>
      </c>
    </row>
    <row r="170" spans="1:65" s="2" customFormat="1" ht="44.25" customHeight="1">
      <c r="A170" s="36"/>
      <c r="B170" s="37"/>
      <c r="C170" s="195" t="s">
        <v>80</v>
      </c>
      <c r="D170" s="195" t="s">
        <v>213</v>
      </c>
      <c r="E170" s="196" t="s">
        <v>3019</v>
      </c>
      <c r="F170" s="197" t="s">
        <v>3020</v>
      </c>
      <c r="G170" s="198" t="s">
        <v>1608</v>
      </c>
      <c r="H170" s="199">
        <v>1</v>
      </c>
      <c r="I170" s="200"/>
      <c r="J170" s="201">
        <f>ROUND(I170*H170,2)</f>
        <v>0</v>
      </c>
      <c r="K170" s="197" t="s">
        <v>21</v>
      </c>
      <c r="L170" s="41"/>
      <c r="M170" s="202" t="s">
        <v>21</v>
      </c>
      <c r="N170" s="203" t="s">
        <v>44</v>
      </c>
      <c r="O170" s="66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100</v>
      </c>
      <c r="AT170" s="206" t="s">
        <v>213</v>
      </c>
      <c r="AU170" s="206" t="s">
        <v>80</v>
      </c>
      <c r="AY170" s="19" t="s">
        <v>211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9" t="s">
        <v>80</v>
      </c>
      <c r="BK170" s="207">
        <f>ROUND(I170*H170,2)</f>
        <v>0</v>
      </c>
      <c r="BL170" s="19" t="s">
        <v>100</v>
      </c>
      <c r="BM170" s="206" t="s">
        <v>824</v>
      </c>
    </row>
    <row r="171" spans="1:65" s="2" customFormat="1" ht="48.75">
      <c r="A171" s="36"/>
      <c r="B171" s="37"/>
      <c r="C171" s="38"/>
      <c r="D171" s="210" t="s">
        <v>720</v>
      </c>
      <c r="E171" s="38"/>
      <c r="F171" s="262" t="s">
        <v>3021</v>
      </c>
      <c r="G171" s="38"/>
      <c r="H171" s="38"/>
      <c r="I171" s="119"/>
      <c r="J171" s="38"/>
      <c r="K171" s="38"/>
      <c r="L171" s="41"/>
      <c r="M171" s="263"/>
      <c r="N171" s="26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720</v>
      </c>
      <c r="AU171" s="19" t="s">
        <v>80</v>
      </c>
    </row>
    <row r="172" spans="1:65" s="2" customFormat="1" ht="16.5" customHeight="1">
      <c r="A172" s="36"/>
      <c r="B172" s="37"/>
      <c r="C172" s="195" t="s">
        <v>82</v>
      </c>
      <c r="D172" s="195" t="s">
        <v>213</v>
      </c>
      <c r="E172" s="196" t="s">
        <v>3022</v>
      </c>
      <c r="F172" s="197" t="s">
        <v>3023</v>
      </c>
      <c r="G172" s="198" t="s">
        <v>1608</v>
      </c>
      <c r="H172" s="199">
        <v>1</v>
      </c>
      <c r="I172" s="200"/>
      <c r="J172" s="201">
        <f>ROUND(I172*H172,2)</f>
        <v>0</v>
      </c>
      <c r="K172" s="197" t="s">
        <v>21</v>
      </c>
      <c r="L172" s="41"/>
      <c r="M172" s="202" t="s">
        <v>21</v>
      </c>
      <c r="N172" s="203" t="s">
        <v>44</v>
      </c>
      <c r="O172" s="66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100</v>
      </c>
      <c r="AT172" s="206" t="s">
        <v>213</v>
      </c>
      <c r="AU172" s="206" t="s">
        <v>80</v>
      </c>
      <c r="AY172" s="19" t="s">
        <v>211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9" t="s">
        <v>80</v>
      </c>
      <c r="BK172" s="207">
        <f>ROUND(I172*H172,2)</f>
        <v>0</v>
      </c>
      <c r="BL172" s="19" t="s">
        <v>100</v>
      </c>
      <c r="BM172" s="206" t="s">
        <v>833</v>
      </c>
    </row>
    <row r="173" spans="1:65" s="2" customFormat="1" ht="16.5" customHeight="1">
      <c r="A173" s="36"/>
      <c r="B173" s="37"/>
      <c r="C173" s="195" t="s">
        <v>88</v>
      </c>
      <c r="D173" s="195" t="s">
        <v>213</v>
      </c>
      <c r="E173" s="196" t="s">
        <v>2953</v>
      </c>
      <c r="F173" s="197" t="s">
        <v>2954</v>
      </c>
      <c r="G173" s="198" t="s">
        <v>1608</v>
      </c>
      <c r="H173" s="199">
        <v>1</v>
      </c>
      <c r="I173" s="200"/>
      <c r="J173" s="201">
        <f>ROUND(I173*H173,2)</f>
        <v>0</v>
      </c>
      <c r="K173" s="197" t="s">
        <v>21</v>
      </c>
      <c r="L173" s="41"/>
      <c r="M173" s="202" t="s">
        <v>21</v>
      </c>
      <c r="N173" s="203" t="s">
        <v>44</v>
      </c>
      <c r="O173" s="66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100</v>
      </c>
      <c r="AT173" s="206" t="s">
        <v>213</v>
      </c>
      <c r="AU173" s="206" t="s">
        <v>80</v>
      </c>
      <c r="AY173" s="19" t="s">
        <v>211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9" t="s">
        <v>80</v>
      </c>
      <c r="BK173" s="207">
        <f>ROUND(I173*H173,2)</f>
        <v>0</v>
      </c>
      <c r="BL173" s="19" t="s">
        <v>100</v>
      </c>
      <c r="BM173" s="206" t="s">
        <v>844</v>
      </c>
    </row>
    <row r="174" spans="1:65" s="2" customFormat="1" ht="33" customHeight="1">
      <c r="A174" s="36"/>
      <c r="B174" s="37"/>
      <c r="C174" s="195" t="s">
        <v>100</v>
      </c>
      <c r="D174" s="195" t="s">
        <v>213</v>
      </c>
      <c r="E174" s="196" t="s">
        <v>3024</v>
      </c>
      <c r="F174" s="197" t="s">
        <v>3025</v>
      </c>
      <c r="G174" s="198" t="s">
        <v>1608</v>
      </c>
      <c r="H174" s="199">
        <v>1</v>
      </c>
      <c r="I174" s="200"/>
      <c r="J174" s="201">
        <f>ROUND(I174*H174,2)</f>
        <v>0</v>
      </c>
      <c r="K174" s="197" t="s">
        <v>21</v>
      </c>
      <c r="L174" s="41"/>
      <c r="M174" s="202" t="s">
        <v>21</v>
      </c>
      <c r="N174" s="203" t="s">
        <v>44</v>
      </c>
      <c r="O174" s="66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100</v>
      </c>
      <c r="AT174" s="206" t="s">
        <v>213</v>
      </c>
      <c r="AU174" s="206" t="s">
        <v>80</v>
      </c>
      <c r="AY174" s="19" t="s">
        <v>211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9" t="s">
        <v>80</v>
      </c>
      <c r="BK174" s="207">
        <f>ROUND(I174*H174,2)</f>
        <v>0</v>
      </c>
      <c r="BL174" s="19" t="s">
        <v>100</v>
      </c>
      <c r="BM174" s="206" t="s">
        <v>854</v>
      </c>
    </row>
    <row r="175" spans="1:65" s="2" customFormat="1" ht="19.5">
      <c r="A175" s="36"/>
      <c r="B175" s="37"/>
      <c r="C175" s="38"/>
      <c r="D175" s="210" t="s">
        <v>720</v>
      </c>
      <c r="E175" s="38"/>
      <c r="F175" s="262" t="s">
        <v>2957</v>
      </c>
      <c r="G175" s="38"/>
      <c r="H175" s="38"/>
      <c r="I175" s="119"/>
      <c r="J175" s="38"/>
      <c r="K175" s="38"/>
      <c r="L175" s="41"/>
      <c r="M175" s="263"/>
      <c r="N175" s="264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720</v>
      </c>
      <c r="AU175" s="19" t="s">
        <v>80</v>
      </c>
    </row>
    <row r="176" spans="1:65" s="2" customFormat="1" ht="16.5" customHeight="1">
      <c r="A176" s="36"/>
      <c r="B176" s="37"/>
      <c r="C176" s="195" t="s">
        <v>245</v>
      </c>
      <c r="D176" s="195" t="s">
        <v>213</v>
      </c>
      <c r="E176" s="196" t="s">
        <v>2953</v>
      </c>
      <c r="F176" s="197" t="s">
        <v>2954</v>
      </c>
      <c r="G176" s="198" t="s">
        <v>1608</v>
      </c>
      <c r="H176" s="199">
        <v>1</v>
      </c>
      <c r="I176" s="200"/>
      <c r="J176" s="201">
        <f>ROUND(I176*H176,2)</f>
        <v>0</v>
      </c>
      <c r="K176" s="197" t="s">
        <v>21</v>
      </c>
      <c r="L176" s="41"/>
      <c r="M176" s="202" t="s">
        <v>21</v>
      </c>
      <c r="N176" s="203" t="s">
        <v>44</v>
      </c>
      <c r="O176" s="66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100</v>
      </c>
      <c r="AT176" s="206" t="s">
        <v>213</v>
      </c>
      <c r="AU176" s="206" t="s">
        <v>80</v>
      </c>
      <c r="AY176" s="19" t="s">
        <v>211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9" t="s">
        <v>80</v>
      </c>
      <c r="BK176" s="207">
        <f>ROUND(I176*H176,2)</f>
        <v>0</v>
      </c>
      <c r="BL176" s="19" t="s">
        <v>100</v>
      </c>
      <c r="BM176" s="206" t="s">
        <v>868</v>
      </c>
    </row>
    <row r="177" spans="1:65" s="2" customFormat="1" ht="21.75" customHeight="1">
      <c r="A177" s="36"/>
      <c r="B177" s="37"/>
      <c r="C177" s="195" t="s">
        <v>264</v>
      </c>
      <c r="D177" s="195" t="s">
        <v>213</v>
      </c>
      <c r="E177" s="196" t="s">
        <v>2958</v>
      </c>
      <c r="F177" s="197" t="s">
        <v>2959</v>
      </c>
      <c r="G177" s="198" t="s">
        <v>1608</v>
      </c>
      <c r="H177" s="199">
        <v>1</v>
      </c>
      <c r="I177" s="200"/>
      <c r="J177" s="201">
        <f>ROUND(I177*H177,2)</f>
        <v>0</v>
      </c>
      <c r="K177" s="197" t="s">
        <v>21</v>
      </c>
      <c r="L177" s="41"/>
      <c r="M177" s="202" t="s">
        <v>21</v>
      </c>
      <c r="N177" s="203" t="s">
        <v>44</v>
      </c>
      <c r="O177" s="66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6" t="s">
        <v>100</v>
      </c>
      <c r="AT177" s="206" t="s">
        <v>213</v>
      </c>
      <c r="AU177" s="206" t="s">
        <v>80</v>
      </c>
      <c r="AY177" s="19" t="s">
        <v>211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9" t="s">
        <v>80</v>
      </c>
      <c r="BK177" s="207">
        <f>ROUND(I177*H177,2)</f>
        <v>0</v>
      </c>
      <c r="BL177" s="19" t="s">
        <v>100</v>
      </c>
      <c r="BM177" s="206" t="s">
        <v>878</v>
      </c>
    </row>
    <row r="178" spans="1:65" s="2" customFormat="1" ht="19.5">
      <c r="A178" s="36"/>
      <c r="B178" s="37"/>
      <c r="C178" s="38"/>
      <c r="D178" s="210" t="s">
        <v>720</v>
      </c>
      <c r="E178" s="38"/>
      <c r="F178" s="262" t="s">
        <v>2960</v>
      </c>
      <c r="G178" s="38"/>
      <c r="H178" s="38"/>
      <c r="I178" s="119"/>
      <c r="J178" s="38"/>
      <c r="K178" s="38"/>
      <c r="L178" s="41"/>
      <c r="M178" s="263"/>
      <c r="N178" s="264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720</v>
      </c>
      <c r="AU178" s="19" t="s">
        <v>80</v>
      </c>
    </row>
    <row r="179" spans="1:65" s="2" customFormat="1" ht="16.5" customHeight="1">
      <c r="A179" s="36"/>
      <c r="B179" s="37"/>
      <c r="C179" s="195" t="s">
        <v>270</v>
      </c>
      <c r="D179" s="195" t="s">
        <v>213</v>
      </c>
      <c r="E179" s="196" t="s">
        <v>2953</v>
      </c>
      <c r="F179" s="197" t="s">
        <v>2954</v>
      </c>
      <c r="G179" s="198" t="s">
        <v>1608</v>
      </c>
      <c r="H179" s="199">
        <v>1</v>
      </c>
      <c r="I179" s="200"/>
      <c r="J179" s="201">
        <f>ROUND(I179*H179,2)</f>
        <v>0</v>
      </c>
      <c r="K179" s="197" t="s">
        <v>21</v>
      </c>
      <c r="L179" s="41"/>
      <c r="M179" s="202" t="s">
        <v>21</v>
      </c>
      <c r="N179" s="203" t="s">
        <v>44</v>
      </c>
      <c r="O179" s="66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6" t="s">
        <v>100</v>
      </c>
      <c r="AT179" s="206" t="s">
        <v>213</v>
      </c>
      <c r="AU179" s="206" t="s">
        <v>80</v>
      </c>
      <c r="AY179" s="19" t="s">
        <v>211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9" t="s">
        <v>80</v>
      </c>
      <c r="BK179" s="207">
        <f>ROUND(I179*H179,2)</f>
        <v>0</v>
      </c>
      <c r="BL179" s="19" t="s">
        <v>100</v>
      </c>
      <c r="BM179" s="206" t="s">
        <v>890</v>
      </c>
    </row>
    <row r="180" spans="1:65" s="2" customFormat="1" ht="16.5" customHeight="1">
      <c r="A180" s="36"/>
      <c r="B180" s="37"/>
      <c r="C180" s="195" t="s">
        <v>276</v>
      </c>
      <c r="D180" s="195" t="s">
        <v>213</v>
      </c>
      <c r="E180" s="196" t="s">
        <v>3026</v>
      </c>
      <c r="F180" s="197" t="s">
        <v>3027</v>
      </c>
      <c r="G180" s="198" t="s">
        <v>438</v>
      </c>
      <c r="H180" s="199">
        <v>35</v>
      </c>
      <c r="I180" s="200"/>
      <c r="J180" s="201">
        <f>ROUND(I180*H180,2)</f>
        <v>0</v>
      </c>
      <c r="K180" s="197" t="s">
        <v>21</v>
      </c>
      <c r="L180" s="41"/>
      <c r="M180" s="202" t="s">
        <v>21</v>
      </c>
      <c r="N180" s="203" t="s">
        <v>44</v>
      </c>
      <c r="O180" s="66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100</v>
      </c>
      <c r="AT180" s="206" t="s">
        <v>213</v>
      </c>
      <c r="AU180" s="206" t="s">
        <v>80</v>
      </c>
      <c r="AY180" s="19" t="s">
        <v>211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9" t="s">
        <v>80</v>
      </c>
      <c r="BK180" s="207">
        <f>ROUND(I180*H180,2)</f>
        <v>0</v>
      </c>
      <c r="BL180" s="19" t="s">
        <v>100</v>
      </c>
      <c r="BM180" s="206" t="s">
        <v>901</v>
      </c>
    </row>
    <row r="181" spans="1:65" s="2" customFormat="1" ht="29.25">
      <c r="A181" s="36"/>
      <c r="B181" s="37"/>
      <c r="C181" s="38"/>
      <c r="D181" s="210" t="s">
        <v>720</v>
      </c>
      <c r="E181" s="38"/>
      <c r="F181" s="262" t="s">
        <v>3028</v>
      </c>
      <c r="G181" s="38"/>
      <c r="H181" s="38"/>
      <c r="I181" s="119"/>
      <c r="J181" s="38"/>
      <c r="K181" s="38"/>
      <c r="L181" s="41"/>
      <c r="M181" s="263"/>
      <c r="N181" s="264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720</v>
      </c>
      <c r="AU181" s="19" t="s">
        <v>80</v>
      </c>
    </row>
    <row r="182" spans="1:65" s="2" customFormat="1" ht="16.5" customHeight="1">
      <c r="A182" s="36"/>
      <c r="B182" s="37"/>
      <c r="C182" s="195" t="s">
        <v>282</v>
      </c>
      <c r="D182" s="195" t="s">
        <v>213</v>
      </c>
      <c r="E182" s="196" t="s">
        <v>2964</v>
      </c>
      <c r="F182" s="197" t="s">
        <v>2954</v>
      </c>
      <c r="G182" s="198" t="s">
        <v>438</v>
      </c>
      <c r="H182" s="199">
        <v>35</v>
      </c>
      <c r="I182" s="200"/>
      <c r="J182" s="201">
        <f>ROUND(I182*H182,2)</f>
        <v>0</v>
      </c>
      <c r="K182" s="197" t="s">
        <v>21</v>
      </c>
      <c r="L182" s="41"/>
      <c r="M182" s="202" t="s">
        <v>21</v>
      </c>
      <c r="N182" s="203" t="s">
        <v>44</v>
      </c>
      <c r="O182" s="66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100</v>
      </c>
      <c r="AT182" s="206" t="s">
        <v>213</v>
      </c>
      <c r="AU182" s="206" t="s">
        <v>80</v>
      </c>
      <c r="AY182" s="19" t="s">
        <v>211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9" t="s">
        <v>80</v>
      </c>
      <c r="BK182" s="207">
        <f>ROUND(I182*H182,2)</f>
        <v>0</v>
      </c>
      <c r="BL182" s="19" t="s">
        <v>100</v>
      </c>
      <c r="BM182" s="206" t="s">
        <v>911</v>
      </c>
    </row>
    <row r="183" spans="1:65" s="2" customFormat="1" ht="16.5" customHeight="1">
      <c r="A183" s="36"/>
      <c r="B183" s="37"/>
      <c r="C183" s="195" t="s">
        <v>290</v>
      </c>
      <c r="D183" s="195" t="s">
        <v>213</v>
      </c>
      <c r="E183" s="196" t="s">
        <v>3029</v>
      </c>
      <c r="F183" s="197" t="s">
        <v>3030</v>
      </c>
      <c r="G183" s="198" t="s">
        <v>1608</v>
      </c>
      <c r="H183" s="199">
        <v>1</v>
      </c>
      <c r="I183" s="200"/>
      <c r="J183" s="201">
        <f>ROUND(I183*H183,2)</f>
        <v>0</v>
      </c>
      <c r="K183" s="197" t="s">
        <v>21</v>
      </c>
      <c r="L183" s="41"/>
      <c r="M183" s="202" t="s">
        <v>21</v>
      </c>
      <c r="N183" s="203" t="s">
        <v>44</v>
      </c>
      <c r="O183" s="66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6" t="s">
        <v>100</v>
      </c>
      <c r="AT183" s="206" t="s">
        <v>213</v>
      </c>
      <c r="AU183" s="206" t="s">
        <v>80</v>
      </c>
      <c r="AY183" s="19" t="s">
        <v>211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9" t="s">
        <v>80</v>
      </c>
      <c r="BK183" s="207">
        <f>ROUND(I183*H183,2)</f>
        <v>0</v>
      </c>
      <c r="BL183" s="19" t="s">
        <v>100</v>
      </c>
      <c r="BM183" s="206" t="s">
        <v>920</v>
      </c>
    </row>
    <row r="184" spans="1:65" s="2" customFormat="1" ht="19.5">
      <c r="A184" s="36"/>
      <c r="B184" s="37"/>
      <c r="C184" s="38"/>
      <c r="D184" s="210" t="s">
        <v>720</v>
      </c>
      <c r="E184" s="38"/>
      <c r="F184" s="262" t="s">
        <v>2967</v>
      </c>
      <c r="G184" s="38"/>
      <c r="H184" s="38"/>
      <c r="I184" s="119"/>
      <c r="J184" s="38"/>
      <c r="K184" s="38"/>
      <c r="L184" s="41"/>
      <c r="M184" s="263"/>
      <c r="N184" s="264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720</v>
      </c>
      <c r="AU184" s="19" t="s">
        <v>80</v>
      </c>
    </row>
    <row r="185" spans="1:65" s="2" customFormat="1" ht="16.5" customHeight="1">
      <c r="A185" s="36"/>
      <c r="B185" s="37"/>
      <c r="C185" s="195" t="s">
        <v>296</v>
      </c>
      <c r="D185" s="195" t="s">
        <v>213</v>
      </c>
      <c r="E185" s="196" t="s">
        <v>2953</v>
      </c>
      <c r="F185" s="197" t="s">
        <v>2954</v>
      </c>
      <c r="G185" s="198" t="s">
        <v>1608</v>
      </c>
      <c r="H185" s="199">
        <v>1</v>
      </c>
      <c r="I185" s="200"/>
      <c r="J185" s="201">
        <f>ROUND(I185*H185,2)</f>
        <v>0</v>
      </c>
      <c r="K185" s="197" t="s">
        <v>21</v>
      </c>
      <c r="L185" s="41"/>
      <c r="M185" s="202" t="s">
        <v>21</v>
      </c>
      <c r="N185" s="203" t="s">
        <v>44</v>
      </c>
      <c r="O185" s="66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6" t="s">
        <v>100</v>
      </c>
      <c r="AT185" s="206" t="s">
        <v>213</v>
      </c>
      <c r="AU185" s="206" t="s">
        <v>80</v>
      </c>
      <c r="AY185" s="19" t="s">
        <v>211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9" t="s">
        <v>80</v>
      </c>
      <c r="BK185" s="207">
        <f>ROUND(I185*H185,2)</f>
        <v>0</v>
      </c>
      <c r="BL185" s="19" t="s">
        <v>100</v>
      </c>
      <c r="BM185" s="206" t="s">
        <v>931</v>
      </c>
    </row>
    <row r="186" spans="1:65" s="2" customFormat="1" ht="16.5" customHeight="1">
      <c r="A186" s="36"/>
      <c r="B186" s="37"/>
      <c r="C186" s="195" t="s">
        <v>303</v>
      </c>
      <c r="D186" s="195" t="s">
        <v>213</v>
      </c>
      <c r="E186" s="196" t="s">
        <v>2968</v>
      </c>
      <c r="F186" s="197" t="s">
        <v>2969</v>
      </c>
      <c r="G186" s="198" t="s">
        <v>438</v>
      </c>
      <c r="H186" s="199">
        <v>40</v>
      </c>
      <c r="I186" s="200"/>
      <c r="J186" s="201">
        <f>ROUND(I186*H186,2)</f>
        <v>0</v>
      </c>
      <c r="K186" s="197" t="s">
        <v>21</v>
      </c>
      <c r="L186" s="41"/>
      <c r="M186" s="202" t="s">
        <v>21</v>
      </c>
      <c r="N186" s="203" t="s">
        <v>44</v>
      </c>
      <c r="O186" s="66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100</v>
      </c>
      <c r="AT186" s="206" t="s">
        <v>213</v>
      </c>
      <c r="AU186" s="206" t="s">
        <v>80</v>
      </c>
      <c r="AY186" s="19" t="s">
        <v>211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80</v>
      </c>
      <c r="BK186" s="207">
        <f>ROUND(I186*H186,2)</f>
        <v>0</v>
      </c>
      <c r="BL186" s="19" t="s">
        <v>100</v>
      </c>
      <c r="BM186" s="206" t="s">
        <v>940</v>
      </c>
    </row>
    <row r="187" spans="1:65" s="2" customFormat="1" ht="19.5">
      <c r="A187" s="36"/>
      <c r="B187" s="37"/>
      <c r="C187" s="38"/>
      <c r="D187" s="210" t="s">
        <v>720</v>
      </c>
      <c r="E187" s="38"/>
      <c r="F187" s="262" t="s">
        <v>2970</v>
      </c>
      <c r="G187" s="38"/>
      <c r="H187" s="38"/>
      <c r="I187" s="119"/>
      <c r="J187" s="38"/>
      <c r="K187" s="38"/>
      <c r="L187" s="41"/>
      <c r="M187" s="263"/>
      <c r="N187" s="264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720</v>
      </c>
      <c r="AU187" s="19" t="s">
        <v>80</v>
      </c>
    </row>
    <row r="188" spans="1:65" s="2" customFormat="1" ht="16.5" customHeight="1">
      <c r="A188" s="36"/>
      <c r="B188" s="37"/>
      <c r="C188" s="195" t="s">
        <v>169</v>
      </c>
      <c r="D188" s="195" t="s">
        <v>213</v>
      </c>
      <c r="E188" s="196" t="s">
        <v>2964</v>
      </c>
      <c r="F188" s="197" t="s">
        <v>2954</v>
      </c>
      <c r="G188" s="198" t="s">
        <v>438</v>
      </c>
      <c r="H188" s="199">
        <v>40</v>
      </c>
      <c r="I188" s="200"/>
      <c r="J188" s="201">
        <f>ROUND(I188*H188,2)</f>
        <v>0</v>
      </c>
      <c r="K188" s="197" t="s">
        <v>21</v>
      </c>
      <c r="L188" s="41"/>
      <c r="M188" s="202" t="s">
        <v>21</v>
      </c>
      <c r="N188" s="203" t="s">
        <v>44</v>
      </c>
      <c r="O188" s="66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100</v>
      </c>
      <c r="AT188" s="206" t="s">
        <v>213</v>
      </c>
      <c r="AU188" s="206" t="s">
        <v>80</v>
      </c>
      <c r="AY188" s="19" t="s">
        <v>211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9" t="s">
        <v>80</v>
      </c>
      <c r="BK188" s="207">
        <f>ROUND(I188*H188,2)</f>
        <v>0</v>
      </c>
      <c r="BL188" s="19" t="s">
        <v>100</v>
      </c>
      <c r="BM188" s="206" t="s">
        <v>948</v>
      </c>
    </row>
    <row r="189" spans="1:65" s="2" customFormat="1" ht="16.5" customHeight="1">
      <c r="A189" s="36"/>
      <c r="B189" s="37"/>
      <c r="C189" s="195" t="s">
        <v>322</v>
      </c>
      <c r="D189" s="195" t="s">
        <v>213</v>
      </c>
      <c r="E189" s="196" t="s">
        <v>2971</v>
      </c>
      <c r="F189" s="197" t="s">
        <v>2972</v>
      </c>
      <c r="G189" s="198" t="s">
        <v>1608</v>
      </c>
      <c r="H189" s="199">
        <v>1</v>
      </c>
      <c r="I189" s="200"/>
      <c r="J189" s="201">
        <f>ROUND(I189*H189,2)</f>
        <v>0</v>
      </c>
      <c r="K189" s="197" t="s">
        <v>21</v>
      </c>
      <c r="L189" s="41"/>
      <c r="M189" s="202" t="s">
        <v>21</v>
      </c>
      <c r="N189" s="203" t="s">
        <v>44</v>
      </c>
      <c r="O189" s="66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6" t="s">
        <v>100</v>
      </c>
      <c r="AT189" s="206" t="s">
        <v>213</v>
      </c>
      <c r="AU189" s="206" t="s">
        <v>80</v>
      </c>
      <c r="AY189" s="19" t="s">
        <v>211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9" t="s">
        <v>80</v>
      </c>
      <c r="BK189" s="207">
        <f>ROUND(I189*H189,2)</f>
        <v>0</v>
      </c>
      <c r="BL189" s="19" t="s">
        <v>100</v>
      </c>
      <c r="BM189" s="206" t="s">
        <v>958</v>
      </c>
    </row>
    <row r="190" spans="1:65" s="2" customFormat="1" ht="19.5">
      <c r="A190" s="36"/>
      <c r="B190" s="37"/>
      <c r="C190" s="38"/>
      <c r="D190" s="210" t="s">
        <v>720</v>
      </c>
      <c r="E190" s="38"/>
      <c r="F190" s="262" t="s">
        <v>2973</v>
      </c>
      <c r="G190" s="38"/>
      <c r="H190" s="38"/>
      <c r="I190" s="119"/>
      <c r="J190" s="38"/>
      <c r="K190" s="38"/>
      <c r="L190" s="41"/>
      <c r="M190" s="263"/>
      <c r="N190" s="264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720</v>
      </c>
      <c r="AU190" s="19" t="s">
        <v>80</v>
      </c>
    </row>
    <row r="191" spans="1:65" s="2" customFormat="1" ht="16.5" customHeight="1">
      <c r="A191" s="36"/>
      <c r="B191" s="37"/>
      <c r="C191" s="195" t="s">
        <v>8</v>
      </c>
      <c r="D191" s="195" t="s">
        <v>213</v>
      </c>
      <c r="E191" s="196" t="s">
        <v>2953</v>
      </c>
      <c r="F191" s="197" t="s">
        <v>2954</v>
      </c>
      <c r="G191" s="198" t="s">
        <v>1608</v>
      </c>
      <c r="H191" s="199">
        <v>1</v>
      </c>
      <c r="I191" s="200"/>
      <c r="J191" s="201">
        <f>ROUND(I191*H191,2)</f>
        <v>0</v>
      </c>
      <c r="K191" s="197" t="s">
        <v>21</v>
      </c>
      <c r="L191" s="41"/>
      <c r="M191" s="202" t="s">
        <v>21</v>
      </c>
      <c r="N191" s="203" t="s">
        <v>44</v>
      </c>
      <c r="O191" s="66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100</v>
      </c>
      <c r="AT191" s="206" t="s">
        <v>213</v>
      </c>
      <c r="AU191" s="206" t="s">
        <v>80</v>
      </c>
      <c r="AY191" s="19" t="s">
        <v>211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9" t="s">
        <v>80</v>
      </c>
      <c r="BK191" s="207">
        <f>ROUND(I191*H191,2)</f>
        <v>0</v>
      </c>
      <c r="BL191" s="19" t="s">
        <v>100</v>
      </c>
      <c r="BM191" s="206" t="s">
        <v>966</v>
      </c>
    </row>
    <row r="192" spans="1:65" s="2" customFormat="1" ht="16.5" customHeight="1">
      <c r="A192" s="36"/>
      <c r="B192" s="37"/>
      <c r="C192" s="195" t="s">
        <v>330</v>
      </c>
      <c r="D192" s="195" t="s">
        <v>213</v>
      </c>
      <c r="E192" s="196" t="s">
        <v>3031</v>
      </c>
      <c r="F192" s="197" t="s">
        <v>3032</v>
      </c>
      <c r="G192" s="198" t="s">
        <v>1608</v>
      </c>
      <c r="H192" s="199">
        <v>2</v>
      </c>
      <c r="I192" s="200"/>
      <c r="J192" s="201">
        <f>ROUND(I192*H192,2)</f>
        <v>0</v>
      </c>
      <c r="K192" s="197" t="s">
        <v>21</v>
      </c>
      <c r="L192" s="41"/>
      <c r="M192" s="202" t="s">
        <v>21</v>
      </c>
      <c r="N192" s="203" t="s">
        <v>44</v>
      </c>
      <c r="O192" s="66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6" t="s">
        <v>100</v>
      </c>
      <c r="AT192" s="206" t="s">
        <v>213</v>
      </c>
      <c r="AU192" s="206" t="s">
        <v>80</v>
      </c>
      <c r="AY192" s="19" t="s">
        <v>211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9" t="s">
        <v>80</v>
      </c>
      <c r="BK192" s="207">
        <f>ROUND(I192*H192,2)</f>
        <v>0</v>
      </c>
      <c r="BL192" s="19" t="s">
        <v>100</v>
      </c>
      <c r="BM192" s="206" t="s">
        <v>982</v>
      </c>
    </row>
    <row r="193" spans="1:65" s="2" customFormat="1" ht="19.5">
      <c r="A193" s="36"/>
      <c r="B193" s="37"/>
      <c r="C193" s="38"/>
      <c r="D193" s="210" t="s">
        <v>720</v>
      </c>
      <c r="E193" s="38"/>
      <c r="F193" s="262" t="s">
        <v>3033</v>
      </c>
      <c r="G193" s="38"/>
      <c r="H193" s="38"/>
      <c r="I193" s="119"/>
      <c r="J193" s="38"/>
      <c r="K193" s="38"/>
      <c r="L193" s="41"/>
      <c r="M193" s="263"/>
      <c r="N193" s="264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720</v>
      </c>
      <c r="AU193" s="19" t="s">
        <v>80</v>
      </c>
    </row>
    <row r="194" spans="1:65" s="2" customFormat="1" ht="16.5" customHeight="1">
      <c r="A194" s="36"/>
      <c r="B194" s="37"/>
      <c r="C194" s="195" t="s">
        <v>334</v>
      </c>
      <c r="D194" s="195" t="s">
        <v>213</v>
      </c>
      <c r="E194" s="196" t="s">
        <v>2953</v>
      </c>
      <c r="F194" s="197" t="s">
        <v>2954</v>
      </c>
      <c r="G194" s="198" t="s">
        <v>1608</v>
      </c>
      <c r="H194" s="199">
        <v>2</v>
      </c>
      <c r="I194" s="200"/>
      <c r="J194" s="201">
        <f>ROUND(I194*H194,2)</f>
        <v>0</v>
      </c>
      <c r="K194" s="197" t="s">
        <v>21</v>
      </c>
      <c r="L194" s="41"/>
      <c r="M194" s="202" t="s">
        <v>21</v>
      </c>
      <c r="N194" s="203" t="s">
        <v>44</v>
      </c>
      <c r="O194" s="66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100</v>
      </c>
      <c r="AT194" s="206" t="s">
        <v>213</v>
      </c>
      <c r="AU194" s="206" t="s">
        <v>80</v>
      </c>
      <c r="AY194" s="19" t="s">
        <v>211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9" t="s">
        <v>80</v>
      </c>
      <c r="BK194" s="207">
        <f>ROUND(I194*H194,2)</f>
        <v>0</v>
      </c>
      <c r="BL194" s="19" t="s">
        <v>100</v>
      </c>
      <c r="BM194" s="206" t="s">
        <v>994</v>
      </c>
    </row>
    <row r="195" spans="1:65" s="2" customFormat="1" ht="16.5" customHeight="1">
      <c r="A195" s="36"/>
      <c r="B195" s="37"/>
      <c r="C195" s="195" t="s">
        <v>346</v>
      </c>
      <c r="D195" s="195" t="s">
        <v>213</v>
      </c>
      <c r="E195" s="196" t="s">
        <v>3034</v>
      </c>
      <c r="F195" s="197" t="s">
        <v>3035</v>
      </c>
      <c r="G195" s="198" t="s">
        <v>1608</v>
      </c>
      <c r="H195" s="199">
        <v>2</v>
      </c>
      <c r="I195" s="200"/>
      <c r="J195" s="201">
        <f>ROUND(I195*H195,2)</f>
        <v>0</v>
      </c>
      <c r="K195" s="197" t="s">
        <v>21</v>
      </c>
      <c r="L195" s="41"/>
      <c r="M195" s="202" t="s">
        <v>21</v>
      </c>
      <c r="N195" s="203" t="s">
        <v>44</v>
      </c>
      <c r="O195" s="66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6" t="s">
        <v>100</v>
      </c>
      <c r="AT195" s="206" t="s">
        <v>213</v>
      </c>
      <c r="AU195" s="206" t="s">
        <v>80</v>
      </c>
      <c r="AY195" s="19" t="s">
        <v>211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9" t="s">
        <v>80</v>
      </c>
      <c r="BK195" s="207">
        <f>ROUND(I195*H195,2)</f>
        <v>0</v>
      </c>
      <c r="BL195" s="19" t="s">
        <v>100</v>
      </c>
      <c r="BM195" s="206" t="s">
        <v>1010</v>
      </c>
    </row>
    <row r="196" spans="1:65" s="2" customFormat="1" ht="19.5">
      <c r="A196" s="36"/>
      <c r="B196" s="37"/>
      <c r="C196" s="38"/>
      <c r="D196" s="210" t="s">
        <v>720</v>
      </c>
      <c r="E196" s="38"/>
      <c r="F196" s="262" t="s">
        <v>3033</v>
      </c>
      <c r="G196" s="38"/>
      <c r="H196" s="38"/>
      <c r="I196" s="119"/>
      <c r="J196" s="38"/>
      <c r="K196" s="38"/>
      <c r="L196" s="41"/>
      <c r="M196" s="263"/>
      <c r="N196" s="264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720</v>
      </c>
      <c r="AU196" s="19" t="s">
        <v>80</v>
      </c>
    </row>
    <row r="197" spans="1:65" s="2" customFormat="1" ht="16.5" customHeight="1">
      <c r="A197" s="36"/>
      <c r="B197" s="37"/>
      <c r="C197" s="195" t="s">
        <v>354</v>
      </c>
      <c r="D197" s="195" t="s">
        <v>213</v>
      </c>
      <c r="E197" s="196" t="s">
        <v>2953</v>
      </c>
      <c r="F197" s="197" t="s">
        <v>2954</v>
      </c>
      <c r="G197" s="198" t="s">
        <v>1608</v>
      </c>
      <c r="H197" s="199">
        <v>2</v>
      </c>
      <c r="I197" s="200"/>
      <c r="J197" s="201">
        <f>ROUND(I197*H197,2)</f>
        <v>0</v>
      </c>
      <c r="K197" s="197" t="s">
        <v>21</v>
      </c>
      <c r="L197" s="41"/>
      <c r="M197" s="202" t="s">
        <v>21</v>
      </c>
      <c r="N197" s="203" t="s">
        <v>44</v>
      </c>
      <c r="O197" s="66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6" t="s">
        <v>100</v>
      </c>
      <c r="AT197" s="206" t="s">
        <v>213</v>
      </c>
      <c r="AU197" s="206" t="s">
        <v>80</v>
      </c>
      <c r="AY197" s="19" t="s">
        <v>211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9" t="s">
        <v>80</v>
      </c>
      <c r="BK197" s="207">
        <f>ROUND(I197*H197,2)</f>
        <v>0</v>
      </c>
      <c r="BL197" s="19" t="s">
        <v>100</v>
      </c>
      <c r="BM197" s="206" t="s">
        <v>1018</v>
      </c>
    </row>
    <row r="198" spans="1:65" s="2" customFormat="1" ht="16.5" customHeight="1">
      <c r="A198" s="36"/>
      <c r="B198" s="37"/>
      <c r="C198" s="195" t="s">
        <v>360</v>
      </c>
      <c r="D198" s="195" t="s">
        <v>213</v>
      </c>
      <c r="E198" s="196" t="s">
        <v>3036</v>
      </c>
      <c r="F198" s="197" t="s">
        <v>3037</v>
      </c>
      <c r="G198" s="198" t="s">
        <v>1608</v>
      </c>
      <c r="H198" s="199">
        <v>1</v>
      </c>
      <c r="I198" s="200"/>
      <c r="J198" s="201">
        <f>ROUND(I198*H198,2)</f>
        <v>0</v>
      </c>
      <c r="K198" s="197" t="s">
        <v>21</v>
      </c>
      <c r="L198" s="41"/>
      <c r="M198" s="202" t="s">
        <v>21</v>
      </c>
      <c r="N198" s="203" t="s">
        <v>44</v>
      </c>
      <c r="O198" s="66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6" t="s">
        <v>100</v>
      </c>
      <c r="AT198" s="206" t="s">
        <v>213</v>
      </c>
      <c r="AU198" s="206" t="s">
        <v>80</v>
      </c>
      <c r="AY198" s="19" t="s">
        <v>211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9" t="s">
        <v>80</v>
      </c>
      <c r="BK198" s="207">
        <f>ROUND(I198*H198,2)</f>
        <v>0</v>
      </c>
      <c r="BL198" s="19" t="s">
        <v>100</v>
      </c>
      <c r="BM198" s="206" t="s">
        <v>1030</v>
      </c>
    </row>
    <row r="199" spans="1:65" s="2" customFormat="1" ht="19.5">
      <c r="A199" s="36"/>
      <c r="B199" s="37"/>
      <c r="C199" s="38"/>
      <c r="D199" s="210" t="s">
        <v>720</v>
      </c>
      <c r="E199" s="38"/>
      <c r="F199" s="262" t="s">
        <v>3038</v>
      </c>
      <c r="G199" s="38"/>
      <c r="H199" s="38"/>
      <c r="I199" s="119"/>
      <c r="J199" s="38"/>
      <c r="K199" s="38"/>
      <c r="L199" s="41"/>
      <c r="M199" s="263"/>
      <c r="N199" s="264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720</v>
      </c>
      <c r="AU199" s="19" t="s">
        <v>80</v>
      </c>
    </row>
    <row r="200" spans="1:65" s="2" customFormat="1" ht="16.5" customHeight="1">
      <c r="A200" s="36"/>
      <c r="B200" s="37"/>
      <c r="C200" s="195" t="s">
        <v>7</v>
      </c>
      <c r="D200" s="195" t="s">
        <v>213</v>
      </c>
      <c r="E200" s="196" t="s">
        <v>2953</v>
      </c>
      <c r="F200" s="197" t="s">
        <v>2954</v>
      </c>
      <c r="G200" s="198" t="s">
        <v>1608</v>
      </c>
      <c r="H200" s="199">
        <v>1</v>
      </c>
      <c r="I200" s="200"/>
      <c r="J200" s="201">
        <f>ROUND(I200*H200,2)</f>
        <v>0</v>
      </c>
      <c r="K200" s="197" t="s">
        <v>21</v>
      </c>
      <c r="L200" s="41"/>
      <c r="M200" s="202" t="s">
        <v>21</v>
      </c>
      <c r="N200" s="203" t="s">
        <v>44</v>
      </c>
      <c r="O200" s="66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6" t="s">
        <v>100</v>
      </c>
      <c r="AT200" s="206" t="s">
        <v>213</v>
      </c>
      <c r="AU200" s="206" t="s">
        <v>80</v>
      </c>
      <c r="AY200" s="19" t="s">
        <v>211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9" t="s">
        <v>80</v>
      </c>
      <c r="BK200" s="207">
        <f>ROUND(I200*H200,2)</f>
        <v>0</v>
      </c>
      <c r="BL200" s="19" t="s">
        <v>100</v>
      </c>
      <c r="BM200" s="206" t="s">
        <v>1043</v>
      </c>
    </row>
    <row r="201" spans="1:65" s="2" customFormat="1" ht="16.5" customHeight="1">
      <c r="A201" s="36"/>
      <c r="B201" s="37"/>
      <c r="C201" s="195" t="s">
        <v>367</v>
      </c>
      <c r="D201" s="195" t="s">
        <v>213</v>
      </c>
      <c r="E201" s="196" t="s">
        <v>3039</v>
      </c>
      <c r="F201" s="197" t="s">
        <v>3040</v>
      </c>
      <c r="G201" s="198" t="s">
        <v>1608</v>
      </c>
      <c r="H201" s="199">
        <v>1</v>
      </c>
      <c r="I201" s="200"/>
      <c r="J201" s="201">
        <f>ROUND(I201*H201,2)</f>
        <v>0</v>
      </c>
      <c r="K201" s="197" t="s">
        <v>21</v>
      </c>
      <c r="L201" s="41"/>
      <c r="M201" s="202" t="s">
        <v>21</v>
      </c>
      <c r="N201" s="203" t="s">
        <v>44</v>
      </c>
      <c r="O201" s="66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6" t="s">
        <v>100</v>
      </c>
      <c r="AT201" s="206" t="s">
        <v>213</v>
      </c>
      <c r="AU201" s="206" t="s">
        <v>80</v>
      </c>
      <c r="AY201" s="19" t="s">
        <v>211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9" t="s">
        <v>80</v>
      </c>
      <c r="BK201" s="207">
        <f>ROUND(I201*H201,2)</f>
        <v>0</v>
      </c>
      <c r="BL201" s="19" t="s">
        <v>100</v>
      </c>
      <c r="BM201" s="206" t="s">
        <v>1053</v>
      </c>
    </row>
    <row r="202" spans="1:65" s="2" customFormat="1" ht="19.5">
      <c r="A202" s="36"/>
      <c r="B202" s="37"/>
      <c r="C202" s="38"/>
      <c r="D202" s="210" t="s">
        <v>720</v>
      </c>
      <c r="E202" s="38"/>
      <c r="F202" s="262" t="s">
        <v>3041</v>
      </c>
      <c r="G202" s="38"/>
      <c r="H202" s="38"/>
      <c r="I202" s="119"/>
      <c r="J202" s="38"/>
      <c r="K202" s="38"/>
      <c r="L202" s="41"/>
      <c r="M202" s="263"/>
      <c r="N202" s="264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720</v>
      </c>
      <c r="AU202" s="19" t="s">
        <v>80</v>
      </c>
    </row>
    <row r="203" spans="1:65" s="2" customFormat="1" ht="16.5" customHeight="1">
      <c r="A203" s="36"/>
      <c r="B203" s="37"/>
      <c r="C203" s="195" t="s">
        <v>373</v>
      </c>
      <c r="D203" s="195" t="s">
        <v>213</v>
      </c>
      <c r="E203" s="196" t="s">
        <v>2953</v>
      </c>
      <c r="F203" s="197" t="s">
        <v>2954</v>
      </c>
      <c r="G203" s="198" t="s">
        <v>1608</v>
      </c>
      <c r="H203" s="199">
        <v>1</v>
      </c>
      <c r="I203" s="200"/>
      <c r="J203" s="201">
        <f>ROUND(I203*H203,2)</f>
        <v>0</v>
      </c>
      <c r="K203" s="197" t="s">
        <v>21</v>
      </c>
      <c r="L203" s="41"/>
      <c r="M203" s="202" t="s">
        <v>21</v>
      </c>
      <c r="N203" s="203" t="s">
        <v>44</v>
      </c>
      <c r="O203" s="66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6" t="s">
        <v>100</v>
      </c>
      <c r="AT203" s="206" t="s">
        <v>213</v>
      </c>
      <c r="AU203" s="206" t="s">
        <v>80</v>
      </c>
      <c r="AY203" s="19" t="s">
        <v>211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9" t="s">
        <v>80</v>
      </c>
      <c r="BK203" s="207">
        <f>ROUND(I203*H203,2)</f>
        <v>0</v>
      </c>
      <c r="BL203" s="19" t="s">
        <v>100</v>
      </c>
      <c r="BM203" s="206" t="s">
        <v>1066</v>
      </c>
    </row>
    <row r="204" spans="1:65" s="2" customFormat="1" ht="16.5" customHeight="1">
      <c r="A204" s="36"/>
      <c r="B204" s="37"/>
      <c r="C204" s="195" t="s">
        <v>383</v>
      </c>
      <c r="D204" s="195" t="s">
        <v>213</v>
      </c>
      <c r="E204" s="196" t="s">
        <v>3042</v>
      </c>
      <c r="F204" s="197" t="s">
        <v>3043</v>
      </c>
      <c r="G204" s="198" t="s">
        <v>1608</v>
      </c>
      <c r="H204" s="199">
        <v>2</v>
      </c>
      <c r="I204" s="200"/>
      <c r="J204" s="201">
        <f>ROUND(I204*H204,2)</f>
        <v>0</v>
      </c>
      <c r="K204" s="197" t="s">
        <v>21</v>
      </c>
      <c r="L204" s="41"/>
      <c r="M204" s="202" t="s">
        <v>21</v>
      </c>
      <c r="N204" s="203" t="s">
        <v>44</v>
      </c>
      <c r="O204" s="66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100</v>
      </c>
      <c r="AT204" s="206" t="s">
        <v>213</v>
      </c>
      <c r="AU204" s="206" t="s">
        <v>80</v>
      </c>
      <c r="AY204" s="19" t="s">
        <v>211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9" t="s">
        <v>80</v>
      </c>
      <c r="BK204" s="207">
        <f>ROUND(I204*H204,2)</f>
        <v>0</v>
      </c>
      <c r="BL204" s="19" t="s">
        <v>100</v>
      </c>
      <c r="BM204" s="206" t="s">
        <v>1966</v>
      </c>
    </row>
    <row r="205" spans="1:65" s="2" customFormat="1" ht="29.25">
      <c r="A205" s="36"/>
      <c r="B205" s="37"/>
      <c r="C205" s="38"/>
      <c r="D205" s="210" t="s">
        <v>720</v>
      </c>
      <c r="E205" s="38"/>
      <c r="F205" s="262" t="s">
        <v>2985</v>
      </c>
      <c r="G205" s="38"/>
      <c r="H205" s="38"/>
      <c r="I205" s="119"/>
      <c r="J205" s="38"/>
      <c r="K205" s="38"/>
      <c r="L205" s="41"/>
      <c r="M205" s="263"/>
      <c r="N205" s="264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720</v>
      </c>
      <c r="AU205" s="19" t="s">
        <v>80</v>
      </c>
    </row>
    <row r="206" spans="1:65" s="2" customFormat="1" ht="16.5" customHeight="1">
      <c r="A206" s="36"/>
      <c r="B206" s="37"/>
      <c r="C206" s="195" t="s">
        <v>387</v>
      </c>
      <c r="D206" s="195" t="s">
        <v>213</v>
      </c>
      <c r="E206" s="196" t="s">
        <v>2953</v>
      </c>
      <c r="F206" s="197" t="s">
        <v>2954</v>
      </c>
      <c r="G206" s="198" t="s">
        <v>1608</v>
      </c>
      <c r="H206" s="199">
        <v>2</v>
      </c>
      <c r="I206" s="200"/>
      <c r="J206" s="201">
        <f>ROUND(I206*H206,2)</f>
        <v>0</v>
      </c>
      <c r="K206" s="197" t="s">
        <v>21</v>
      </c>
      <c r="L206" s="41"/>
      <c r="M206" s="202" t="s">
        <v>21</v>
      </c>
      <c r="N206" s="203" t="s">
        <v>44</v>
      </c>
      <c r="O206" s="66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100</v>
      </c>
      <c r="AT206" s="206" t="s">
        <v>213</v>
      </c>
      <c r="AU206" s="206" t="s">
        <v>80</v>
      </c>
      <c r="AY206" s="19" t="s">
        <v>211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80</v>
      </c>
      <c r="BK206" s="207">
        <f>ROUND(I206*H206,2)</f>
        <v>0</v>
      </c>
      <c r="BL206" s="19" t="s">
        <v>100</v>
      </c>
      <c r="BM206" s="206" t="s">
        <v>1983</v>
      </c>
    </row>
    <row r="207" spans="1:65" s="2" customFormat="1" ht="16.5" customHeight="1">
      <c r="A207" s="36"/>
      <c r="B207" s="37"/>
      <c r="C207" s="195" t="s">
        <v>398</v>
      </c>
      <c r="D207" s="195" t="s">
        <v>213</v>
      </c>
      <c r="E207" s="196" t="s">
        <v>3044</v>
      </c>
      <c r="F207" s="197" t="s">
        <v>3045</v>
      </c>
      <c r="G207" s="198" t="s">
        <v>1608</v>
      </c>
      <c r="H207" s="199">
        <v>2</v>
      </c>
      <c r="I207" s="200"/>
      <c r="J207" s="201">
        <f>ROUND(I207*H207,2)</f>
        <v>0</v>
      </c>
      <c r="K207" s="197" t="s">
        <v>21</v>
      </c>
      <c r="L207" s="41"/>
      <c r="M207" s="202" t="s">
        <v>21</v>
      </c>
      <c r="N207" s="203" t="s">
        <v>44</v>
      </c>
      <c r="O207" s="66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6" t="s">
        <v>100</v>
      </c>
      <c r="AT207" s="206" t="s">
        <v>213</v>
      </c>
      <c r="AU207" s="206" t="s">
        <v>80</v>
      </c>
      <c r="AY207" s="19" t="s">
        <v>211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9" t="s">
        <v>80</v>
      </c>
      <c r="BK207" s="207">
        <f>ROUND(I207*H207,2)</f>
        <v>0</v>
      </c>
      <c r="BL207" s="19" t="s">
        <v>100</v>
      </c>
      <c r="BM207" s="206" t="s">
        <v>1994</v>
      </c>
    </row>
    <row r="208" spans="1:65" s="2" customFormat="1" ht="29.25">
      <c r="A208" s="36"/>
      <c r="B208" s="37"/>
      <c r="C208" s="38"/>
      <c r="D208" s="210" t="s">
        <v>720</v>
      </c>
      <c r="E208" s="38"/>
      <c r="F208" s="262" t="s">
        <v>2985</v>
      </c>
      <c r="G208" s="38"/>
      <c r="H208" s="38"/>
      <c r="I208" s="119"/>
      <c r="J208" s="38"/>
      <c r="K208" s="38"/>
      <c r="L208" s="41"/>
      <c r="M208" s="263"/>
      <c r="N208" s="264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720</v>
      </c>
      <c r="AU208" s="19" t="s">
        <v>80</v>
      </c>
    </row>
    <row r="209" spans="1:65" s="2" customFormat="1" ht="16.5" customHeight="1">
      <c r="A209" s="36"/>
      <c r="B209" s="37"/>
      <c r="C209" s="195" t="s">
        <v>404</v>
      </c>
      <c r="D209" s="195" t="s">
        <v>213</v>
      </c>
      <c r="E209" s="196" t="s">
        <v>2953</v>
      </c>
      <c r="F209" s="197" t="s">
        <v>2954</v>
      </c>
      <c r="G209" s="198" t="s">
        <v>1608</v>
      </c>
      <c r="H209" s="199">
        <v>2</v>
      </c>
      <c r="I209" s="200"/>
      <c r="J209" s="201">
        <f>ROUND(I209*H209,2)</f>
        <v>0</v>
      </c>
      <c r="K209" s="197" t="s">
        <v>21</v>
      </c>
      <c r="L209" s="41"/>
      <c r="M209" s="202" t="s">
        <v>21</v>
      </c>
      <c r="N209" s="203" t="s">
        <v>44</v>
      </c>
      <c r="O209" s="66"/>
      <c r="P209" s="204">
        <f>O209*H209</f>
        <v>0</v>
      </c>
      <c r="Q209" s="204">
        <v>0</v>
      </c>
      <c r="R209" s="204">
        <f>Q209*H209</f>
        <v>0</v>
      </c>
      <c r="S209" s="204">
        <v>0</v>
      </c>
      <c r="T209" s="20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6" t="s">
        <v>100</v>
      </c>
      <c r="AT209" s="206" t="s">
        <v>213</v>
      </c>
      <c r="AU209" s="206" t="s">
        <v>80</v>
      </c>
      <c r="AY209" s="19" t="s">
        <v>211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9" t="s">
        <v>80</v>
      </c>
      <c r="BK209" s="207">
        <f>ROUND(I209*H209,2)</f>
        <v>0</v>
      </c>
      <c r="BL209" s="19" t="s">
        <v>100</v>
      </c>
      <c r="BM209" s="206" t="s">
        <v>2004</v>
      </c>
    </row>
    <row r="210" spans="1:65" s="2" customFormat="1" ht="16.5" customHeight="1">
      <c r="A210" s="36"/>
      <c r="B210" s="37"/>
      <c r="C210" s="195" t="s">
        <v>409</v>
      </c>
      <c r="D210" s="195" t="s">
        <v>213</v>
      </c>
      <c r="E210" s="196" t="s">
        <v>3046</v>
      </c>
      <c r="F210" s="197" t="s">
        <v>3047</v>
      </c>
      <c r="G210" s="198" t="s">
        <v>1608</v>
      </c>
      <c r="H210" s="199">
        <v>1</v>
      </c>
      <c r="I210" s="200"/>
      <c r="J210" s="201">
        <f>ROUND(I210*H210,2)</f>
        <v>0</v>
      </c>
      <c r="K210" s="197" t="s">
        <v>21</v>
      </c>
      <c r="L210" s="41"/>
      <c r="M210" s="202" t="s">
        <v>21</v>
      </c>
      <c r="N210" s="203" t="s">
        <v>44</v>
      </c>
      <c r="O210" s="66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6" t="s">
        <v>100</v>
      </c>
      <c r="AT210" s="206" t="s">
        <v>213</v>
      </c>
      <c r="AU210" s="206" t="s">
        <v>80</v>
      </c>
      <c r="AY210" s="19" t="s">
        <v>211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9" t="s">
        <v>80</v>
      </c>
      <c r="BK210" s="207">
        <f>ROUND(I210*H210,2)</f>
        <v>0</v>
      </c>
      <c r="BL210" s="19" t="s">
        <v>100</v>
      </c>
      <c r="BM210" s="206" t="s">
        <v>2013</v>
      </c>
    </row>
    <row r="211" spans="1:65" s="2" customFormat="1" ht="19.5">
      <c r="A211" s="36"/>
      <c r="B211" s="37"/>
      <c r="C211" s="38"/>
      <c r="D211" s="210" t="s">
        <v>720</v>
      </c>
      <c r="E211" s="38"/>
      <c r="F211" s="262" t="s">
        <v>2988</v>
      </c>
      <c r="G211" s="38"/>
      <c r="H211" s="38"/>
      <c r="I211" s="119"/>
      <c r="J211" s="38"/>
      <c r="K211" s="38"/>
      <c r="L211" s="41"/>
      <c r="M211" s="263"/>
      <c r="N211" s="264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720</v>
      </c>
      <c r="AU211" s="19" t="s">
        <v>80</v>
      </c>
    </row>
    <row r="212" spans="1:65" s="2" customFormat="1" ht="16.5" customHeight="1">
      <c r="A212" s="36"/>
      <c r="B212" s="37"/>
      <c r="C212" s="195" t="s">
        <v>415</v>
      </c>
      <c r="D212" s="195" t="s">
        <v>213</v>
      </c>
      <c r="E212" s="196" t="s">
        <v>2953</v>
      </c>
      <c r="F212" s="197" t="s">
        <v>2954</v>
      </c>
      <c r="G212" s="198" t="s">
        <v>1608</v>
      </c>
      <c r="H212" s="199">
        <v>1</v>
      </c>
      <c r="I212" s="200"/>
      <c r="J212" s="201">
        <f>ROUND(I212*H212,2)</f>
        <v>0</v>
      </c>
      <c r="K212" s="197" t="s">
        <v>21</v>
      </c>
      <c r="L212" s="41"/>
      <c r="M212" s="202" t="s">
        <v>21</v>
      </c>
      <c r="N212" s="203" t="s">
        <v>44</v>
      </c>
      <c r="O212" s="66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6" t="s">
        <v>100</v>
      </c>
      <c r="AT212" s="206" t="s">
        <v>213</v>
      </c>
      <c r="AU212" s="206" t="s">
        <v>80</v>
      </c>
      <c r="AY212" s="19" t="s">
        <v>211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9" t="s">
        <v>80</v>
      </c>
      <c r="BK212" s="207">
        <f>ROUND(I212*H212,2)</f>
        <v>0</v>
      </c>
      <c r="BL212" s="19" t="s">
        <v>100</v>
      </c>
      <c r="BM212" s="206" t="s">
        <v>2025</v>
      </c>
    </row>
    <row r="213" spans="1:65" s="2" customFormat="1" ht="16.5" customHeight="1">
      <c r="A213" s="36"/>
      <c r="B213" s="37"/>
      <c r="C213" s="195" t="s">
        <v>421</v>
      </c>
      <c r="D213" s="195" t="s">
        <v>213</v>
      </c>
      <c r="E213" s="196" t="s">
        <v>3048</v>
      </c>
      <c r="F213" s="197" t="s">
        <v>3049</v>
      </c>
      <c r="G213" s="198" t="s">
        <v>1608</v>
      </c>
      <c r="H213" s="199">
        <v>8</v>
      </c>
      <c r="I213" s="200"/>
      <c r="J213" s="201">
        <f>ROUND(I213*H213,2)</f>
        <v>0</v>
      </c>
      <c r="K213" s="197" t="s">
        <v>21</v>
      </c>
      <c r="L213" s="41"/>
      <c r="M213" s="202" t="s">
        <v>21</v>
      </c>
      <c r="N213" s="203" t="s">
        <v>44</v>
      </c>
      <c r="O213" s="66"/>
      <c r="P213" s="204">
        <f>O213*H213</f>
        <v>0</v>
      </c>
      <c r="Q213" s="204">
        <v>0</v>
      </c>
      <c r="R213" s="204">
        <f>Q213*H213</f>
        <v>0</v>
      </c>
      <c r="S213" s="204">
        <v>0</v>
      </c>
      <c r="T213" s="20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6" t="s">
        <v>100</v>
      </c>
      <c r="AT213" s="206" t="s">
        <v>213</v>
      </c>
      <c r="AU213" s="206" t="s">
        <v>80</v>
      </c>
      <c r="AY213" s="19" t="s">
        <v>211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9" t="s">
        <v>80</v>
      </c>
      <c r="BK213" s="207">
        <f>ROUND(I213*H213,2)</f>
        <v>0</v>
      </c>
      <c r="BL213" s="19" t="s">
        <v>100</v>
      </c>
      <c r="BM213" s="206" t="s">
        <v>2046</v>
      </c>
    </row>
    <row r="214" spans="1:65" s="2" customFormat="1" ht="19.5">
      <c r="A214" s="36"/>
      <c r="B214" s="37"/>
      <c r="C214" s="38"/>
      <c r="D214" s="210" t="s">
        <v>720</v>
      </c>
      <c r="E214" s="38"/>
      <c r="F214" s="262" t="s">
        <v>3050</v>
      </c>
      <c r="G214" s="38"/>
      <c r="H214" s="38"/>
      <c r="I214" s="119"/>
      <c r="J214" s="38"/>
      <c r="K214" s="38"/>
      <c r="L214" s="41"/>
      <c r="M214" s="263"/>
      <c r="N214" s="264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720</v>
      </c>
      <c r="AU214" s="19" t="s">
        <v>80</v>
      </c>
    </row>
    <row r="215" spans="1:65" s="2" customFormat="1" ht="16.5" customHeight="1">
      <c r="A215" s="36"/>
      <c r="B215" s="37"/>
      <c r="C215" s="195" t="s">
        <v>428</v>
      </c>
      <c r="D215" s="195" t="s">
        <v>213</v>
      </c>
      <c r="E215" s="196" t="s">
        <v>2953</v>
      </c>
      <c r="F215" s="197" t="s">
        <v>2954</v>
      </c>
      <c r="G215" s="198" t="s">
        <v>1608</v>
      </c>
      <c r="H215" s="199">
        <v>8</v>
      </c>
      <c r="I215" s="200"/>
      <c r="J215" s="201">
        <f>ROUND(I215*H215,2)</f>
        <v>0</v>
      </c>
      <c r="K215" s="197" t="s">
        <v>21</v>
      </c>
      <c r="L215" s="41"/>
      <c r="M215" s="202" t="s">
        <v>21</v>
      </c>
      <c r="N215" s="203" t="s">
        <v>44</v>
      </c>
      <c r="O215" s="66"/>
      <c r="P215" s="204">
        <f>O215*H215</f>
        <v>0</v>
      </c>
      <c r="Q215" s="204">
        <v>0</v>
      </c>
      <c r="R215" s="204">
        <f>Q215*H215</f>
        <v>0</v>
      </c>
      <c r="S215" s="204">
        <v>0</v>
      </c>
      <c r="T215" s="20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6" t="s">
        <v>100</v>
      </c>
      <c r="AT215" s="206" t="s">
        <v>213</v>
      </c>
      <c r="AU215" s="206" t="s">
        <v>80</v>
      </c>
      <c r="AY215" s="19" t="s">
        <v>211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9" t="s">
        <v>80</v>
      </c>
      <c r="BK215" s="207">
        <f>ROUND(I215*H215,2)</f>
        <v>0</v>
      </c>
      <c r="BL215" s="19" t="s">
        <v>100</v>
      </c>
      <c r="BM215" s="206" t="s">
        <v>2062</v>
      </c>
    </row>
    <row r="216" spans="1:65" s="2" customFormat="1" ht="16.5" customHeight="1">
      <c r="A216" s="36"/>
      <c r="B216" s="37"/>
      <c r="C216" s="195" t="s">
        <v>435</v>
      </c>
      <c r="D216" s="195" t="s">
        <v>213</v>
      </c>
      <c r="E216" s="196" t="s">
        <v>3051</v>
      </c>
      <c r="F216" s="197" t="s">
        <v>3052</v>
      </c>
      <c r="G216" s="198" t="s">
        <v>1608</v>
      </c>
      <c r="H216" s="199">
        <v>16</v>
      </c>
      <c r="I216" s="200"/>
      <c r="J216" s="201">
        <f>ROUND(I216*H216,2)</f>
        <v>0</v>
      </c>
      <c r="K216" s="197" t="s">
        <v>21</v>
      </c>
      <c r="L216" s="41"/>
      <c r="M216" s="202" t="s">
        <v>21</v>
      </c>
      <c r="N216" s="203" t="s">
        <v>44</v>
      </c>
      <c r="O216" s="66"/>
      <c r="P216" s="204">
        <f>O216*H216</f>
        <v>0</v>
      </c>
      <c r="Q216" s="204">
        <v>0</v>
      </c>
      <c r="R216" s="204">
        <f>Q216*H216</f>
        <v>0</v>
      </c>
      <c r="S216" s="204">
        <v>0</v>
      </c>
      <c r="T216" s="20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6" t="s">
        <v>100</v>
      </c>
      <c r="AT216" s="206" t="s">
        <v>213</v>
      </c>
      <c r="AU216" s="206" t="s">
        <v>80</v>
      </c>
      <c r="AY216" s="19" t="s">
        <v>211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9" t="s">
        <v>80</v>
      </c>
      <c r="BK216" s="207">
        <f>ROUND(I216*H216,2)</f>
        <v>0</v>
      </c>
      <c r="BL216" s="19" t="s">
        <v>100</v>
      </c>
      <c r="BM216" s="206" t="s">
        <v>2078</v>
      </c>
    </row>
    <row r="217" spans="1:65" s="2" customFormat="1" ht="19.5">
      <c r="A217" s="36"/>
      <c r="B217" s="37"/>
      <c r="C217" s="38"/>
      <c r="D217" s="210" t="s">
        <v>720</v>
      </c>
      <c r="E217" s="38"/>
      <c r="F217" s="262" t="s">
        <v>2996</v>
      </c>
      <c r="G217" s="38"/>
      <c r="H217" s="38"/>
      <c r="I217" s="119"/>
      <c r="J217" s="38"/>
      <c r="K217" s="38"/>
      <c r="L217" s="41"/>
      <c r="M217" s="263"/>
      <c r="N217" s="264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720</v>
      </c>
      <c r="AU217" s="19" t="s">
        <v>80</v>
      </c>
    </row>
    <row r="218" spans="1:65" s="2" customFormat="1" ht="16.5" customHeight="1">
      <c r="A218" s="36"/>
      <c r="B218" s="37"/>
      <c r="C218" s="195" t="s">
        <v>444</v>
      </c>
      <c r="D218" s="195" t="s">
        <v>213</v>
      </c>
      <c r="E218" s="196" t="s">
        <v>2953</v>
      </c>
      <c r="F218" s="197" t="s">
        <v>2954</v>
      </c>
      <c r="G218" s="198" t="s">
        <v>1608</v>
      </c>
      <c r="H218" s="199">
        <v>16</v>
      </c>
      <c r="I218" s="200"/>
      <c r="J218" s="201">
        <f>ROUND(I218*H218,2)</f>
        <v>0</v>
      </c>
      <c r="K218" s="197" t="s">
        <v>21</v>
      </c>
      <c r="L218" s="41"/>
      <c r="M218" s="202" t="s">
        <v>21</v>
      </c>
      <c r="N218" s="203" t="s">
        <v>44</v>
      </c>
      <c r="O218" s="66"/>
      <c r="P218" s="204">
        <f>O218*H218</f>
        <v>0</v>
      </c>
      <c r="Q218" s="204">
        <v>0</v>
      </c>
      <c r="R218" s="204">
        <f>Q218*H218</f>
        <v>0</v>
      </c>
      <c r="S218" s="204">
        <v>0</v>
      </c>
      <c r="T218" s="20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6" t="s">
        <v>100</v>
      </c>
      <c r="AT218" s="206" t="s">
        <v>213</v>
      </c>
      <c r="AU218" s="206" t="s">
        <v>80</v>
      </c>
      <c r="AY218" s="19" t="s">
        <v>211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9" t="s">
        <v>80</v>
      </c>
      <c r="BK218" s="207">
        <f>ROUND(I218*H218,2)</f>
        <v>0</v>
      </c>
      <c r="BL218" s="19" t="s">
        <v>100</v>
      </c>
      <c r="BM218" s="206" t="s">
        <v>2091</v>
      </c>
    </row>
    <row r="219" spans="1:65" s="2" customFormat="1" ht="16.5" customHeight="1">
      <c r="A219" s="36"/>
      <c r="B219" s="37"/>
      <c r="C219" s="195" t="s">
        <v>451</v>
      </c>
      <c r="D219" s="195" t="s">
        <v>213</v>
      </c>
      <c r="E219" s="196" t="s">
        <v>2999</v>
      </c>
      <c r="F219" s="197" t="s">
        <v>3000</v>
      </c>
      <c r="G219" s="198" t="s">
        <v>216</v>
      </c>
      <c r="H219" s="199">
        <v>95</v>
      </c>
      <c r="I219" s="200"/>
      <c r="J219" s="201">
        <f>ROUND(I219*H219,2)</f>
        <v>0</v>
      </c>
      <c r="K219" s="197" t="s">
        <v>21</v>
      </c>
      <c r="L219" s="41"/>
      <c r="M219" s="202" t="s">
        <v>21</v>
      </c>
      <c r="N219" s="203" t="s">
        <v>44</v>
      </c>
      <c r="O219" s="66"/>
      <c r="P219" s="204">
        <f>O219*H219</f>
        <v>0</v>
      </c>
      <c r="Q219" s="204">
        <v>0</v>
      </c>
      <c r="R219" s="204">
        <f>Q219*H219</f>
        <v>0</v>
      </c>
      <c r="S219" s="204">
        <v>0</v>
      </c>
      <c r="T219" s="20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6" t="s">
        <v>100</v>
      </c>
      <c r="AT219" s="206" t="s">
        <v>213</v>
      </c>
      <c r="AU219" s="206" t="s">
        <v>80</v>
      </c>
      <c r="AY219" s="19" t="s">
        <v>211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9" t="s">
        <v>80</v>
      </c>
      <c r="BK219" s="207">
        <f>ROUND(I219*H219,2)</f>
        <v>0</v>
      </c>
      <c r="BL219" s="19" t="s">
        <v>100</v>
      </c>
      <c r="BM219" s="206" t="s">
        <v>2119</v>
      </c>
    </row>
    <row r="220" spans="1:65" s="2" customFormat="1" ht="29.25">
      <c r="A220" s="36"/>
      <c r="B220" s="37"/>
      <c r="C220" s="38"/>
      <c r="D220" s="210" t="s">
        <v>720</v>
      </c>
      <c r="E220" s="38"/>
      <c r="F220" s="262" t="s">
        <v>3001</v>
      </c>
      <c r="G220" s="38"/>
      <c r="H220" s="38"/>
      <c r="I220" s="119"/>
      <c r="J220" s="38"/>
      <c r="K220" s="38"/>
      <c r="L220" s="41"/>
      <c r="M220" s="263"/>
      <c r="N220" s="264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720</v>
      </c>
      <c r="AU220" s="19" t="s">
        <v>80</v>
      </c>
    </row>
    <row r="221" spans="1:65" s="2" customFormat="1" ht="16.5" customHeight="1">
      <c r="A221" s="36"/>
      <c r="B221" s="37"/>
      <c r="C221" s="195" t="s">
        <v>457</v>
      </c>
      <c r="D221" s="195" t="s">
        <v>213</v>
      </c>
      <c r="E221" s="196" t="s">
        <v>3002</v>
      </c>
      <c r="F221" s="197" t="s">
        <v>2954</v>
      </c>
      <c r="G221" s="198" t="s">
        <v>216</v>
      </c>
      <c r="H221" s="199">
        <v>95</v>
      </c>
      <c r="I221" s="200"/>
      <c r="J221" s="201">
        <f>ROUND(I221*H221,2)</f>
        <v>0</v>
      </c>
      <c r="K221" s="197" t="s">
        <v>21</v>
      </c>
      <c r="L221" s="41"/>
      <c r="M221" s="202" t="s">
        <v>21</v>
      </c>
      <c r="N221" s="203" t="s">
        <v>44</v>
      </c>
      <c r="O221" s="66"/>
      <c r="P221" s="204">
        <f>O221*H221</f>
        <v>0</v>
      </c>
      <c r="Q221" s="204">
        <v>0</v>
      </c>
      <c r="R221" s="204">
        <f>Q221*H221</f>
        <v>0</v>
      </c>
      <c r="S221" s="204">
        <v>0</v>
      </c>
      <c r="T221" s="20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6" t="s">
        <v>100</v>
      </c>
      <c r="AT221" s="206" t="s">
        <v>213</v>
      </c>
      <c r="AU221" s="206" t="s">
        <v>80</v>
      </c>
      <c r="AY221" s="19" t="s">
        <v>211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9" t="s">
        <v>80</v>
      </c>
      <c r="BK221" s="207">
        <f>ROUND(I221*H221,2)</f>
        <v>0</v>
      </c>
      <c r="BL221" s="19" t="s">
        <v>100</v>
      </c>
      <c r="BM221" s="206" t="s">
        <v>2132</v>
      </c>
    </row>
    <row r="222" spans="1:65" s="2" customFormat="1" ht="16.5" customHeight="1">
      <c r="A222" s="36"/>
      <c r="B222" s="37"/>
      <c r="C222" s="195" t="s">
        <v>465</v>
      </c>
      <c r="D222" s="195" t="s">
        <v>213</v>
      </c>
      <c r="E222" s="196" t="s">
        <v>3006</v>
      </c>
      <c r="F222" s="197" t="s">
        <v>3007</v>
      </c>
      <c r="G222" s="198" t="s">
        <v>438</v>
      </c>
      <c r="H222" s="199">
        <v>20</v>
      </c>
      <c r="I222" s="200"/>
      <c r="J222" s="201">
        <f>ROUND(I222*H222,2)</f>
        <v>0</v>
      </c>
      <c r="K222" s="197" t="s">
        <v>21</v>
      </c>
      <c r="L222" s="41"/>
      <c r="M222" s="202" t="s">
        <v>21</v>
      </c>
      <c r="N222" s="203" t="s">
        <v>44</v>
      </c>
      <c r="O222" s="66"/>
      <c r="P222" s="204">
        <f>O222*H222</f>
        <v>0</v>
      </c>
      <c r="Q222" s="204">
        <v>0</v>
      </c>
      <c r="R222" s="204">
        <f>Q222*H222</f>
        <v>0</v>
      </c>
      <c r="S222" s="204">
        <v>0</v>
      </c>
      <c r="T222" s="20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100</v>
      </c>
      <c r="AT222" s="206" t="s">
        <v>213</v>
      </c>
      <c r="AU222" s="206" t="s">
        <v>80</v>
      </c>
      <c r="AY222" s="19" t="s">
        <v>211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9" t="s">
        <v>80</v>
      </c>
      <c r="BK222" s="207">
        <f>ROUND(I222*H222,2)</f>
        <v>0</v>
      </c>
      <c r="BL222" s="19" t="s">
        <v>100</v>
      </c>
      <c r="BM222" s="206" t="s">
        <v>2144</v>
      </c>
    </row>
    <row r="223" spans="1:65" s="2" customFormat="1" ht="19.5">
      <c r="A223" s="36"/>
      <c r="B223" s="37"/>
      <c r="C223" s="38"/>
      <c r="D223" s="210" t="s">
        <v>720</v>
      </c>
      <c r="E223" s="38"/>
      <c r="F223" s="262" t="s">
        <v>3005</v>
      </c>
      <c r="G223" s="38"/>
      <c r="H223" s="38"/>
      <c r="I223" s="119"/>
      <c r="J223" s="38"/>
      <c r="K223" s="38"/>
      <c r="L223" s="41"/>
      <c r="M223" s="263"/>
      <c r="N223" s="264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720</v>
      </c>
      <c r="AU223" s="19" t="s">
        <v>80</v>
      </c>
    </row>
    <row r="224" spans="1:65" s="2" customFormat="1" ht="16.5" customHeight="1">
      <c r="A224" s="36"/>
      <c r="B224" s="37"/>
      <c r="C224" s="195" t="s">
        <v>471</v>
      </c>
      <c r="D224" s="195" t="s">
        <v>213</v>
      </c>
      <c r="E224" s="196" t="s">
        <v>2964</v>
      </c>
      <c r="F224" s="197" t="s">
        <v>2954</v>
      </c>
      <c r="G224" s="198" t="s">
        <v>438</v>
      </c>
      <c r="H224" s="199">
        <v>20</v>
      </c>
      <c r="I224" s="200"/>
      <c r="J224" s="201">
        <f>ROUND(I224*H224,2)</f>
        <v>0</v>
      </c>
      <c r="K224" s="197" t="s">
        <v>21</v>
      </c>
      <c r="L224" s="41"/>
      <c r="M224" s="202" t="s">
        <v>21</v>
      </c>
      <c r="N224" s="203" t="s">
        <v>44</v>
      </c>
      <c r="O224" s="66"/>
      <c r="P224" s="204">
        <f>O224*H224</f>
        <v>0</v>
      </c>
      <c r="Q224" s="204">
        <v>0</v>
      </c>
      <c r="R224" s="204">
        <f>Q224*H224</f>
        <v>0</v>
      </c>
      <c r="S224" s="204">
        <v>0</v>
      </c>
      <c r="T224" s="20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6" t="s">
        <v>100</v>
      </c>
      <c r="AT224" s="206" t="s">
        <v>213</v>
      </c>
      <c r="AU224" s="206" t="s">
        <v>80</v>
      </c>
      <c r="AY224" s="19" t="s">
        <v>211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9" t="s">
        <v>80</v>
      </c>
      <c r="BK224" s="207">
        <f>ROUND(I224*H224,2)</f>
        <v>0</v>
      </c>
      <c r="BL224" s="19" t="s">
        <v>100</v>
      </c>
      <c r="BM224" s="206" t="s">
        <v>2155</v>
      </c>
    </row>
    <row r="225" spans="1:65" s="2" customFormat="1" ht="16.5" customHeight="1">
      <c r="A225" s="36"/>
      <c r="B225" s="37"/>
      <c r="C225" s="195" t="s">
        <v>475</v>
      </c>
      <c r="D225" s="195" t="s">
        <v>213</v>
      </c>
      <c r="E225" s="196" t="s">
        <v>3053</v>
      </c>
      <c r="F225" s="197" t="s">
        <v>3054</v>
      </c>
      <c r="G225" s="198" t="s">
        <v>438</v>
      </c>
      <c r="H225" s="199">
        <v>14</v>
      </c>
      <c r="I225" s="200"/>
      <c r="J225" s="201">
        <f>ROUND(I225*H225,2)</f>
        <v>0</v>
      </c>
      <c r="K225" s="197" t="s">
        <v>21</v>
      </c>
      <c r="L225" s="41"/>
      <c r="M225" s="202" t="s">
        <v>21</v>
      </c>
      <c r="N225" s="203" t="s">
        <v>44</v>
      </c>
      <c r="O225" s="66"/>
      <c r="P225" s="204">
        <f>O225*H225</f>
        <v>0</v>
      </c>
      <c r="Q225" s="204">
        <v>0</v>
      </c>
      <c r="R225" s="204">
        <f>Q225*H225</f>
        <v>0</v>
      </c>
      <c r="S225" s="204">
        <v>0</v>
      </c>
      <c r="T225" s="20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6" t="s">
        <v>100</v>
      </c>
      <c r="AT225" s="206" t="s">
        <v>213</v>
      </c>
      <c r="AU225" s="206" t="s">
        <v>80</v>
      </c>
      <c r="AY225" s="19" t="s">
        <v>211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9" t="s">
        <v>80</v>
      </c>
      <c r="BK225" s="207">
        <f>ROUND(I225*H225,2)</f>
        <v>0</v>
      </c>
      <c r="BL225" s="19" t="s">
        <v>100</v>
      </c>
      <c r="BM225" s="206" t="s">
        <v>2167</v>
      </c>
    </row>
    <row r="226" spans="1:65" s="2" customFormat="1" ht="19.5">
      <c r="A226" s="36"/>
      <c r="B226" s="37"/>
      <c r="C226" s="38"/>
      <c r="D226" s="210" t="s">
        <v>720</v>
      </c>
      <c r="E226" s="38"/>
      <c r="F226" s="262" t="s">
        <v>3005</v>
      </c>
      <c r="G226" s="38"/>
      <c r="H226" s="38"/>
      <c r="I226" s="119"/>
      <c r="J226" s="38"/>
      <c r="K226" s="38"/>
      <c r="L226" s="41"/>
      <c r="M226" s="263"/>
      <c r="N226" s="264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720</v>
      </c>
      <c r="AU226" s="19" t="s">
        <v>80</v>
      </c>
    </row>
    <row r="227" spans="1:65" s="2" customFormat="1" ht="16.5" customHeight="1">
      <c r="A227" s="36"/>
      <c r="B227" s="37"/>
      <c r="C227" s="195" t="s">
        <v>484</v>
      </c>
      <c r="D227" s="195" t="s">
        <v>213</v>
      </c>
      <c r="E227" s="196" t="s">
        <v>2964</v>
      </c>
      <c r="F227" s="197" t="s">
        <v>2954</v>
      </c>
      <c r="G227" s="198" t="s">
        <v>438</v>
      </c>
      <c r="H227" s="199">
        <v>14</v>
      </c>
      <c r="I227" s="200"/>
      <c r="J227" s="201">
        <f>ROUND(I227*H227,2)</f>
        <v>0</v>
      </c>
      <c r="K227" s="197" t="s">
        <v>21</v>
      </c>
      <c r="L227" s="41"/>
      <c r="M227" s="202" t="s">
        <v>21</v>
      </c>
      <c r="N227" s="203" t="s">
        <v>44</v>
      </c>
      <c r="O227" s="66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6" t="s">
        <v>100</v>
      </c>
      <c r="AT227" s="206" t="s">
        <v>213</v>
      </c>
      <c r="AU227" s="206" t="s">
        <v>80</v>
      </c>
      <c r="AY227" s="19" t="s">
        <v>211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9" t="s">
        <v>80</v>
      </c>
      <c r="BK227" s="207">
        <f>ROUND(I227*H227,2)</f>
        <v>0</v>
      </c>
      <c r="BL227" s="19" t="s">
        <v>100</v>
      </c>
      <c r="BM227" s="206" t="s">
        <v>2176</v>
      </c>
    </row>
    <row r="228" spans="1:65" s="2" customFormat="1" ht="16.5" customHeight="1">
      <c r="A228" s="36"/>
      <c r="B228" s="37"/>
      <c r="C228" s="195" t="s">
        <v>488</v>
      </c>
      <c r="D228" s="195" t="s">
        <v>213</v>
      </c>
      <c r="E228" s="196" t="s">
        <v>3055</v>
      </c>
      <c r="F228" s="197" t="s">
        <v>3056</v>
      </c>
      <c r="G228" s="198" t="s">
        <v>438</v>
      </c>
      <c r="H228" s="199">
        <v>8</v>
      </c>
      <c r="I228" s="200"/>
      <c r="J228" s="201">
        <f>ROUND(I228*H228,2)</f>
        <v>0</v>
      </c>
      <c r="K228" s="197" t="s">
        <v>21</v>
      </c>
      <c r="L228" s="41"/>
      <c r="M228" s="202" t="s">
        <v>21</v>
      </c>
      <c r="N228" s="203" t="s">
        <v>44</v>
      </c>
      <c r="O228" s="66"/>
      <c r="P228" s="204">
        <f>O228*H228</f>
        <v>0</v>
      </c>
      <c r="Q228" s="204">
        <v>0</v>
      </c>
      <c r="R228" s="204">
        <f>Q228*H228</f>
        <v>0</v>
      </c>
      <c r="S228" s="204">
        <v>0</v>
      </c>
      <c r="T228" s="20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6" t="s">
        <v>100</v>
      </c>
      <c r="AT228" s="206" t="s">
        <v>213</v>
      </c>
      <c r="AU228" s="206" t="s">
        <v>80</v>
      </c>
      <c r="AY228" s="19" t="s">
        <v>211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9" t="s">
        <v>80</v>
      </c>
      <c r="BK228" s="207">
        <f>ROUND(I228*H228,2)</f>
        <v>0</v>
      </c>
      <c r="BL228" s="19" t="s">
        <v>100</v>
      </c>
      <c r="BM228" s="206" t="s">
        <v>2186</v>
      </c>
    </row>
    <row r="229" spans="1:65" s="2" customFormat="1" ht="19.5">
      <c r="A229" s="36"/>
      <c r="B229" s="37"/>
      <c r="C229" s="38"/>
      <c r="D229" s="210" t="s">
        <v>720</v>
      </c>
      <c r="E229" s="38"/>
      <c r="F229" s="262" t="s">
        <v>3005</v>
      </c>
      <c r="G229" s="38"/>
      <c r="H229" s="38"/>
      <c r="I229" s="119"/>
      <c r="J229" s="38"/>
      <c r="K229" s="38"/>
      <c r="L229" s="41"/>
      <c r="M229" s="263"/>
      <c r="N229" s="264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720</v>
      </c>
      <c r="AU229" s="19" t="s">
        <v>80</v>
      </c>
    </row>
    <row r="230" spans="1:65" s="2" customFormat="1" ht="16.5" customHeight="1">
      <c r="A230" s="36"/>
      <c r="B230" s="37"/>
      <c r="C230" s="195" t="s">
        <v>495</v>
      </c>
      <c r="D230" s="195" t="s">
        <v>213</v>
      </c>
      <c r="E230" s="196" t="s">
        <v>2964</v>
      </c>
      <c r="F230" s="197" t="s">
        <v>2954</v>
      </c>
      <c r="G230" s="198" t="s">
        <v>438</v>
      </c>
      <c r="H230" s="199">
        <v>8</v>
      </c>
      <c r="I230" s="200"/>
      <c r="J230" s="201">
        <f>ROUND(I230*H230,2)</f>
        <v>0</v>
      </c>
      <c r="K230" s="197" t="s">
        <v>21</v>
      </c>
      <c r="L230" s="41"/>
      <c r="M230" s="202" t="s">
        <v>21</v>
      </c>
      <c r="N230" s="203" t="s">
        <v>44</v>
      </c>
      <c r="O230" s="66"/>
      <c r="P230" s="204">
        <f>O230*H230</f>
        <v>0</v>
      </c>
      <c r="Q230" s="204">
        <v>0</v>
      </c>
      <c r="R230" s="204">
        <f>Q230*H230</f>
        <v>0</v>
      </c>
      <c r="S230" s="204">
        <v>0</v>
      </c>
      <c r="T230" s="20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6" t="s">
        <v>100</v>
      </c>
      <c r="AT230" s="206" t="s">
        <v>213</v>
      </c>
      <c r="AU230" s="206" t="s">
        <v>80</v>
      </c>
      <c r="AY230" s="19" t="s">
        <v>211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9" t="s">
        <v>80</v>
      </c>
      <c r="BK230" s="207">
        <f>ROUND(I230*H230,2)</f>
        <v>0</v>
      </c>
      <c r="BL230" s="19" t="s">
        <v>100</v>
      </c>
      <c r="BM230" s="206" t="s">
        <v>2196</v>
      </c>
    </row>
    <row r="231" spans="1:65" s="2" customFormat="1" ht="16.5" customHeight="1">
      <c r="A231" s="36"/>
      <c r="B231" s="37"/>
      <c r="C231" s="195" t="s">
        <v>500</v>
      </c>
      <c r="D231" s="195" t="s">
        <v>213</v>
      </c>
      <c r="E231" s="196" t="s">
        <v>3057</v>
      </c>
      <c r="F231" s="197" t="s">
        <v>3058</v>
      </c>
      <c r="G231" s="198" t="s">
        <v>438</v>
      </c>
      <c r="H231" s="199">
        <v>15</v>
      </c>
      <c r="I231" s="200"/>
      <c r="J231" s="201">
        <f>ROUND(I231*H231,2)</f>
        <v>0</v>
      </c>
      <c r="K231" s="197" t="s">
        <v>21</v>
      </c>
      <c r="L231" s="41"/>
      <c r="M231" s="202" t="s">
        <v>21</v>
      </c>
      <c r="N231" s="203" t="s">
        <v>44</v>
      </c>
      <c r="O231" s="66"/>
      <c r="P231" s="204">
        <f>O231*H231</f>
        <v>0</v>
      </c>
      <c r="Q231" s="204">
        <v>0</v>
      </c>
      <c r="R231" s="204">
        <f>Q231*H231</f>
        <v>0</v>
      </c>
      <c r="S231" s="204">
        <v>0</v>
      </c>
      <c r="T231" s="20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6" t="s">
        <v>100</v>
      </c>
      <c r="AT231" s="206" t="s">
        <v>213</v>
      </c>
      <c r="AU231" s="206" t="s">
        <v>80</v>
      </c>
      <c r="AY231" s="19" t="s">
        <v>211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9" t="s">
        <v>80</v>
      </c>
      <c r="BK231" s="207">
        <f>ROUND(I231*H231,2)</f>
        <v>0</v>
      </c>
      <c r="BL231" s="19" t="s">
        <v>100</v>
      </c>
      <c r="BM231" s="206" t="s">
        <v>2207</v>
      </c>
    </row>
    <row r="232" spans="1:65" s="2" customFormat="1" ht="19.5">
      <c r="A232" s="36"/>
      <c r="B232" s="37"/>
      <c r="C232" s="38"/>
      <c r="D232" s="210" t="s">
        <v>720</v>
      </c>
      <c r="E232" s="38"/>
      <c r="F232" s="262" t="s">
        <v>3005</v>
      </c>
      <c r="G232" s="38"/>
      <c r="H232" s="38"/>
      <c r="I232" s="119"/>
      <c r="J232" s="38"/>
      <c r="K232" s="38"/>
      <c r="L232" s="41"/>
      <c r="M232" s="263"/>
      <c r="N232" s="264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720</v>
      </c>
      <c r="AU232" s="19" t="s">
        <v>80</v>
      </c>
    </row>
    <row r="233" spans="1:65" s="2" customFormat="1" ht="16.5" customHeight="1">
      <c r="A233" s="36"/>
      <c r="B233" s="37"/>
      <c r="C233" s="195" t="s">
        <v>507</v>
      </c>
      <c r="D233" s="195" t="s">
        <v>213</v>
      </c>
      <c r="E233" s="196" t="s">
        <v>2964</v>
      </c>
      <c r="F233" s="197" t="s">
        <v>2954</v>
      </c>
      <c r="G233" s="198" t="s">
        <v>438</v>
      </c>
      <c r="H233" s="199">
        <v>15</v>
      </c>
      <c r="I233" s="200"/>
      <c r="J233" s="201">
        <f>ROUND(I233*H233,2)</f>
        <v>0</v>
      </c>
      <c r="K233" s="197" t="s">
        <v>21</v>
      </c>
      <c r="L233" s="41"/>
      <c r="M233" s="202" t="s">
        <v>21</v>
      </c>
      <c r="N233" s="203" t="s">
        <v>44</v>
      </c>
      <c r="O233" s="66"/>
      <c r="P233" s="204">
        <f>O233*H233</f>
        <v>0</v>
      </c>
      <c r="Q233" s="204">
        <v>0</v>
      </c>
      <c r="R233" s="204">
        <f>Q233*H233</f>
        <v>0</v>
      </c>
      <c r="S233" s="204">
        <v>0</v>
      </c>
      <c r="T233" s="20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6" t="s">
        <v>100</v>
      </c>
      <c r="AT233" s="206" t="s">
        <v>213</v>
      </c>
      <c r="AU233" s="206" t="s">
        <v>80</v>
      </c>
      <c r="AY233" s="19" t="s">
        <v>211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9" t="s">
        <v>80</v>
      </c>
      <c r="BK233" s="207">
        <f>ROUND(I233*H233,2)</f>
        <v>0</v>
      </c>
      <c r="BL233" s="19" t="s">
        <v>100</v>
      </c>
      <c r="BM233" s="206" t="s">
        <v>2218</v>
      </c>
    </row>
    <row r="234" spans="1:65" s="2" customFormat="1" ht="16.5" customHeight="1">
      <c r="A234" s="36"/>
      <c r="B234" s="37"/>
      <c r="C234" s="195" t="s">
        <v>513</v>
      </c>
      <c r="D234" s="195" t="s">
        <v>213</v>
      </c>
      <c r="E234" s="196" t="s">
        <v>3010</v>
      </c>
      <c r="F234" s="197" t="s">
        <v>3011</v>
      </c>
      <c r="G234" s="198" t="s">
        <v>216</v>
      </c>
      <c r="H234" s="199">
        <v>80</v>
      </c>
      <c r="I234" s="200"/>
      <c r="J234" s="201">
        <f>ROUND(I234*H234,2)</f>
        <v>0</v>
      </c>
      <c r="K234" s="197" t="s">
        <v>21</v>
      </c>
      <c r="L234" s="41"/>
      <c r="M234" s="202" t="s">
        <v>21</v>
      </c>
      <c r="N234" s="203" t="s">
        <v>44</v>
      </c>
      <c r="O234" s="66"/>
      <c r="P234" s="204">
        <f>O234*H234</f>
        <v>0</v>
      </c>
      <c r="Q234" s="204">
        <v>0</v>
      </c>
      <c r="R234" s="204">
        <f>Q234*H234</f>
        <v>0</v>
      </c>
      <c r="S234" s="204">
        <v>0</v>
      </c>
      <c r="T234" s="20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100</v>
      </c>
      <c r="AT234" s="206" t="s">
        <v>213</v>
      </c>
      <c r="AU234" s="206" t="s">
        <v>80</v>
      </c>
      <c r="AY234" s="19" t="s">
        <v>211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9" t="s">
        <v>80</v>
      </c>
      <c r="BK234" s="207">
        <f>ROUND(I234*H234,2)</f>
        <v>0</v>
      </c>
      <c r="BL234" s="19" t="s">
        <v>100</v>
      </c>
      <c r="BM234" s="206" t="s">
        <v>2244</v>
      </c>
    </row>
    <row r="235" spans="1:65" s="2" customFormat="1" ht="19.5">
      <c r="A235" s="36"/>
      <c r="B235" s="37"/>
      <c r="C235" s="38"/>
      <c r="D235" s="210" t="s">
        <v>720</v>
      </c>
      <c r="E235" s="38"/>
      <c r="F235" s="262" t="s">
        <v>3012</v>
      </c>
      <c r="G235" s="38"/>
      <c r="H235" s="38"/>
      <c r="I235" s="119"/>
      <c r="J235" s="38"/>
      <c r="K235" s="38"/>
      <c r="L235" s="41"/>
      <c r="M235" s="263"/>
      <c r="N235" s="264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720</v>
      </c>
      <c r="AU235" s="19" t="s">
        <v>80</v>
      </c>
    </row>
    <row r="236" spans="1:65" s="2" customFormat="1" ht="16.5" customHeight="1">
      <c r="A236" s="36"/>
      <c r="B236" s="37"/>
      <c r="C236" s="195" t="s">
        <v>519</v>
      </c>
      <c r="D236" s="195" t="s">
        <v>213</v>
      </c>
      <c r="E236" s="196" t="s">
        <v>3002</v>
      </c>
      <c r="F236" s="197" t="s">
        <v>2954</v>
      </c>
      <c r="G236" s="198" t="s">
        <v>216</v>
      </c>
      <c r="H236" s="199">
        <v>80</v>
      </c>
      <c r="I236" s="200"/>
      <c r="J236" s="201">
        <f>ROUND(I236*H236,2)</f>
        <v>0</v>
      </c>
      <c r="K236" s="197" t="s">
        <v>21</v>
      </c>
      <c r="L236" s="41"/>
      <c r="M236" s="202" t="s">
        <v>21</v>
      </c>
      <c r="N236" s="203" t="s">
        <v>44</v>
      </c>
      <c r="O236" s="66"/>
      <c r="P236" s="204">
        <f>O236*H236</f>
        <v>0</v>
      </c>
      <c r="Q236" s="204">
        <v>0</v>
      </c>
      <c r="R236" s="204">
        <f>Q236*H236</f>
        <v>0</v>
      </c>
      <c r="S236" s="204">
        <v>0</v>
      </c>
      <c r="T236" s="20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6" t="s">
        <v>100</v>
      </c>
      <c r="AT236" s="206" t="s">
        <v>213</v>
      </c>
      <c r="AU236" s="206" t="s">
        <v>80</v>
      </c>
      <c r="AY236" s="19" t="s">
        <v>211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9" t="s">
        <v>80</v>
      </c>
      <c r="BK236" s="207">
        <f>ROUND(I236*H236,2)</f>
        <v>0</v>
      </c>
      <c r="BL236" s="19" t="s">
        <v>100</v>
      </c>
      <c r="BM236" s="206" t="s">
        <v>2252</v>
      </c>
    </row>
    <row r="237" spans="1:65" s="2" customFormat="1" ht="16.5" customHeight="1">
      <c r="A237" s="36"/>
      <c r="B237" s="37"/>
      <c r="C237" s="195" t="s">
        <v>533</v>
      </c>
      <c r="D237" s="195" t="s">
        <v>213</v>
      </c>
      <c r="E237" s="196" t="s">
        <v>3013</v>
      </c>
      <c r="F237" s="197" t="s">
        <v>3014</v>
      </c>
      <c r="G237" s="198" t="s">
        <v>216</v>
      </c>
      <c r="H237" s="199">
        <v>4</v>
      </c>
      <c r="I237" s="200"/>
      <c r="J237" s="201">
        <f>ROUND(I237*H237,2)</f>
        <v>0</v>
      </c>
      <c r="K237" s="197" t="s">
        <v>21</v>
      </c>
      <c r="L237" s="41"/>
      <c r="M237" s="202" t="s">
        <v>21</v>
      </c>
      <c r="N237" s="203" t="s">
        <v>44</v>
      </c>
      <c r="O237" s="66"/>
      <c r="P237" s="204">
        <f>O237*H237</f>
        <v>0</v>
      </c>
      <c r="Q237" s="204">
        <v>0</v>
      </c>
      <c r="R237" s="204">
        <f>Q237*H237</f>
        <v>0</v>
      </c>
      <c r="S237" s="204">
        <v>0</v>
      </c>
      <c r="T237" s="20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6" t="s">
        <v>100</v>
      </c>
      <c r="AT237" s="206" t="s">
        <v>213</v>
      </c>
      <c r="AU237" s="206" t="s">
        <v>80</v>
      </c>
      <c r="AY237" s="19" t="s">
        <v>211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9" t="s">
        <v>80</v>
      </c>
      <c r="BK237" s="207">
        <f>ROUND(I237*H237,2)</f>
        <v>0</v>
      </c>
      <c r="BL237" s="19" t="s">
        <v>100</v>
      </c>
      <c r="BM237" s="206" t="s">
        <v>2261</v>
      </c>
    </row>
    <row r="238" spans="1:65" s="2" customFormat="1" ht="19.5">
      <c r="A238" s="36"/>
      <c r="B238" s="37"/>
      <c r="C238" s="38"/>
      <c r="D238" s="210" t="s">
        <v>720</v>
      </c>
      <c r="E238" s="38"/>
      <c r="F238" s="262" t="s">
        <v>3015</v>
      </c>
      <c r="G238" s="38"/>
      <c r="H238" s="38"/>
      <c r="I238" s="119"/>
      <c r="J238" s="38"/>
      <c r="K238" s="38"/>
      <c r="L238" s="41"/>
      <c r="M238" s="263"/>
      <c r="N238" s="264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720</v>
      </c>
      <c r="AU238" s="19" t="s">
        <v>80</v>
      </c>
    </row>
    <row r="239" spans="1:65" s="2" customFormat="1" ht="16.5" customHeight="1">
      <c r="A239" s="36"/>
      <c r="B239" s="37"/>
      <c r="C239" s="195" t="s">
        <v>540</v>
      </c>
      <c r="D239" s="195" t="s">
        <v>213</v>
      </c>
      <c r="E239" s="196" t="s">
        <v>3002</v>
      </c>
      <c r="F239" s="197" t="s">
        <v>2954</v>
      </c>
      <c r="G239" s="198" t="s">
        <v>216</v>
      </c>
      <c r="H239" s="199">
        <v>4</v>
      </c>
      <c r="I239" s="200"/>
      <c r="J239" s="201">
        <f>ROUND(I239*H239,2)</f>
        <v>0</v>
      </c>
      <c r="K239" s="197" t="s">
        <v>21</v>
      </c>
      <c r="L239" s="41"/>
      <c r="M239" s="202" t="s">
        <v>21</v>
      </c>
      <c r="N239" s="203" t="s">
        <v>44</v>
      </c>
      <c r="O239" s="66"/>
      <c r="P239" s="204">
        <f>O239*H239</f>
        <v>0</v>
      </c>
      <c r="Q239" s="204">
        <v>0</v>
      </c>
      <c r="R239" s="204">
        <f>Q239*H239</f>
        <v>0</v>
      </c>
      <c r="S239" s="204">
        <v>0</v>
      </c>
      <c r="T239" s="20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6" t="s">
        <v>100</v>
      </c>
      <c r="AT239" s="206" t="s">
        <v>213</v>
      </c>
      <c r="AU239" s="206" t="s">
        <v>80</v>
      </c>
      <c r="AY239" s="19" t="s">
        <v>211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9" t="s">
        <v>80</v>
      </c>
      <c r="BK239" s="207">
        <f>ROUND(I239*H239,2)</f>
        <v>0</v>
      </c>
      <c r="BL239" s="19" t="s">
        <v>100</v>
      </c>
      <c r="BM239" s="206" t="s">
        <v>2271</v>
      </c>
    </row>
    <row r="240" spans="1:65" s="2" customFormat="1" ht="16.5" customHeight="1">
      <c r="A240" s="36"/>
      <c r="B240" s="37"/>
      <c r="C240" s="195" t="s">
        <v>551</v>
      </c>
      <c r="D240" s="195" t="s">
        <v>213</v>
      </c>
      <c r="E240" s="196" t="s">
        <v>3016</v>
      </c>
      <c r="F240" s="197" t="s">
        <v>3017</v>
      </c>
      <c r="G240" s="198" t="s">
        <v>1608</v>
      </c>
      <c r="H240" s="199">
        <v>1</v>
      </c>
      <c r="I240" s="200"/>
      <c r="J240" s="201">
        <f>ROUND(I240*H240,2)</f>
        <v>0</v>
      </c>
      <c r="K240" s="197" t="s">
        <v>21</v>
      </c>
      <c r="L240" s="41"/>
      <c r="M240" s="202" t="s">
        <v>21</v>
      </c>
      <c r="N240" s="203" t="s">
        <v>44</v>
      </c>
      <c r="O240" s="66"/>
      <c r="P240" s="204">
        <f>O240*H240</f>
        <v>0</v>
      </c>
      <c r="Q240" s="204">
        <v>0</v>
      </c>
      <c r="R240" s="204">
        <f>Q240*H240</f>
        <v>0</v>
      </c>
      <c r="S240" s="204">
        <v>0</v>
      </c>
      <c r="T240" s="20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6" t="s">
        <v>100</v>
      </c>
      <c r="AT240" s="206" t="s">
        <v>213</v>
      </c>
      <c r="AU240" s="206" t="s">
        <v>80</v>
      </c>
      <c r="AY240" s="19" t="s">
        <v>211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9" t="s">
        <v>80</v>
      </c>
      <c r="BK240" s="207">
        <f>ROUND(I240*H240,2)</f>
        <v>0</v>
      </c>
      <c r="BL240" s="19" t="s">
        <v>100</v>
      </c>
      <c r="BM240" s="206" t="s">
        <v>2293</v>
      </c>
    </row>
    <row r="241" spans="1:65" s="12" customFormat="1" ht="25.9" customHeight="1">
      <c r="B241" s="179"/>
      <c r="C241" s="180"/>
      <c r="D241" s="181" t="s">
        <v>72</v>
      </c>
      <c r="E241" s="182" t="s">
        <v>88</v>
      </c>
      <c r="F241" s="182" t="s">
        <v>3059</v>
      </c>
      <c r="G241" s="180"/>
      <c r="H241" s="180"/>
      <c r="I241" s="183"/>
      <c r="J241" s="184">
        <f>BK241</f>
        <v>0</v>
      </c>
      <c r="K241" s="180"/>
      <c r="L241" s="185"/>
      <c r="M241" s="186"/>
      <c r="N241" s="187"/>
      <c r="O241" s="187"/>
      <c r="P241" s="188">
        <f>SUM(P242:P268)</f>
        <v>0</v>
      </c>
      <c r="Q241" s="187"/>
      <c r="R241" s="188">
        <f>SUM(R242:R268)</f>
        <v>0</v>
      </c>
      <c r="S241" s="187"/>
      <c r="T241" s="189">
        <f>SUM(T242:T268)</f>
        <v>0</v>
      </c>
      <c r="AR241" s="190" t="s">
        <v>80</v>
      </c>
      <c r="AT241" s="191" t="s">
        <v>72</v>
      </c>
      <c r="AU241" s="191" t="s">
        <v>73</v>
      </c>
      <c r="AY241" s="190" t="s">
        <v>211</v>
      </c>
      <c r="BK241" s="192">
        <f>SUM(BK242:BK268)</f>
        <v>0</v>
      </c>
    </row>
    <row r="242" spans="1:65" s="2" customFormat="1" ht="21.75" customHeight="1">
      <c r="A242" s="36"/>
      <c r="B242" s="37"/>
      <c r="C242" s="195" t="s">
        <v>80</v>
      </c>
      <c r="D242" s="195" t="s">
        <v>213</v>
      </c>
      <c r="E242" s="196" t="s">
        <v>3060</v>
      </c>
      <c r="F242" s="197" t="s">
        <v>3061</v>
      </c>
      <c r="G242" s="198" t="s">
        <v>1608</v>
      </c>
      <c r="H242" s="199">
        <v>1</v>
      </c>
      <c r="I242" s="200"/>
      <c r="J242" s="201">
        <f>ROUND(I242*H242,2)</f>
        <v>0</v>
      </c>
      <c r="K242" s="197" t="s">
        <v>21</v>
      </c>
      <c r="L242" s="41"/>
      <c r="M242" s="202" t="s">
        <v>21</v>
      </c>
      <c r="N242" s="203" t="s">
        <v>44</v>
      </c>
      <c r="O242" s="66"/>
      <c r="P242" s="204">
        <f>O242*H242</f>
        <v>0</v>
      </c>
      <c r="Q242" s="204">
        <v>0</v>
      </c>
      <c r="R242" s="204">
        <f>Q242*H242</f>
        <v>0</v>
      </c>
      <c r="S242" s="204">
        <v>0</v>
      </c>
      <c r="T242" s="20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6" t="s">
        <v>100</v>
      </c>
      <c r="AT242" s="206" t="s">
        <v>213</v>
      </c>
      <c r="AU242" s="206" t="s">
        <v>80</v>
      </c>
      <c r="AY242" s="19" t="s">
        <v>211</v>
      </c>
      <c r="BE242" s="207">
        <f>IF(N242="základní",J242,0)</f>
        <v>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9" t="s">
        <v>80</v>
      </c>
      <c r="BK242" s="207">
        <f>ROUND(I242*H242,2)</f>
        <v>0</v>
      </c>
      <c r="BL242" s="19" t="s">
        <v>100</v>
      </c>
      <c r="BM242" s="206" t="s">
        <v>2305</v>
      </c>
    </row>
    <row r="243" spans="1:65" s="2" customFormat="1" ht="19.5">
      <c r="A243" s="36"/>
      <c r="B243" s="37"/>
      <c r="C243" s="38"/>
      <c r="D243" s="210" t="s">
        <v>720</v>
      </c>
      <c r="E243" s="38"/>
      <c r="F243" s="262" t="s">
        <v>3062</v>
      </c>
      <c r="G243" s="38"/>
      <c r="H243" s="38"/>
      <c r="I243" s="119"/>
      <c r="J243" s="38"/>
      <c r="K243" s="38"/>
      <c r="L243" s="41"/>
      <c r="M243" s="263"/>
      <c r="N243" s="264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720</v>
      </c>
      <c r="AU243" s="19" t="s">
        <v>80</v>
      </c>
    </row>
    <row r="244" spans="1:65" s="2" customFormat="1" ht="16.5" customHeight="1">
      <c r="A244" s="36"/>
      <c r="B244" s="37"/>
      <c r="C244" s="195" t="s">
        <v>82</v>
      </c>
      <c r="D244" s="195" t="s">
        <v>213</v>
      </c>
      <c r="E244" s="196" t="s">
        <v>2953</v>
      </c>
      <c r="F244" s="197" t="s">
        <v>2954</v>
      </c>
      <c r="G244" s="198" t="s">
        <v>1608</v>
      </c>
      <c r="H244" s="199">
        <v>1</v>
      </c>
      <c r="I244" s="200"/>
      <c r="J244" s="201">
        <f>ROUND(I244*H244,2)</f>
        <v>0</v>
      </c>
      <c r="K244" s="197" t="s">
        <v>21</v>
      </c>
      <c r="L244" s="41"/>
      <c r="M244" s="202" t="s">
        <v>21</v>
      </c>
      <c r="N244" s="203" t="s">
        <v>44</v>
      </c>
      <c r="O244" s="66"/>
      <c r="P244" s="204">
        <f>O244*H244</f>
        <v>0</v>
      </c>
      <c r="Q244" s="204">
        <v>0</v>
      </c>
      <c r="R244" s="204">
        <f>Q244*H244</f>
        <v>0</v>
      </c>
      <c r="S244" s="204">
        <v>0</v>
      </c>
      <c r="T244" s="20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6" t="s">
        <v>100</v>
      </c>
      <c r="AT244" s="206" t="s">
        <v>213</v>
      </c>
      <c r="AU244" s="206" t="s">
        <v>80</v>
      </c>
      <c r="AY244" s="19" t="s">
        <v>211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9" t="s">
        <v>80</v>
      </c>
      <c r="BK244" s="207">
        <f>ROUND(I244*H244,2)</f>
        <v>0</v>
      </c>
      <c r="BL244" s="19" t="s">
        <v>100</v>
      </c>
      <c r="BM244" s="206" t="s">
        <v>2314</v>
      </c>
    </row>
    <row r="245" spans="1:65" s="2" customFormat="1" ht="21.75" customHeight="1">
      <c r="A245" s="36"/>
      <c r="B245" s="37"/>
      <c r="C245" s="195" t="s">
        <v>88</v>
      </c>
      <c r="D245" s="195" t="s">
        <v>213</v>
      </c>
      <c r="E245" s="196" t="s">
        <v>3063</v>
      </c>
      <c r="F245" s="197" t="s">
        <v>3064</v>
      </c>
      <c r="G245" s="198" t="s">
        <v>1608</v>
      </c>
      <c r="H245" s="199">
        <v>1</v>
      </c>
      <c r="I245" s="200"/>
      <c r="J245" s="201">
        <f>ROUND(I245*H245,2)</f>
        <v>0</v>
      </c>
      <c r="K245" s="197" t="s">
        <v>21</v>
      </c>
      <c r="L245" s="41"/>
      <c r="M245" s="202" t="s">
        <v>21</v>
      </c>
      <c r="N245" s="203" t="s">
        <v>44</v>
      </c>
      <c r="O245" s="66"/>
      <c r="P245" s="204">
        <f>O245*H245</f>
        <v>0</v>
      </c>
      <c r="Q245" s="204">
        <v>0</v>
      </c>
      <c r="R245" s="204">
        <f>Q245*H245</f>
        <v>0</v>
      </c>
      <c r="S245" s="204">
        <v>0</v>
      </c>
      <c r="T245" s="20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6" t="s">
        <v>100</v>
      </c>
      <c r="AT245" s="206" t="s">
        <v>213</v>
      </c>
      <c r="AU245" s="206" t="s">
        <v>80</v>
      </c>
      <c r="AY245" s="19" t="s">
        <v>211</v>
      </c>
      <c r="BE245" s="207">
        <f>IF(N245="základní",J245,0)</f>
        <v>0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9" t="s">
        <v>80</v>
      </c>
      <c r="BK245" s="207">
        <f>ROUND(I245*H245,2)</f>
        <v>0</v>
      </c>
      <c r="BL245" s="19" t="s">
        <v>100</v>
      </c>
      <c r="BM245" s="206" t="s">
        <v>2322</v>
      </c>
    </row>
    <row r="246" spans="1:65" s="2" customFormat="1" ht="19.5">
      <c r="A246" s="36"/>
      <c r="B246" s="37"/>
      <c r="C246" s="38"/>
      <c r="D246" s="210" t="s">
        <v>720</v>
      </c>
      <c r="E246" s="38"/>
      <c r="F246" s="262" t="s">
        <v>3065</v>
      </c>
      <c r="G246" s="38"/>
      <c r="H246" s="38"/>
      <c r="I246" s="119"/>
      <c r="J246" s="38"/>
      <c r="K246" s="38"/>
      <c r="L246" s="41"/>
      <c r="M246" s="263"/>
      <c r="N246" s="264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720</v>
      </c>
      <c r="AU246" s="19" t="s">
        <v>80</v>
      </c>
    </row>
    <row r="247" spans="1:65" s="2" customFormat="1" ht="16.5" customHeight="1">
      <c r="A247" s="36"/>
      <c r="B247" s="37"/>
      <c r="C247" s="195" t="s">
        <v>100</v>
      </c>
      <c r="D247" s="195" t="s">
        <v>213</v>
      </c>
      <c r="E247" s="196" t="s">
        <v>2953</v>
      </c>
      <c r="F247" s="197" t="s">
        <v>2954</v>
      </c>
      <c r="G247" s="198" t="s">
        <v>1608</v>
      </c>
      <c r="H247" s="199">
        <v>1</v>
      </c>
      <c r="I247" s="200"/>
      <c r="J247" s="201">
        <f>ROUND(I247*H247,2)</f>
        <v>0</v>
      </c>
      <c r="K247" s="197" t="s">
        <v>21</v>
      </c>
      <c r="L247" s="41"/>
      <c r="M247" s="202" t="s">
        <v>21</v>
      </c>
      <c r="N247" s="203" t="s">
        <v>44</v>
      </c>
      <c r="O247" s="66"/>
      <c r="P247" s="204">
        <f>O247*H247</f>
        <v>0</v>
      </c>
      <c r="Q247" s="204">
        <v>0</v>
      </c>
      <c r="R247" s="204">
        <f>Q247*H247</f>
        <v>0</v>
      </c>
      <c r="S247" s="204">
        <v>0</v>
      </c>
      <c r="T247" s="20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6" t="s">
        <v>100</v>
      </c>
      <c r="AT247" s="206" t="s">
        <v>213</v>
      </c>
      <c r="AU247" s="206" t="s">
        <v>80</v>
      </c>
      <c r="AY247" s="19" t="s">
        <v>211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9" t="s">
        <v>80</v>
      </c>
      <c r="BK247" s="207">
        <f>ROUND(I247*H247,2)</f>
        <v>0</v>
      </c>
      <c r="BL247" s="19" t="s">
        <v>100</v>
      </c>
      <c r="BM247" s="206" t="s">
        <v>2331</v>
      </c>
    </row>
    <row r="248" spans="1:65" s="2" customFormat="1" ht="21.75" customHeight="1">
      <c r="A248" s="36"/>
      <c r="B248" s="37"/>
      <c r="C248" s="195" t="s">
        <v>245</v>
      </c>
      <c r="D248" s="195" t="s">
        <v>213</v>
      </c>
      <c r="E248" s="196" t="s">
        <v>3066</v>
      </c>
      <c r="F248" s="197" t="s">
        <v>3067</v>
      </c>
      <c r="G248" s="198" t="s">
        <v>1608</v>
      </c>
      <c r="H248" s="199">
        <v>1</v>
      </c>
      <c r="I248" s="200"/>
      <c r="J248" s="201">
        <f>ROUND(I248*H248,2)</f>
        <v>0</v>
      </c>
      <c r="K248" s="197" t="s">
        <v>21</v>
      </c>
      <c r="L248" s="41"/>
      <c r="M248" s="202" t="s">
        <v>21</v>
      </c>
      <c r="N248" s="203" t="s">
        <v>44</v>
      </c>
      <c r="O248" s="66"/>
      <c r="P248" s="204">
        <f>O248*H248</f>
        <v>0</v>
      </c>
      <c r="Q248" s="204">
        <v>0</v>
      </c>
      <c r="R248" s="204">
        <f>Q248*H248</f>
        <v>0</v>
      </c>
      <c r="S248" s="204">
        <v>0</v>
      </c>
      <c r="T248" s="20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6" t="s">
        <v>100</v>
      </c>
      <c r="AT248" s="206" t="s">
        <v>213</v>
      </c>
      <c r="AU248" s="206" t="s">
        <v>80</v>
      </c>
      <c r="AY248" s="19" t="s">
        <v>211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9" t="s">
        <v>80</v>
      </c>
      <c r="BK248" s="207">
        <f>ROUND(I248*H248,2)</f>
        <v>0</v>
      </c>
      <c r="BL248" s="19" t="s">
        <v>100</v>
      </c>
      <c r="BM248" s="206" t="s">
        <v>2340</v>
      </c>
    </row>
    <row r="249" spans="1:65" s="2" customFormat="1" ht="19.5">
      <c r="A249" s="36"/>
      <c r="B249" s="37"/>
      <c r="C249" s="38"/>
      <c r="D249" s="210" t="s">
        <v>720</v>
      </c>
      <c r="E249" s="38"/>
      <c r="F249" s="262" t="s">
        <v>3068</v>
      </c>
      <c r="G249" s="38"/>
      <c r="H249" s="38"/>
      <c r="I249" s="119"/>
      <c r="J249" s="38"/>
      <c r="K249" s="38"/>
      <c r="L249" s="41"/>
      <c r="M249" s="263"/>
      <c r="N249" s="264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720</v>
      </c>
      <c r="AU249" s="19" t="s">
        <v>80</v>
      </c>
    </row>
    <row r="250" spans="1:65" s="2" customFormat="1" ht="16.5" customHeight="1">
      <c r="A250" s="36"/>
      <c r="B250" s="37"/>
      <c r="C250" s="195" t="s">
        <v>264</v>
      </c>
      <c r="D250" s="195" t="s">
        <v>213</v>
      </c>
      <c r="E250" s="196" t="s">
        <v>2953</v>
      </c>
      <c r="F250" s="197" t="s">
        <v>2954</v>
      </c>
      <c r="G250" s="198" t="s">
        <v>1608</v>
      </c>
      <c r="H250" s="199">
        <v>1</v>
      </c>
      <c r="I250" s="200"/>
      <c r="J250" s="201">
        <f>ROUND(I250*H250,2)</f>
        <v>0</v>
      </c>
      <c r="K250" s="197" t="s">
        <v>21</v>
      </c>
      <c r="L250" s="41"/>
      <c r="M250" s="202" t="s">
        <v>21</v>
      </c>
      <c r="N250" s="203" t="s">
        <v>44</v>
      </c>
      <c r="O250" s="66"/>
      <c r="P250" s="204">
        <f>O250*H250</f>
        <v>0</v>
      </c>
      <c r="Q250" s="204">
        <v>0</v>
      </c>
      <c r="R250" s="204">
        <f>Q250*H250</f>
        <v>0</v>
      </c>
      <c r="S250" s="204">
        <v>0</v>
      </c>
      <c r="T250" s="20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6" t="s">
        <v>100</v>
      </c>
      <c r="AT250" s="206" t="s">
        <v>213</v>
      </c>
      <c r="AU250" s="206" t="s">
        <v>80</v>
      </c>
      <c r="AY250" s="19" t="s">
        <v>211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9" t="s">
        <v>80</v>
      </c>
      <c r="BK250" s="207">
        <f>ROUND(I250*H250,2)</f>
        <v>0</v>
      </c>
      <c r="BL250" s="19" t="s">
        <v>100</v>
      </c>
      <c r="BM250" s="206" t="s">
        <v>2360</v>
      </c>
    </row>
    <row r="251" spans="1:65" s="2" customFormat="1" ht="21.75" customHeight="1">
      <c r="A251" s="36"/>
      <c r="B251" s="37"/>
      <c r="C251" s="195" t="s">
        <v>270</v>
      </c>
      <c r="D251" s="195" t="s">
        <v>213</v>
      </c>
      <c r="E251" s="196" t="s">
        <v>3069</v>
      </c>
      <c r="F251" s="197" t="s">
        <v>3070</v>
      </c>
      <c r="G251" s="198" t="s">
        <v>1608</v>
      </c>
      <c r="H251" s="199">
        <v>1</v>
      </c>
      <c r="I251" s="200"/>
      <c r="J251" s="201">
        <f>ROUND(I251*H251,2)</f>
        <v>0</v>
      </c>
      <c r="K251" s="197" t="s">
        <v>21</v>
      </c>
      <c r="L251" s="41"/>
      <c r="M251" s="202" t="s">
        <v>21</v>
      </c>
      <c r="N251" s="203" t="s">
        <v>44</v>
      </c>
      <c r="O251" s="66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6" t="s">
        <v>100</v>
      </c>
      <c r="AT251" s="206" t="s">
        <v>213</v>
      </c>
      <c r="AU251" s="206" t="s">
        <v>80</v>
      </c>
      <c r="AY251" s="19" t="s">
        <v>211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9" t="s">
        <v>80</v>
      </c>
      <c r="BK251" s="207">
        <f>ROUND(I251*H251,2)</f>
        <v>0</v>
      </c>
      <c r="BL251" s="19" t="s">
        <v>100</v>
      </c>
      <c r="BM251" s="206" t="s">
        <v>2368</v>
      </c>
    </row>
    <row r="252" spans="1:65" s="2" customFormat="1" ht="19.5">
      <c r="A252" s="36"/>
      <c r="B252" s="37"/>
      <c r="C252" s="38"/>
      <c r="D252" s="210" t="s">
        <v>720</v>
      </c>
      <c r="E252" s="38"/>
      <c r="F252" s="262" t="s">
        <v>3071</v>
      </c>
      <c r="G252" s="38"/>
      <c r="H252" s="38"/>
      <c r="I252" s="119"/>
      <c r="J252" s="38"/>
      <c r="K252" s="38"/>
      <c r="L252" s="41"/>
      <c r="M252" s="263"/>
      <c r="N252" s="264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720</v>
      </c>
      <c r="AU252" s="19" t="s">
        <v>80</v>
      </c>
    </row>
    <row r="253" spans="1:65" s="2" customFormat="1" ht="16.5" customHeight="1">
      <c r="A253" s="36"/>
      <c r="B253" s="37"/>
      <c r="C253" s="195" t="s">
        <v>276</v>
      </c>
      <c r="D253" s="195" t="s">
        <v>213</v>
      </c>
      <c r="E253" s="196" t="s">
        <v>2953</v>
      </c>
      <c r="F253" s="197" t="s">
        <v>2954</v>
      </c>
      <c r="G253" s="198" t="s">
        <v>1608</v>
      </c>
      <c r="H253" s="199">
        <v>1</v>
      </c>
      <c r="I253" s="200"/>
      <c r="J253" s="201">
        <f>ROUND(I253*H253,2)</f>
        <v>0</v>
      </c>
      <c r="K253" s="197" t="s">
        <v>21</v>
      </c>
      <c r="L253" s="41"/>
      <c r="M253" s="202" t="s">
        <v>21</v>
      </c>
      <c r="N253" s="203" t="s">
        <v>44</v>
      </c>
      <c r="O253" s="66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6" t="s">
        <v>100</v>
      </c>
      <c r="AT253" s="206" t="s">
        <v>213</v>
      </c>
      <c r="AU253" s="206" t="s">
        <v>80</v>
      </c>
      <c r="AY253" s="19" t="s">
        <v>211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9" t="s">
        <v>80</v>
      </c>
      <c r="BK253" s="207">
        <f>ROUND(I253*H253,2)</f>
        <v>0</v>
      </c>
      <c r="BL253" s="19" t="s">
        <v>100</v>
      </c>
      <c r="BM253" s="206" t="s">
        <v>2376</v>
      </c>
    </row>
    <row r="254" spans="1:65" s="2" customFormat="1" ht="16.5" customHeight="1">
      <c r="A254" s="36"/>
      <c r="B254" s="37"/>
      <c r="C254" s="195" t="s">
        <v>282</v>
      </c>
      <c r="D254" s="195" t="s">
        <v>213</v>
      </c>
      <c r="E254" s="196" t="s">
        <v>3072</v>
      </c>
      <c r="F254" s="197" t="s">
        <v>3073</v>
      </c>
      <c r="G254" s="198" t="s">
        <v>438</v>
      </c>
      <c r="H254" s="199">
        <v>35</v>
      </c>
      <c r="I254" s="200"/>
      <c r="J254" s="201">
        <f>ROUND(I254*H254,2)</f>
        <v>0</v>
      </c>
      <c r="K254" s="197" t="s">
        <v>21</v>
      </c>
      <c r="L254" s="41"/>
      <c r="M254" s="202" t="s">
        <v>21</v>
      </c>
      <c r="N254" s="203" t="s">
        <v>44</v>
      </c>
      <c r="O254" s="66"/>
      <c r="P254" s="204">
        <f>O254*H254</f>
        <v>0</v>
      </c>
      <c r="Q254" s="204">
        <v>0</v>
      </c>
      <c r="R254" s="204">
        <f>Q254*H254</f>
        <v>0</v>
      </c>
      <c r="S254" s="204">
        <v>0</v>
      </c>
      <c r="T254" s="20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6" t="s">
        <v>100</v>
      </c>
      <c r="AT254" s="206" t="s">
        <v>213</v>
      </c>
      <c r="AU254" s="206" t="s">
        <v>80</v>
      </c>
      <c r="AY254" s="19" t="s">
        <v>211</v>
      </c>
      <c r="BE254" s="207">
        <f>IF(N254="základní",J254,0)</f>
        <v>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9" t="s">
        <v>80</v>
      </c>
      <c r="BK254" s="207">
        <f>ROUND(I254*H254,2)</f>
        <v>0</v>
      </c>
      <c r="BL254" s="19" t="s">
        <v>100</v>
      </c>
      <c r="BM254" s="206" t="s">
        <v>2384</v>
      </c>
    </row>
    <row r="255" spans="1:65" s="2" customFormat="1" ht="29.25">
      <c r="A255" s="36"/>
      <c r="B255" s="37"/>
      <c r="C255" s="38"/>
      <c r="D255" s="210" t="s">
        <v>720</v>
      </c>
      <c r="E255" s="38"/>
      <c r="F255" s="262" t="s">
        <v>3074</v>
      </c>
      <c r="G255" s="38"/>
      <c r="H255" s="38"/>
      <c r="I255" s="119"/>
      <c r="J255" s="38"/>
      <c r="K255" s="38"/>
      <c r="L255" s="41"/>
      <c r="M255" s="263"/>
      <c r="N255" s="264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720</v>
      </c>
      <c r="AU255" s="19" t="s">
        <v>80</v>
      </c>
    </row>
    <row r="256" spans="1:65" s="2" customFormat="1" ht="16.5" customHeight="1">
      <c r="A256" s="36"/>
      <c r="B256" s="37"/>
      <c r="C256" s="195" t="s">
        <v>290</v>
      </c>
      <c r="D256" s="195" t="s">
        <v>213</v>
      </c>
      <c r="E256" s="196" t="s">
        <v>2964</v>
      </c>
      <c r="F256" s="197" t="s">
        <v>2954</v>
      </c>
      <c r="G256" s="198" t="s">
        <v>438</v>
      </c>
      <c r="H256" s="199">
        <v>35</v>
      </c>
      <c r="I256" s="200"/>
      <c r="J256" s="201">
        <f>ROUND(I256*H256,2)</f>
        <v>0</v>
      </c>
      <c r="K256" s="197" t="s">
        <v>21</v>
      </c>
      <c r="L256" s="41"/>
      <c r="M256" s="202" t="s">
        <v>21</v>
      </c>
      <c r="N256" s="203" t="s">
        <v>44</v>
      </c>
      <c r="O256" s="66"/>
      <c r="P256" s="204">
        <f>O256*H256</f>
        <v>0</v>
      </c>
      <c r="Q256" s="204">
        <v>0</v>
      </c>
      <c r="R256" s="204">
        <f>Q256*H256</f>
        <v>0</v>
      </c>
      <c r="S256" s="204">
        <v>0</v>
      </c>
      <c r="T256" s="20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6" t="s">
        <v>100</v>
      </c>
      <c r="AT256" s="206" t="s">
        <v>213</v>
      </c>
      <c r="AU256" s="206" t="s">
        <v>80</v>
      </c>
      <c r="AY256" s="19" t="s">
        <v>211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9" t="s">
        <v>80</v>
      </c>
      <c r="BK256" s="207">
        <f>ROUND(I256*H256,2)</f>
        <v>0</v>
      </c>
      <c r="BL256" s="19" t="s">
        <v>100</v>
      </c>
      <c r="BM256" s="206" t="s">
        <v>2392</v>
      </c>
    </row>
    <row r="257" spans="1:65" s="2" customFormat="1" ht="16.5" customHeight="1">
      <c r="A257" s="36"/>
      <c r="B257" s="37"/>
      <c r="C257" s="195" t="s">
        <v>296</v>
      </c>
      <c r="D257" s="195" t="s">
        <v>213</v>
      </c>
      <c r="E257" s="196" t="s">
        <v>2965</v>
      </c>
      <c r="F257" s="197" t="s">
        <v>2966</v>
      </c>
      <c r="G257" s="198" t="s">
        <v>1608</v>
      </c>
      <c r="H257" s="199">
        <v>1</v>
      </c>
      <c r="I257" s="200"/>
      <c r="J257" s="201">
        <f>ROUND(I257*H257,2)</f>
        <v>0</v>
      </c>
      <c r="K257" s="197" t="s">
        <v>21</v>
      </c>
      <c r="L257" s="41"/>
      <c r="M257" s="202" t="s">
        <v>21</v>
      </c>
      <c r="N257" s="203" t="s">
        <v>44</v>
      </c>
      <c r="O257" s="66"/>
      <c r="P257" s="204">
        <f>O257*H257</f>
        <v>0</v>
      </c>
      <c r="Q257" s="204">
        <v>0</v>
      </c>
      <c r="R257" s="204">
        <f>Q257*H257</f>
        <v>0</v>
      </c>
      <c r="S257" s="204">
        <v>0</v>
      </c>
      <c r="T257" s="20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6" t="s">
        <v>100</v>
      </c>
      <c r="AT257" s="206" t="s">
        <v>213</v>
      </c>
      <c r="AU257" s="206" t="s">
        <v>80</v>
      </c>
      <c r="AY257" s="19" t="s">
        <v>211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9" t="s">
        <v>80</v>
      </c>
      <c r="BK257" s="207">
        <f>ROUND(I257*H257,2)</f>
        <v>0</v>
      </c>
      <c r="BL257" s="19" t="s">
        <v>100</v>
      </c>
      <c r="BM257" s="206" t="s">
        <v>2400</v>
      </c>
    </row>
    <row r="258" spans="1:65" s="2" customFormat="1" ht="19.5">
      <c r="A258" s="36"/>
      <c r="B258" s="37"/>
      <c r="C258" s="38"/>
      <c r="D258" s="210" t="s">
        <v>720</v>
      </c>
      <c r="E258" s="38"/>
      <c r="F258" s="262" t="s">
        <v>3075</v>
      </c>
      <c r="G258" s="38"/>
      <c r="H258" s="38"/>
      <c r="I258" s="119"/>
      <c r="J258" s="38"/>
      <c r="K258" s="38"/>
      <c r="L258" s="41"/>
      <c r="M258" s="263"/>
      <c r="N258" s="264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720</v>
      </c>
      <c r="AU258" s="19" t="s">
        <v>80</v>
      </c>
    </row>
    <row r="259" spans="1:65" s="2" customFormat="1" ht="16.5" customHeight="1">
      <c r="A259" s="36"/>
      <c r="B259" s="37"/>
      <c r="C259" s="195" t="s">
        <v>303</v>
      </c>
      <c r="D259" s="195" t="s">
        <v>213</v>
      </c>
      <c r="E259" s="196" t="s">
        <v>2953</v>
      </c>
      <c r="F259" s="197" t="s">
        <v>2954</v>
      </c>
      <c r="G259" s="198" t="s">
        <v>1608</v>
      </c>
      <c r="H259" s="199">
        <v>1</v>
      </c>
      <c r="I259" s="200"/>
      <c r="J259" s="201">
        <f>ROUND(I259*H259,2)</f>
        <v>0</v>
      </c>
      <c r="K259" s="197" t="s">
        <v>21</v>
      </c>
      <c r="L259" s="41"/>
      <c r="M259" s="202" t="s">
        <v>21</v>
      </c>
      <c r="N259" s="203" t="s">
        <v>44</v>
      </c>
      <c r="O259" s="66"/>
      <c r="P259" s="204">
        <f>O259*H259</f>
        <v>0</v>
      </c>
      <c r="Q259" s="204">
        <v>0</v>
      </c>
      <c r="R259" s="204">
        <f>Q259*H259</f>
        <v>0</v>
      </c>
      <c r="S259" s="204">
        <v>0</v>
      </c>
      <c r="T259" s="20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6" t="s">
        <v>100</v>
      </c>
      <c r="AT259" s="206" t="s">
        <v>213</v>
      </c>
      <c r="AU259" s="206" t="s">
        <v>80</v>
      </c>
      <c r="AY259" s="19" t="s">
        <v>211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9" t="s">
        <v>80</v>
      </c>
      <c r="BK259" s="207">
        <f>ROUND(I259*H259,2)</f>
        <v>0</v>
      </c>
      <c r="BL259" s="19" t="s">
        <v>100</v>
      </c>
      <c r="BM259" s="206" t="s">
        <v>2408</v>
      </c>
    </row>
    <row r="260" spans="1:65" s="2" customFormat="1" ht="16.5" customHeight="1">
      <c r="A260" s="36"/>
      <c r="B260" s="37"/>
      <c r="C260" s="195" t="s">
        <v>169</v>
      </c>
      <c r="D260" s="195" t="s">
        <v>213</v>
      </c>
      <c r="E260" s="196" t="s">
        <v>3076</v>
      </c>
      <c r="F260" s="197" t="s">
        <v>3077</v>
      </c>
      <c r="G260" s="198" t="s">
        <v>438</v>
      </c>
      <c r="H260" s="199">
        <v>40</v>
      </c>
      <c r="I260" s="200"/>
      <c r="J260" s="201">
        <f>ROUND(I260*H260,2)</f>
        <v>0</v>
      </c>
      <c r="K260" s="197" t="s">
        <v>21</v>
      </c>
      <c r="L260" s="41"/>
      <c r="M260" s="202" t="s">
        <v>21</v>
      </c>
      <c r="N260" s="203" t="s">
        <v>44</v>
      </c>
      <c r="O260" s="66"/>
      <c r="P260" s="204">
        <f>O260*H260</f>
        <v>0</v>
      </c>
      <c r="Q260" s="204">
        <v>0</v>
      </c>
      <c r="R260" s="204">
        <f>Q260*H260</f>
        <v>0</v>
      </c>
      <c r="S260" s="204">
        <v>0</v>
      </c>
      <c r="T260" s="20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6" t="s">
        <v>100</v>
      </c>
      <c r="AT260" s="206" t="s">
        <v>213</v>
      </c>
      <c r="AU260" s="206" t="s">
        <v>80</v>
      </c>
      <c r="AY260" s="19" t="s">
        <v>211</v>
      </c>
      <c r="BE260" s="207">
        <f>IF(N260="základní",J260,0)</f>
        <v>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9" t="s">
        <v>80</v>
      </c>
      <c r="BK260" s="207">
        <f>ROUND(I260*H260,2)</f>
        <v>0</v>
      </c>
      <c r="BL260" s="19" t="s">
        <v>100</v>
      </c>
      <c r="BM260" s="206" t="s">
        <v>2416</v>
      </c>
    </row>
    <row r="261" spans="1:65" s="2" customFormat="1" ht="19.5">
      <c r="A261" s="36"/>
      <c r="B261" s="37"/>
      <c r="C261" s="38"/>
      <c r="D261" s="210" t="s">
        <v>720</v>
      </c>
      <c r="E261" s="38"/>
      <c r="F261" s="262" t="s">
        <v>3078</v>
      </c>
      <c r="G261" s="38"/>
      <c r="H261" s="38"/>
      <c r="I261" s="119"/>
      <c r="J261" s="38"/>
      <c r="K261" s="38"/>
      <c r="L261" s="41"/>
      <c r="M261" s="263"/>
      <c r="N261" s="264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720</v>
      </c>
      <c r="AU261" s="19" t="s">
        <v>80</v>
      </c>
    </row>
    <row r="262" spans="1:65" s="2" customFormat="1" ht="16.5" customHeight="1">
      <c r="A262" s="36"/>
      <c r="B262" s="37"/>
      <c r="C262" s="195" t="s">
        <v>322</v>
      </c>
      <c r="D262" s="195" t="s">
        <v>213</v>
      </c>
      <c r="E262" s="196" t="s">
        <v>2964</v>
      </c>
      <c r="F262" s="197" t="s">
        <v>2954</v>
      </c>
      <c r="G262" s="198" t="s">
        <v>438</v>
      </c>
      <c r="H262" s="199">
        <v>40</v>
      </c>
      <c r="I262" s="200"/>
      <c r="J262" s="201">
        <f>ROUND(I262*H262,2)</f>
        <v>0</v>
      </c>
      <c r="K262" s="197" t="s">
        <v>21</v>
      </c>
      <c r="L262" s="41"/>
      <c r="M262" s="202" t="s">
        <v>21</v>
      </c>
      <c r="N262" s="203" t="s">
        <v>44</v>
      </c>
      <c r="O262" s="66"/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6" t="s">
        <v>100</v>
      </c>
      <c r="AT262" s="206" t="s">
        <v>213</v>
      </c>
      <c r="AU262" s="206" t="s">
        <v>80</v>
      </c>
      <c r="AY262" s="19" t="s">
        <v>211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9" t="s">
        <v>80</v>
      </c>
      <c r="BK262" s="207">
        <f>ROUND(I262*H262,2)</f>
        <v>0</v>
      </c>
      <c r="BL262" s="19" t="s">
        <v>100</v>
      </c>
      <c r="BM262" s="206" t="s">
        <v>2428</v>
      </c>
    </row>
    <row r="263" spans="1:65" s="2" customFormat="1" ht="21.75" customHeight="1">
      <c r="A263" s="36"/>
      <c r="B263" s="37"/>
      <c r="C263" s="195" t="s">
        <v>8</v>
      </c>
      <c r="D263" s="195" t="s">
        <v>213</v>
      </c>
      <c r="E263" s="196" t="s">
        <v>3079</v>
      </c>
      <c r="F263" s="197" t="s">
        <v>3080</v>
      </c>
      <c r="G263" s="198" t="s">
        <v>1608</v>
      </c>
      <c r="H263" s="199">
        <v>1</v>
      </c>
      <c r="I263" s="200"/>
      <c r="J263" s="201">
        <f>ROUND(I263*H263,2)</f>
        <v>0</v>
      </c>
      <c r="K263" s="197" t="s">
        <v>21</v>
      </c>
      <c r="L263" s="41"/>
      <c r="M263" s="202" t="s">
        <v>21</v>
      </c>
      <c r="N263" s="203" t="s">
        <v>44</v>
      </c>
      <c r="O263" s="66"/>
      <c r="P263" s="204">
        <f>O263*H263</f>
        <v>0</v>
      </c>
      <c r="Q263" s="204">
        <v>0</v>
      </c>
      <c r="R263" s="204">
        <f>Q263*H263</f>
        <v>0</v>
      </c>
      <c r="S263" s="204">
        <v>0</v>
      </c>
      <c r="T263" s="20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6" t="s">
        <v>100</v>
      </c>
      <c r="AT263" s="206" t="s">
        <v>213</v>
      </c>
      <c r="AU263" s="206" t="s">
        <v>80</v>
      </c>
      <c r="AY263" s="19" t="s">
        <v>211</v>
      </c>
      <c r="BE263" s="207">
        <f>IF(N263="základní",J263,0)</f>
        <v>0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19" t="s">
        <v>80</v>
      </c>
      <c r="BK263" s="207">
        <f>ROUND(I263*H263,2)</f>
        <v>0</v>
      </c>
      <c r="BL263" s="19" t="s">
        <v>100</v>
      </c>
      <c r="BM263" s="206" t="s">
        <v>2439</v>
      </c>
    </row>
    <row r="264" spans="1:65" s="2" customFormat="1" ht="19.5">
      <c r="A264" s="36"/>
      <c r="B264" s="37"/>
      <c r="C264" s="38"/>
      <c r="D264" s="210" t="s">
        <v>720</v>
      </c>
      <c r="E264" s="38"/>
      <c r="F264" s="262" t="s">
        <v>3081</v>
      </c>
      <c r="G264" s="38"/>
      <c r="H264" s="38"/>
      <c r="I264" s="119"/>
      <c r="J264" s="38"/>
      <c r="K264" s="38"/>
      <c r="L264" s="41"/>
      <c r="M264" s="263"/>
      <c r="N264" s="264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720</v>
      </c>
      <c r="AU264" s="19" t="s">
        <v>80</v>
      </c>
    </row>
    <row r="265" spans="1:65" s="2" customFormat="1" ht="16.5" customHeight="1">
      <c r="A265" s="36"/>
      <c r="B265" s="37"/>
      <c r="C265" s="195" t="s">
        <v>330</v>
      </c>
      <c r="D265" s="195" t="s">
        <v>213</v>
      </c>
      <c r="E265" s="196" t="s">
        <v>2953</v>
      </c>
      <c r="F265" s="197" t="s">
        <v>2954</v>
      </c>
      <c r="G265" s="198" t="s">
        <v>1608</v>
      </c>
      <c r="H265" s="199">
        <v>1</v>
      </c>
      <c r="I265" s="200"/>
      <c r="J265" s="201">
        <f>ROUND(I265*H265,2)</f>
        <v>0</v>
      </c>
      <c r="K265" s="197" t="s">
        <v>21</v>
      </c>
      <c r="L265" s="41"/>
      <c r="M265" s="202" t="s">
        <v>21</v>
      </c>
      <c r="N265" s="203" t="s">
        <v>44</v>
      </c>
      <c r="O265" s="66"/>
      <c r="P265" s="204">
        <f>O265*H265</f>
        <v>0</v>
      </c>
      <c r="Q265" s="204">
        <v>0</v>
      </c>
      <c r="R265" s="204">
        <f>Q265*H265</f>
        <v>0</v>
      </c>
      <c r="S265" s="204">
        <v>0</v>
      </c>
      <c r="T265" s="20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100</v>
      </c>
      <c r="AT265" s="206" t="s">
        <v>213</v>
      </c>
      <c r="AU265" s="206" t="s">
        <v>80</v>
      </c>
      <c r="AY265" s="19" t="s">
        <v>211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9" t="s">
        <v>80</v>
      </c>
      <c r="BK265" s="207">
        <f>ROUND(I265*H265,2)</f>
        <v>0</v>
      </c>
      <c r="BL265" s="19" t="s">
        <v>100</v>
      </c>
      <c r="BM265" s="206" t="s">
        <v>2453</v>
      </c>
    </row>
    <row r="266" spans="1:65" s="2" customFormat="1" ht="16.5" customHeight="1">
      <c r="A266" s="36"/>
      <c r="B266" s="37"/>
      <c r="C266" s="195" t="s">
        <v>334</v>
      </c>
      <c r="D266" s="195" t="s">
        <v>213</v>
      </c>
      <c r="E266" s="196" t="s">
        <v>3082</v>
      </c>
      <c r="F266" s="197" t="s">
        <v>3083</v>
      </c>
      <c r="G266" s="198" t="s">
        <v>438</v>
      </c>
      <c r="H266" s="199">
        <v>2</v>
      </c>
      <c r="I266" s="200"/>
      <c r="J266" s="201">
        <f>ROUND(I266*H266,2)</f>
        <v>0</v>
      </c>
      <c r="K266" s="197" t="s">
        <v>21</v>
      </c>
      <c r="L266" s="41"/>
      <c r="M266" s="202" t="s">
        <v>21</v>
      </c>
      <c r="N266" s="203" t="s">
        <v>44</v>
      </c>
      <c r="O266" s="66"/>
      <c r="P266" s="204">
        <f>O266*H266</f>
        <v>0</v>
      </c>
      <c r="Q266" s="204">
        <v>0</v>
      </c>
      <c r="R266" s="204">
        <f>Q266*H266</f>
        <v>0</v>
      </c>
      <c r="S266" s="204">
        <v>0</v>
      </c>
      <c r="T266" s="20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6" t="s">
        <v>100</v>
      </c>
      <c r="AT266" s="206" t="s">
        <v>213</v>
      </c>
      <c r="AU266" s="206" t="s">
        <v>80</v>
      </c>
      <c r="AY266" s="19" t="s">
        <v>211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9" t="s">
        <v>80</v>
      </c>
      <c r="BK266" s="207">
        <f>ROUND(I266*H266,2)</f>
        <v>0</v>
      </c>
      <c r="BL266" s="19" t="s">
        <v>100</v>
      </c>
      <c r="BM266" s="206" t="s">
        <v>2463</v>
      </c>
    </row>
    <row r="267" spans="1:65" s="2" customFormat="1" ht="19.5">
      <c r="A267" s="36"/>
      <c r="B267" s="37"/>
      <c r="C267" s="38"/>
      <c r="D267" s="210" t="s">
        <v>720</v>
      </c>
      <c r="E267" s="38"/>
      <c r="F267" s="262" t="s">
        <v>3084</v>
      </c>
      <c r="G267" s="38"/>
      <c r="H267" s="38"/>
      <c r="I267" s="119"/>
      <c r="J267" s="38"/>
      <c r="K267" s="38"/>
      <c r="L267" s="41"/>
      <c r="M267" s="263"/>
      <c r="N267" s="264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720</v>
      </c>
      <c r="AU267" s="19" t="s">
        <v>80</v>
      </c>
    </row>
    <row r="268" spans="1:65" s="2" customFormat="1" ht="16.5" customHeight="1">
      <c r="A268" s="36"/>
      <c r="B268" s="37"/>
      <c r="C268" s="195" t="s">
        <v>346</v>
      </c>
      <c r="D268" s="195" t="s">
        <v>213</v>
      </c>
      <c r="E268" s="196" t="s">
        <v>2964</v>
      </c>
      <c r="F268" s="197" t="s">
        <v>2954</v>
      </c>
      <c r="G268" s="198" t="s">
        <v>438</v>
      </c>
      <c r="H268" s="199">
        <v>2</v>
      </c>
      <c r="I268" s="200"/>
      <c r="J268" s="201">
        <f>ROUND(I268*H268,2)</f>
        <v>0</v>
      </c>
      <c r="K268" s="197" t="s">
        <v>21</v>
      </c>
      <c r="L268" s="41"/>
      <c r="M268" s="202" t="s">
        <v>21</v>
      </c>
      <c r="N268" s="203" t="s">
        <v>44</v>
      </c>
      <c r="O268" s="66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6" t="s">
        <v>100</v>
      </c>
      <c r="AT268" s="206" t="s">
        <v>213</v>
      </c>
      <c r="AU268" s="206" t="s">
        <v>80</v>
      </c>
      <c r="AY268" s="19" t="s">
        <v>211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9" t="s">
        <v>80</v>
      </c>
      <c r="BK268" s="207">
        <f>ROUND(I268*H268,2)</f>
        <v>0</v>
      </c>
      <c r="BL268" s="19" t="s">
        <v>100</v>
      </c>
      <c r="BM268" s="206" t="s">
        <v>2471</v>
      </c>
    </row>
    <row r="269" spans="1:65" s="12" customFormat="1" ht="25.9" customHeight="1">
      <c r="B269" s="179"/>
      <c r="C269" s="180"/>
      <c r="D269" s="181" t="s">
        <v>72</v>
      </c>
      <c r="E269" s="182" t="s">
        <v>100</v>
      </c>
      <c r="F269" s="182" t="s">
        <v>3085</v>
      </c>
      <c r="G269" s="180"/>
      <c r="H269" s="180"/>
      <c r="I269" s="183"/>
      <c r="J269" s="184">
        <f>BK269</f>
        <v>0</v>
      </c>
      <c r="K269" s="180"/>
      <c r="L269" s="185"/>
      <c r="M269" s="186"/>
      <c r="N269" s="187"/>
      <c r="O269" s="187"/>
      <c r="P269" s="188">
        <f>SUM(P270:P271)</f>
        <v>0</v>
      </c>
      <c r="Q269" s="187"/>
      <c r="R269" s="188">
        <f>SUM(R270:R271)</f>
        <v>0</v>
      </c>
      <c r="S269" s="187"/>
      <c r="T269" s="189">
        <f>SUM(T270:T271)</f>
        <v>0</v>
      </c>
      <c r="AR269" s="190" t="s">
        <v>80</v>
      </c>
      <c r="AT269" s="191" t="s">
        <v>72</v>
      </c>
      <c r="AU269" s="191" t="s">
        <v>73</v>
      </c>
      <c r="AY269" s="190" t="s">
        <v>211</v>
      </c>
      <c r="BK269" s="192">
        <f>SUM(BK270:BK271)</f>
        <v>0</v>
      </c>
    </row>
    <row r="270" spans="1:65" s="2" customFormat="1" ht="16.5" customHeight="1">
      <c r="A270" s="36"/>
      <c r="B270" s="37"/>
      <c r="C270" s="195" t="s">
        <v>80</v>
      </c>
      <c r="D270" s="195" t="s">
        <v>213</v>
      </c>
      <c r="E270" s="196" t="s">
        <v>3086</v>
      </c>
      <c r="F270" s="197" t="s">
        <v>3087</v>
      </c>
      <c r="G270" s="198" t="s">
        <v>2951</v>
      </c>
      <c r="H270" s="199">
        <v>0</v>
      </c>
      <c r="I270" s="200"/>
      <c r="J270" s="201">
        <f>ROUND(I270*H270,2)</f>
        <v>0</v>
      </c>
      <c r="K270" s="197" t="s">
        <v>21</v>
      </c>
      <c r="L270" s="41"/>
      <c r="M270" s="202" t="s">
        <v>21</v>
      </c>
      <c r="N270" s="203" t="s">
        <v>44</v>
      </c>
      <c r="O270" s="66"/>
      <c r="P270" s="204">
        <f>O270*H270</f>
        <v>0</v>
      </c>
      <c r="Q270" s="204">
        <v>0</v>
      </c>
      <c r="R270" s="204">
        <f>Q270*H270</f>
        <v>0</v>
      </c>
      <c r="S270" s="204">
        <v>0</v>
      </c>
      <c r="T270" s="20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6" t="s">
        <v>100</v>
      </c>
      <c r="AT270" s="206" t="s">
        <v>213</v>
      </c>
      <c r="AU270" s="206" t="s">
        <v>80</v>
      </c>
      <c r="AY270" s="19" t="s">
        <v>211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9" t="s">
        <v>80</v>
      </c>
      <c r="BK270" s="207">
        <f>ROUND(I270*H270,2)</f>
        <v>0</v>
      </c>
      <c r="BL270" s="19" t="s">
        <v>100</v>
      </c>
      <c r="BM270" s="206" t="s">
        <v>2479</v>
      </c>
    </row>
    <row r="271" spans="1:65" s="2" customFormat="1" ht="19.5">
      <c r="A271" s="36"/>
      <c r="B271" s="37"/>
      <c r="C271" s="38"/>
      <c r="D271" s="210" t="s">
        <v>720</v>
      </c>
      <c r="E271" s="38"/>
      <c r="F271" s="262" t="s">
        <v>3088</v>
      </c>
      <c r="G271" s="38"/>
      <c r="H271" s="38"/>
      <c r="I271" s="119"/>
      <c r="J271" s="38"/>
      <c r="K271" s="38"/>
      <c r="L271" s="41"/>
      <c r="M271" s="263"/>
      <c r="N271" s="264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720</v>
      </c>
      <c r="AU271" s="19" t="s">
        <v>80</v>
      </c>
    </row>
    <row r="272" spans="1:65" s="12" customFormat="1" ht="25.9" customHeight="1">
      <c r="B272" s="179"/>
      <c r="C272" s="180"/>
      <c r="D272" s="181" t="s">
        <v>72</v>
      </c>
      <c r="E272" s="182" t="s">
        <v>245</v>
      </c>
      <c r="F272" s="182" t="s">
        <v>3089</v>
      </c>
      <c r="G272" s="180"/>
      <c r="H272" s="180"/>
      <c r="I272" s="183"/>
      <c r="J272" s="184">
        <f>BK272</f>
        <v>0</v>
      </c>
      <c r="K272" s="180"/>
      <c r="L272" s="185"/>
      <c r="M272" s="186"/>
      <c r="N272" s="187"/>
      <c r="O272" s="187"/>
      <c r="P272" s="188">
        <f>SUM(P273:P311)</f>
        <v>0</v>
      </c>
      <c r="Q272" s="187"/>
      <c r="R272" s="188">
        <f>SUM(R273:R311)</f>
        <v>0</v>
      </c>
      <c r="S272" s="187"/>
      <c r="T272" s="189">
        <f>SUM(T273:T311)</f>
        <v>0</v>
      </c>
      <c r="AR272" s="190" t="s">
        <v>80</v>
      </c>
      <c r="AT272" s="191" t="s">
        <v>72</v>
      </c>
      <c r="AU272" s="191" t="s">
        <v>73</v>
      </c>
      <c r="AY272" s="190" t="s">
        <v>211</v>
      </c>
      <c r="BK272" s="192">
        <f>SUM(BK273:BK311)</f>
        <v>0</v>
      </c>
    </row>
    <row r="273" spans="1:65" s="2" customFormat="1" ht="21.75" customHeight="1">
      <c r="A273" s="36"/>
      <c r="B273" s="37"/>
      <c r="C273" s="195" t="s">
        <v>80</v>
      </c>
      <c r="D273" s="195" t="s">
        <v>213</v>
      </c>
      <c r="E273" s="196" t="s">
        <v>3090</v>
      </c>
      <c r="F273" s="197" t="s">
        <v>3091</v>
      </c>
      <c r="G273" s="198" t="s">
        <v>1608</v>
      </c>
      <c r="H273" s="199">
        <v>1</v>
      </c>
      <c r="I273" s="200"/>
      <c r="J273" s="201">
        <f>ROUND(I273*H273,2)</f>
        <v>0</v>
      </c>
      <c r="K273" s="197" t="s">
        <v>21</v>
      </c>
      <c r="L273" s="41"/>
      <c r="M273" s="202" t="s">
        <v>21</v>
      </c>
      <c r="N273" s="203" t="s">
        <v>44</v>
      </c>
      <c r="O273" s="66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6" t="s">
        <v>100</v>
      </c>
      <c r="AT273" s="206" t="s">
        <v>213</v>
      </c>
      <c r="AU273" s="206" t="s">
        <v>80</v>
      </c>
      <c r="AY273" s="19" t="s">
        <v>211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9" t="s">
        <v>80</v>
      </c>
      <c r="BK273" s="207">
        <f>ROUND(I273*H273,2)</f>
        <v>0</v>
      </c>
      <c r="BL273" s="19" t="s">
        <v>100</v>
      </c>
      <c r="BM273" s="206" t="s">
        <v>2487</v>
      </c>
    </row>
    <row r="274" spans="1:65" s="2" customFormat="1" ht="19.5">
      <c r="A274" s="36"/>
      <c r="B274" s="37"/>
      <c r="C274" s="38"/>
      <c r="D274" s="210" t="s">
        <v>720</v>
      </c>
      <c r="E274" s="38"/>
      <c r="F274" s="262" t="s">
        <v>3092</v>
      </c>
      <c r="G274" s="38"/>
      <c r="H274" s="38"/>
      <c r="I274" s="119"/>
      <c r="J274" s="38"/>
      <c r="K274" s="38"/>
      <c r="L274" s="41"/>
      <c r="M274" s="263"/>
      <c r="N274" s="264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720</v>
      </c>
      <c r="AU274" s="19" t="s">
        <v>80</v>
      </c>
    </row>
    <row r="275" spans="1:65" s="2" customFormat="1" ht="16.5" customHeight="1">
      <c r="A275" s="36"/>
      <c r="B275" s="37"/>
      <c r="C275" s="195" t="s">
        <v>82</v>
      </c>
      <c r="D275" s="195" t="s">
        <v>213</v>
      </c>
      <c r="E275" s="196" t="s">
        <v>2953</v>
      </c>
      <c r="F275" s="197" t="s">
        <v>2954</v>
      </c>
      <c r="G275" s="198" t="s">
        <v>1608</v>
      </c>
      <c r="H275" s="199">
        <v>1</v>
      </c>
      <c r="I275" s="200"/>
      <c r="J275" s="201">
        <f>ROUND(I275*H275,2)</f>
        <v>0</v>
      </c>
      <c r="K275" s="197" t="s">
        <v>21</v>
      </c>
      <c r="L275" s="41"/>
      <c r="M275" s="202" t="s">
        <v>21</v>
      </c>
      <c r="N275" s="203" t="s">
        <v>44</v>
      </c>
      <c r="O275" s="66"/>
      <c r="P275" s="204">
        <f>O275*H275</f>
        <v>0</v>
      </c>
      <c r="Q275" s="204">
        <v>0</v>
      </c>
      <c r="R275" s="204">
        <f>Q275*H275</f>
        <v>0</v>
      </c>
      <c r="S275" s="204">
        <v>0</v>
      </c>
      <c r="T275" s="20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6" t="s">
        <v>100</v>
      </c>
      <c r="AT275" s="206" t="s">
        <v>213</v>
      </c>
      <c r="AU275" s="206" t="s">
        <v>80</v>
      </c>
      <c r="AY275" s="19" t="s">
        <v>211</v>
      </c>
      <c r="BE275" s="207">
        <f>IF(N275="základní",J275,0)</f>
        <v>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9" t="s">
        <v>80</v>
      </c>
      <c r="BK275" s="207">
        <f>ROUND(I275*H275,2)</f>
        <v>0</v>
      </c>
      <c r="BL275" s="19" t="s">
        <v>100</v>
      </c>
      <c r="BM275" s="206" t="s">
        <v>2497</v>
      </c>
    </row>
    <row r="276" spans="1:65" s="2" customFormat="1" ht="21.75" customHeight="1">
      <c r="A276" s="36"/>
      <c r="B276" s="37"/>
      <c r="C276" s="195" t="s">
        <v>88</v>
      </c>
      <c r="D276" s="195" t="s">
        <v>213</v>
      </c>
      <c r="E276" s="196" t="s">
        <v>3093</v>
      </c>
      <c r="F276" s="197" t="s">
        <v>3091</v>
      </c>
      <c r="G276" s="198" t="s">
        <v>1608</v>
      </c>
      <c r="H276" s="199">
        <v>1</v>
      </c>
      <c r="I276" s="200"/>
      <c r="J276" s="201">
        <f>ROUND(I276*H276,2)</f>
        <v>0</v>
      </c>
      <c r="K276" s="197" t="s">
        <v>21</v>
      </c>
      <c r="L276" s="41"/>
      <c r="M276" s="202" t="s">
        <v>21</v>
      </c>
      <c r="N276" s="203" t="s">
        <v>44</v>
      </c>
      <c r="O276" s="66"/>
      <c r="P276" s="204">
        <f>O276*H276</f>
        <v>0</v>
      </c>
      <c r="Q276" s="204">
        <v>0</v>
      </c>
      <c r="R276" s="204">
        <f>Q276*H276</f>
        <v>0</v>
      </c>
      <c r="S276" s="204">
        <v>0</v>
      </c>
      <c r="T276" s="20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6" t="s">
        <v>100</v>
      </c>
      <c r="AT276" s="206" t="s">
        <v>213</v>
      </c>
      <c r="AU276" s="206" t="s">
        <v>80</v>
      </c>
      <c r="AY276" s="19" t="s">
        <v>211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9" t="s">
        <v>80</v>
      </c>
      <c r="BK276" s="207">
        <f>ROUND(I276*H276,2)</f>
        <v>0</v>
      </c>
      <c r="BL276" s="19" t="s">
        <v>100</v>
      </c>
      <c r="BM276" s="206" t="s">
        <v>2503</v>
      </c>
    </row>
    <row r="277" spans="1:65" s="2" customFormat="1" ht="19.5">
      <c r="A277" s="36"/>
      <c r="B277" s="37"/>
      <c r="C277" s="38"/>
      <c r="D277" s="210" t="s">
        <v>720</v>
      </c>
      <c r="E277" s="38"/>
      <c r="F277" s="262" t="s">
        <v>3094</v>
      </c>
      <c r="G277" s="38"/>
      <c r="H277" s="38"/>
      <c r="I277" s="119"/>
      <c r="J277" s="38"/>
      <c r="K277" s="38"/>
      <c r="L277" s="41"/>
      <c r="M277" s="263"/>
      <c r="N277" s="264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720</v>
      </c>
      <c r="AU277" s="19" t="s">
        <v>80</v>
      </c>
    </row>
    <row r="278" spans="1:65" s="2" customFormat="1" ht="16.5" customHeight="1">
      <c r="A278" s="36"/>
      <c r="B278" s="37"/>
      <c r="C278" s="195" t="s">
        <v>100</v>
      </c>
      <c r="D278" s="195" t="s">
        <v>213</v>
      </c>
      <c r="E278" s="196" t="s">
        <v>2953</v>
      </c>
      <c r="F278" s="197" t="s">
        <v>2954</v>
      </c>
      <c r="G278" s="198" t="s">
        <v>1608</v>
      </c>
      <c r="H278" s="199">
        <v>1</v>
      </c>
      <c r="I278" s="200"/>
      <c r="J278" s="201">
        <f>ROUND(I278*H278,2)</f>
        <v>0</v>
      </c>
      <c r="K278" s="197" t="s">
        <v>21</v>
      </c>
      <c r="L278" s="41"/>
      <c r="M278" s="202" t="s">
        <v>21</v>
      </c>
      <c r="N278" s="203" t="s">
        <v>44</v>
      </c>
      <c r="O278" s="66"/>
      <c r="P278" s="204">
        <f>O278*H278</f>
        <v>0</v>
      </c>
      <c r="Q278" s="204">
        <v>0</v>
      </c>
      <c r="R278" s="204">
        <f>Q278*H278</f>
        <v>0</v>
      </c>
      <c r="S278" s="204">
        <v>0</v>
      </c>
      <c r="T278" s="20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6" t="s">
        <v>100</v>
      </c>
      <c r="AT278" s="206" t="s">
        <v>213</v>
      </c>
      <c r="AU278" s="206" t="s">
        <v>80</v>
      </c>
      <c r="AY278" s="19" t="s">
        <v>211</v>
      </c>
      <c r="BE278" s="207">
        <f>IF(N278="základní",J278,0)</f>
        <v>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9" t="s">
        <v>80</v>
      </c>
      <c r="BK278" s="207">
        <f>ROUND(I278*H278,2)</f>
        <v>0</v>
      </c>
      <c r="BL278" s="19" t="s">
        <v>100</v>
      </c>
      <c r="BM278" s="206" t="s">
        <v>2513</v>
      </c>
    </row>
    <row r="279" spans="1:65" s="2" customFormat="1" ht="16.5" customHeight="1">
      <c r="A279" s="36"/>
      <c r="B279" s="37"/>
      <c r="C279" s="195" t="s">
        <v>245</v>
      </c>
      <c r="D279" s="195" t="s">
        <v>213</v>
      </c>
      <c r="E279" s="196" t="s">
        <v>3095</v>
      </c>
      <c r="F279" s="197" t="s">
        <v>3096</v>
      </c>
      <c r="G279" s="198" t="s">
        <v>1608</v>
      </c>
      <c r="H279" s="199">
        <v>4</v>
      </c>
      <c r="I279" s="200"/>
      <c r="J279" s="201">
        <f>ROUND(I279*H279,2)</f>
        <v>0</v>
      </c>
      <c r="K279" s="197" t="s">
        <v>21</v>
      </c>
      <c r="L279" s="41"/>
      <c r="M279" s="202" t="s">
        <v>21</v>
      </c>
      <c r="N279" s="203" t="s">
        <v>44</v>
      </c>
      <c r="O279" s="66"/>
      <c r="P279" s="204">
        <f>O279*H279</f>
        <v>0</v>
      </c>
      <c r="Q279" s="204">
        <v>0</v>
      </c>
      <c r="R279" s="204">
        <f>Q279*H279</f>
        <v>0</v>
      </c>
      <c r="S279" s="204">
        <v>0</v>
      </c>
      <c r="T279" s="20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6" t="s">
        <v>100</v>
      </c>
      <c r="AT279" s="206" t="s">
        <v>213</v>
      </c>
      <c r="AU279" s="206" t="s">
        <v>80</v>
      </c>
      <c r="AY279" s="19" t="s">
        <v>211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9" t="s">
        <v>80</v>
      </c>
      <c r="BK279" s="207">
        <f>ROUND(I279*H279,2)</f>
        <v>0</v>
      </c>
      <c r="BL279" s="19" t="s">
        <v>100</v>
      </c>
      <c r="BM279" s="206" t="s">
        <v>2520</v>
      </c>
    </row>
    <row r="280" spans="1:65" s="2" customFormat="1" ht="19.5">
      <c r="A280" s="36"/>
      <c r="B280" s="37"/>
      <c r="C280" s="38"/>
      <c r="D280" s="210" t="s">
        <v>720</v>
      </c>
      <c r="E280" s="38"/>
      <c r="F280" s="262" t="s">
        <v>3097</v>
      </c>
      <c r="G280" s="38"/>
      <c r="H280" s="38"/>
      <c r="I280" s="119"/>
      <c r="J280" s="38"/>
      <c r="K280" s="38"/>
      <c r="L280" s="41"/>
      <c r="M280" s="263"/>
      <c r="N280" s="264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720</v>
      </c>
      <c r="AU280" s="19" t="s">
        <v>80</v>
      </c>
    </row>
    <row r="281" spans="1:65" s="2" customFormat="1" ht="16.5" customHeight="1">
      <c r="A281" s="36"/>
      <c r="B281" s="37"/>
      <c r="C281" s="195" t="s">
        <v>264</v>
      </c>
      <c r="D281" s="195" t="s">
        <v>213</v>
      </c>
      <c r="E281" s="196" t="s">
        <v>2953</v>
      </c>
      <c r="F281" s="197" t="s">
        <v>2954</v>
      </c>
      <c r="G281" s="198" t="s">
        <v>1608</v>
      </c>
      <c r="H281" s="199">
        <v>4</v>
      </c>
      <c r="I281" s="200"/>
      <c r="J281" s="201">
        <f>ROUND(I281*H281,2)</f>
        <v>0</v>
      </c>
      <c r="K281" s="197" t="s">
        <v>21</v>
      </c>
      <c r="L281" s="41"/>
      <c r="M281" s="202" t="s">
        <v>21</v>
      </c>
      <c r="N281" s="203" t="s">
        <v>44</v>
      </c>
      <c r="O281" s="66"/>
      <c r="P281" s="204">
        <f>O281*H281</f>
        <v>0</v>
      </c>
      <c r="Q281" s="204">
        <v>0</v>
      </c>
      <c r="R281" s="204">
        <f>Q281*H281</f>
        <v>0</v>
      </c>
      <c r="S281" s="204">
        <v>0</v>
      </c>
      <c r="T281" s="20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6" t="s">
        <v>100</v>
      </c>
      <c r="AT281" s="206" t="s">
        <v>213</v>
      </c>
      <c r="AU281" s="206" t="s">
        <v>80</v>
      </c>
      <c r="AY281" s="19" t="s">
        <v>211</v>
      </c>
      <c r="BE281" s="207">
        <f>IF(N281="základní",J281,0)</f>
        <v>0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9" t="s">
        <v>80</v>
      </c>
      <c r="BK281" s="207">
        <f>ROUND(I281*H281,2)</f>
        <v>0</v>
      </c>
      <c r="BL281" s="19" t="s">
        <v>100</v>
      </c>
      <c r="BM281" s="206" t="s">
        <v>2527</v>
      </c>
    </row>
    <row r="282" spans="1:65" s="2" customFormat="1" ht="16.5" customHeight="1">
      <c r="A282" s="36"/>
      <c r="B282" s="37"/>
      <c r="C282" s="195" t="s">
        <v>270</v>
      </c>
      <c r="D282" s="195" t="s">
        <v>213</v>
      </c>
      <c r="E282" s="196" t="s">
        <v>3098</v>
      </c>
      <c r="F282" s="197" t="s">
        <v>3099</v>
      </c>
      <c r="G282" s="198" t="s">
        <v>438</v>
      </c>
      <c r="H282" s="199">
        <v>4</v>
      </c>
      <c r="I282" s="200"/>
      <c r="J282" s="201">
        <f>ROUND(I282*H282,2)</f>
        <v>0</v>
      </c>
      <c r="K282" s="197" t="s">
        <v>21</v>
      </c>
      <c r="L282" s="41"/>
      <c r="M282" s="202" t="s">
        <v>21</v>
      </c>
      <c r="N282" s="203" t="s">
        <v>44</v>
      </c>
      <c r="O282" s="66"/>
      <c r="P282" s="204">
        <f>O282*H282</f>
        <v>0</v>
      </c>
      <c r="Q282" s="204">
        <v>0</v>
      </c>
      <c r="R282" s="204">
        <f>Q282*H282</f>
        <v>0</v>
      </c>
      <c r="S282" s="204">
        <v>0</v>
      </c>
      <c r="T282" s="20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6" t="s">
        <v>100</v>
      </c>
      <c r="AT282" s="206" t="s">
        <v>213</v>
      </c>
      <c r="AU282" s="206" t="s">
        <v>80</v>
      </c>
      <c r="AY282" s="19" t="s">
        <v>211</v>
      </c>
      <c r="BE282" s="207">
        <f>IF(N282="základní",J282,0)</f>
        <v>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9" t="s">
        <v>80</v>
      </c>
      <c r="BK282" s="207">
        <f>ROUND(I282*H282,2)</f>
        <v>0</v>
      </c>
      <c r="BL282" s="19" t="s">
        <v>100</v>
      </c>
      <c r="BM282" s="206" t="s">
        <v>2535</v>
      </c>
    </row>
    <row r="283" spans="1:65" s="2" customFormat="1" ht="19.5">
      <c r="A283" s="36"/>
      <c r="B283" s="37"/>
      <c r="C283" s="38"/>
      <c r="D283" s="210" t="s">
        <v>720</v>
      </c>
      <c r="E283" s="38"/>
      <c r="F283" s="262" t="s">
        <v>2979</v>
      </c>
      <c r="G283" s="38"/>
      <c r="H283" s="38"/>
      <c r="I283" s="119"/>
      <c r="J283" s="38"/>
      <c r="K283" s="38"/>
      <c r="L283" s="41"/>
      <c r="M283" s="263"/>
      <c r="N283" s="264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720</v>
      </c>
      <c r="AU283" s="19" t="s">
        <v>80</v>
      </c>
    </row>
    <row r="284" spans="1:65" s="2" customFormat="1" ht="16.5" customHeight="1">
      <c r="A284" s="36"/>
      <c r="B284" s="37"/>
      <c r="C284" s="195" t="s">
        <v>276</v>
      </c>
      <c r="D284" s="195" t="s">
        <v>213</v>
      </c>
      <c r="E284" s="196" t="s">
        <v>2964</v>
      </c>
      <c r="F284" s="197" t="s">
        <v>2954</v>
      </c>
      <c r="G284" s="198" t="s">
        <v>438</v>
      </c>
      <c r="H284" s="199">
        <v>4</v>
      </c>
      <c r="I284" s="200"/>
      <c r="J284" s="201">
        <f>ROUND(I284*H284,2)</f>
        <v>0</v>
      </c>
      <c r="K284" s="197" t="s">
        <v>21</v>
      </c>
      <c r="L284" s="41"/>
      <c r="M284" s="202" t="s">
        <v>21</v>
      </c>
      <c r="N284" s="203" t="s">
        <v>44</v>
      </c>
      <c r="O284" s="66"/>
      <c r="P284" s="204">
        <f>O284*H284</f>
        <v>0</v>
      </c>
      <c r="Q284" s="204">
        <v>0</v>
      </c>
      <c r="R284" s="204">
        <f>Q284*H284</f>
        <v>0</v>
      </c>
      <c r="S284" s="204">
        <v>0</v>
      </c>
      <c r="T284" s="20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6" t="s">
        <v>100</v>
      </c>
      <c r="AT284" s="206" t="s">
        <v>213</v>
      </c>
      <c r="AU284" s="206" t="s">
        <v>80</v>
      </c>
      <c r="AY284" s="19" t="s">
        <v>211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9" t="s">
        <v>80</v>
      </c>
      <c r="BK284" s="207">
        <f>ROUND(I284*H284,2)</f>
        <v>0</v>
      </c>
      <c r="BL284" s="19" t="s">
        <v>100</v>
      </c>
      <c r="BM284" s="206" t="s">
        <v>2544</v>
      </c>
    </row>
    <row r="285" spans="1:65" s="2" customFormat="1" ht="16.5" customHeight="1">
      <c r="A285" s="36"/>
      <c r="B285" s="37"/>
      <c r="C285" s="195" t="s">
        <v>282</v>
      </c>
      <c r="D285" s="195" t="s">
        <v>213</v>
      </c>
      <c r="E285" s="196" t="s">
        <v>3100</v>
      </c>
      <c r="F285" s="197" t="s">
        <v>3101</v>
      </c>
      <c r="G285" s="198" t="s">
        <v>1608</v>
      </c>
      <c r="H285" s="199">
        <v>2</v>
      </c>
      <c r="I285" s="200"/>
      <c r="J285" s="201">
        <f>ROUND(I285*H285,2)</f>
        <v>0</v>
      </c>
      <c r="K285" s="197" t="s">
        <v>21</v>
      </c>
      <c r="L285" s="41"/>
      <c r="M285" s="202" t="s">
        <v>21</v>
      </c>
      <c r="N285" s="203" t="s">
        <v>44</v>
      </c>
      <c r="O285" s="66"/>
      <c r="P285" s="204">
        <f>O285*H285</f>
        <v>0</v>
      </c>
      <c r="Q285" s="204">
        <v>0</v>
      </c>
      <c r="R285" s="204">
        <f>Q285*H285</f>
        <v>0</v>
      </c>
      <c r="S285" s="204">
        <v>0</v>
      </c>
      <c r="T285" s="20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6" t="s">
        <v>100</v>
      </c>
      <c r="AT285" s="206" t="s">
        <v>213</v>
      </c>
      <c r="AU285" s="206" t="s">
        <v>80</v>
      </c>
      <c r="AY285" s="19" t="s">
        <v>211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9" t="s">
        <v>80</v>
      </c>
      <c r="BK285" s="207">
        <f>ROUND(I285*H285,2)</f>
        <v>0</v>
      </c>
      <c r="BL285" s="19" t="s">
        <v>100</v>
      </c>
      <c r="BM285" s="206" t="s">
        <v>2552</v>
      </c>
    </row>
    <row r="286" spans="1:65" s="2" customFormat="1" ht="19.5">
      <c r="A286" s="36"/>
      <c r="B286" s="37"/>
      <c r="C286" s="38"/>
      <c r="D286" s="210" t="s">
        <v>720</v>
      </c>
      <c r="E286" s="38"/>
      <c r="F286" s="262" t="s">
        <v>3102</v>
      </c>
      <c r="G286" s="38"/>
      <c r="H286" s="38"/>
      <c r="I286" s="119"/>
      <c r="J286" s="38"/>
      <c r="K286" s="38"/>
      <c r="L286" s="41"/>
      <c r="M286" s="263"/>
      <c r="N286" s="264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720</v>
      </c>
      <c r="AU286" s="19" t="s">
        <v>80</v>
      </c>
    </row>
    <row r="287" spans="1:65" s="2" customFormat="1" ht="16.5" customHeight="1">
      <c r="A287" s="36"/>
      <c r="B287" s="37"/>
      <c r="C287" s="195" t="s">
        <v>290</v>
      </c>
      <c r="D287" s="195" t="s">
        <v>213</v>
      </c>
      <c r="E287" s="196" t="s">
        <v>2953</v>
      </c>
      <c r="F287" s="197" t="s">
        <v>2954</v>
      </c>
      <c r="G287" s="198" t="s">
        <v>1608</v>
      </c>
      <c r="H287" s="199">
        <v>2</v>
      </c>
      <c r="I287" s="200"/>
      <c r="J287" s="201">
        <f>ROUND(I287*H287,2)</f>
        <v>0</v>
      </c>
      <c r="K287" s="197" t="s">
        <v>21</v>
      </c>
      <c r="L287" s="41"/>
      <c r="M287" s="202" t="s">
        <v>21</v>
      </c>
      <c r="N287" s="203" t="s">
        <v>44</v>
      </c>
      <c r="O287" s="66"/>
      <c r="P287" s="204">
        <f>O287*H287</f>
        <v>0</v>
      </c>
      <c r="Q287" s="204">
        <v>0</v>
      </c>
      <c r="R287" s="204">
        <f>Q287*H287</f>
        <v>0</v>
      </c>
      <c r="S287" s="204">
        <v>0</v>
      </c>
      <c r="T287" s="20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6" t="s">
        <v>100</v>
      </c>
      <c r="AT287" s="206" t="s">
        <v>213</v>
      </c>
      <c r="AU287" s="206" t="s">
        <v>80</v>
      </c>
      <c r="AY287" s="19" t="s">
        <v>211</v>
      </c>
      <c r="BE287" s="207">
        <f>IF(N287="základní",J287,0)</f>
        <v>0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9" t="s">
        <v>80</v>
      </c>
      <c r="BK287" s="207">
        <f>ROUND(I287*H287,2)</f>
        <v>0</v>
      </c>
      <c r="BL287" s="19" t="s">
        <v>100</v>
      </c>
      <c r="BM287" s="206" t="s">
        <v>2566</v>
      </c>
    </row>
    <row r="288" spans="1:65" s="2" customFormat="1" ht="16.5" customHeight="1">
      <c r="A288" s="36"/>
      <c r="B288" s="37"/>
      <c r="C288" s="195" t="s">
        <v>296</v>
      </c>
      <c r="D288" s="195" t="s">
        <v>213</v>
      </c>
      <c r="E288" s="196" t="s">
        <v>3103</v>
      </c>
      <c r="F288" s="197" t="s">
        <v>3104</v>
      </c>
      <c r="G288" s="198" t="s">
        <v>1608</v>
      </c>
      <c r="H288" s="199">
        <v>10</v>
      </c>
      <c r="I288" s="200"/>
      <c r="J288" s="201">
        <f>ROUND(I288*H288,2)</f>
        <v>0</v>
      </c>
      <c r="K288" s="197" t="s">
        <v>21</v>
      </c>
      <c r="L288" s="41"/>
      <c r="M288" s="202" t="s">
        <v>21</v>
      </c>
      <c r="N288" s="203" t="s">
        <v>44</v>
      </c>
      <c r="O288" s="66"/>
      <c r="P288" s="204">
        <f>O288*H288</f>
        <v>0</v>
      </c>
      <c r="Q288" s="204">
        <v>0</v>
      </c>
      <c r="R288" s="204">
        <f>Q288*H288</f>
        <v>0</v>
      </c>
      <c r="S288" s="204">
        <v>0</v>
      </c>
      <c r="T288" s="20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6" t="s">
        <v>100</v>
      </c>
      <c r="AT288" s="206" t="s">
        <v>213</v>
      </c>
      <c r="AU288" s="206" t="s">
        <v>80</v>
      </c>
      <c r="AY288" s="19" t="s">
        <v>211</v>
      </c>
      <c r="BE288" s="207">
        <f>IF(N288="základní",J288,0)</f>
        <v>0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9" t="s">
        <v>80</v>
      </c>
      <c r="BK288" s="207">
        <f>ROUND(I288*H288,2)</f>
        <v>0</v>
      </c>
      <c r="BL288" s="19" t="s">
        <v>100</v>
      </c>
      <c r="BM288" s="206" t="s">
        <v>2578</v>
      </c>
    </row>
    <row r="289" spans="1:65" s="2" customFormat="1" ht="19.5">
      <c r="A289" s="36"/>
      <c r="B289" s="37"/>
      <c r="C289" s="38"/>
      <c r="D289" s="210" t="s">
        <v>720</v>
      </c>
      <c r="E289" s="38"/>
      <c r="F289" s="262" t="s">
        <v>3105</v>
      </c>
      <c r="G289" s="38"/>
      <c r="H289" s="38"/>
      <c r="I289" s="119"/>
      <c r="J289" s="38"/>
      <c r="K289" s="38"/>
      <c r="L289" s="41"/>
      <c r="M289" s="263"/>
      <c r="N289" s="264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720</v>
      </c>
      <c r="AU289" s="19" t="s">
        <v>80</v>
      </c>
    </row>
    <row r="290" spans="1:65" s="2" customFormat="1" ht="16.5" customHeight="1">
      <c r="A290" s="36"/>
      <c r="B290" s="37"/>
      <c r="C290" s="195" t="s">
        <v>303</v>
      </c>
      <c r="D290" s="195" t="s">
        <v>213</v>
      </c>
      <c r="E290" s="196" t="s">
        <v>2953</v>
      </c>
      <c r="F290" s="197" t="s">
        <v>2954</v>
      </c>
      <c r="G290" s="198" t="s">
        <v>1608</v>
      </c>
      <c r="H290" s="199">
        <v>10</v>
      </c>
      <c r="I290" s="200"/>
      <c r="J290" s="201">
        <f>ROUND(I290*H290,2)</f>
        <v>0</v>
      </c>
      <c r="K290" s="197" t="s">
        <v>21</v>
      </c>
      <c r="L290" s="41"/>
      <c r="M290" s="202" t="s">
        <v>21</v>
      </c>
      <c r="N290" s="203" t="s">
        <v>44</v>
      </c>
      <c r="O290" s="66"/>
      <c r="P290" s="204">
        <f>O290*H290</f>
        <v>0</v>
      </c>
      <c r="Q290" s="204">
        <v>0</v>
      </c>
      <c r="R290" s="204">
        <f>Q290*H290</f>
        <v>0</v>
      </c>
      <c r="S290" s="204">
        <v>0</v>
      </c>
      <c r="T290" s="20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6" t="s">
        <v>100</v>
      </c>
      <c r="AT290" s="206" t="s">
        <v>213</v>
      </c>
      <c r="AU290" s="206" t="s">
        <v>80</v>
      </c>
      <c r="AY290" s="19" t="s">
        <v>211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9" t="s">
        <v>80</v>
      </c>
      <c r="BK290" s="207">
        <f>ROUND(I290*H290,2)</f>
        <v>0</v>
      </c>
      <c r="BL290" s="19" t="s">
        <v>100</v>
      </c>
      <c r="BM290" s="206" t="s">
        <v>2592</v>
      </c>
    </row>
    <row r="291" spans="1:65" s="2" customFormat="1" ht="16.5" customHeight="1">
      <c r="A291" s="36"/>
      <c r="B291" s="37"/>
      <c r="C291" s="195" t="s">
        <v>169</v>
      </c>
      <c r="D291" s="195" t="s">
        <v>213</v>
      </c>
      <c r="E291" s="196" t="s">
        <v>3106</v>
      </c>
      <c r="F291" s="197" t="s">
        <v>3107</v>
      </c>
      <c r="G291" s="198" t="s">
        <v>1608</v>
      </c>
      <c r="H291" s="199">
        <v>1</v>
      </c>
      <c r="I291" s="200"/>
      <c r="J291" s="201">
        <f>ROUND(I291*H291,2)</f>
        <v>0</v>
      </c>
      <c r="K291" s="197" t="s">
        <v>21</v>
      </c>
      <c r="L291" s="41"/>
      <c r="M291" s="202" t="s">
        <v>21</v>
      </c>
      <c r="N291" s="203" t="s">
        <v>44</v>
      </c>
      <c r="O291" s="66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6" t="s">
        <v>100</v>
      </c>
      <c r="AT291" s="206" t="s">
        <v>213</v>
      </c>
      <c r="AU291" s="206" t="s">
        <v>80</v>
      </c>
      <c r="AY291" s="19" t="s">
        <v>211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9" t="s">
        <v>80</v>
      </c>
      <c r="BK291" s="207">
        <f>ROUND(I291*H291,2)</f>
        <v>0</v>
      </c>
      <c r="BL291" s="19" t="s">
        <v>100</v>
      </c>
      <c r="BM291" s="206" t="s">
        <v>2611</v>
      </c>
    </row>
    <row r="292" spans="1:65" s="2" customFormat="1" ht="19.5">
      <c r="A292" s="36"/>
      <c r="B292" s="37"/>
      <c r="C292" s="38"/>
      <c r="D292" s="210" t="s">
        <v>720</v>
      </c>
      <c r="E292" s="38"/>
      <c r="F292" s="262" t="s">
        <v>2996</v>
      </c>
      <c r="G292" s="38"/>
      <c r="H292" s="38"/>
      <c r="I292" s="119"/>
      <c r="J292" s="38"/>
      <c r="K292" s="38"/>
      <c r="L292" s="41"/>
      <c r="M292" s="263"/>
      <c r="N292" s="264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720</v>
      </c>
      <c r="AU292" s="19" t="s">
        <v>80</v>
      </c>
    </row>
    <row r="293" spans="1:65" s="2" customFormat="1" ht="16.5" customHeight="1">
      <c r="A293" s="36"/>
      <c r="B293" s="37"/>
      <c r="C293" s="195" t="s">
        <v>322</v>
      </c>
      <c r="D293" s="195" t="s">
        <v>213</v>
      </c>
      <c r="E293" s="196" t="s">
        <v>2953</v>
      </c>
      <c r="F293" s="197" t="s">
        <v>2954</v>
      </c>
      <c r="G293" s="198" t="s">
        <v>1608</v>
      </c>
      <c r="H293" s="199">
        <v>1</v>
      </c>
      <c r="I293" s="200"/>
      <c r="J293" s="201">
        <f>ROUND(I293*H293,2)</f>
        <v>0</v>
      </c>
      <c r="K293" s="197" t="s">
        <v>21</v>
      </c>
      <c r="L293" s="41"/>
      <c r="M293" s="202" t="s">
        <v>21</v>
      </c>
      <c r="N293" s="203" t="s">
        <v>44</v>
      </c>
      <c r="O293" s="66"/>
      <c r="P293" s="204">
        <f>O293*H293</f>
        <v>0</v>
      </c>
      <c r="Q293" s="204">
        <v>0</v>
      </c>
      <c r="R293" s="204">
        <f>Q293*H293</f>
        <v>0</v>
      </c>
      <c r="S293" s="204">
        <v>0</v>
      </c>
      <c r="T293" s="20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6" t="s">
        <v>100</v>
      </c>
      <c r="AT293" s="206" t="s">
        <v>213</v>
      </c>
      <c r="AU293" s="206" t="s">
        <v>80</v>
      </c>
      <c r="AY293" s="19" t="s">
        <v>211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9" t="s">
        <v>80</v>
      </c>
      <c r="BK293" s="207">
        <f>ROUND(I293*H293,2)</f>
        <v>0</v>
      </c>
      <c r="BL293" s="19" t="s">
        <v>100</v>
      </c>
      <c r="BM293" s="206" t="s">
        <v>2618</v>
      </c>
    </row>
    <row r="294" spans="1:65" s="2" customFormat="1" ht="16.5" customHeight="1">
      <c r="A294" s="36"/>
      <c r="B294" s="37"/>
      <c r="C294" s="195" t="s">
        <v>8</v>
      </c>
      <c r="D294" s="195" t="s">
        <v>213</v>
      </c>
      <c r="E294" s="196" t="s">
        <v>3108</v>
      </c>
      <c r="F294" s="197" t="s">
        <v>3109</v>
      </c>
      <c r="G294" s="198" t="s">
        <v>438</v>
      </c>
      <c r="H294" s="199">
        <v>10</v>
      </c>
      <c r="I294" s="200"/>
      <c r="J294" s="201">
        <f>ROUND(I294*H294,2)</f>
        <v>0</v>
      </c>
      <c r="K294" s="197" t="s">
        <v>21</v>
      </c>
      <c r="L294" s="41"/>
      <c r="M294" s="202" t="s">
        <v>21</v>
      </c>
      <c r="N294" s="203" t="s">
        <v>44</v>
      </c>
      <c r="O294" s="66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6" t="s">
        <v>100</v>
      </c>
      <c r="AT294" s="206" t="s">
        <v>213</v>
      </c>
      <c r="AU294" s="206" t="s">
        <v>80</v>
      </c>
      <c r="AY294" s="19" t="s">
        <v>211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9" t="s">
        <v>80</v>
      </c>
      <c r="BK294" s="207">
        <f>ROUND(I294*H294,2)</f>
        <v>0</v>
      </c>
      <c r="BL294" s="19" t="s">
        <v>100</v>
      </c>
      <c r="BM294" s="206" t="s">
        <v>2641</v>
      </c>
    </row>
    <row r="295" spans="1:65" s="2" customFormat="1" ht="19.5">
      <c r="A295" s="36"/>
      <c r="B295" s="37"/>
      <c r="C295" s="38"/>
      <c r="D295" s="210" t="s">
        <v>720</v>
      </c>
      <c r="E295" s="38"/>
      <c r="F295" s="262" t="s">
        <v>3110</v>
      </c>
      <c r="G295" s="38"/>
      <c r="H295" s="38"/>
      <c r="I295" s="119"/>
      <c r="J295" s="38"/>
      <c r="K295" s="38"/>
      <c r="L295" s="41"/>
      <c r="M295" s="263"/>
      <c r="N295" s="264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720</v>
      </c>
      <c r="AU295" s="19" t="s">
        <v>80</v>
      </c>
    </row>
    <row r="296" spans="1:65" s="2" customFormat="1" ht="16.5" customHeight="1">
      <c r="A296" s="36"/>
      <c r="B296" s="37"/>
      <c r="C296" s="195" t="s">
        <v>330</v>
      </c>
      <c r="D296" s="195" t="s">
        <v>213</v>
      </c>
      <c r="E296" s="196" t="s">
        <v>2964</v>
      </c>
      <c r="F296" s="197" t="s">
        <v>2954</v>
      </c>
      <c r="G296" s="198" t="s">
        <v>438</v>
      </c>
      <c r="H296" s="199">
        <v>10</v>
      </c>
      <c r="I296" s="200"/>
      <c r="J296" s="201">
        <f>ROUND(I296*H296,2)</f>
        <v>0</v>
      </c>
      <c r="K296" s="197" t="s">
        <v>21</v>
      </c>
      <c r="L296" s="41"/>
      <c r="M296" s="202" t="s">
        <v>21</v>
      </c>
      <c r="N296" s="203" t="s">
        <v>44</v>
      </c>
      <c r="O296" s="66"/>
      <c r="P296" s="204">
        <f>O296*H296</f>
        <v>0</v>
      </c>
      <c r="Q296" s="204">
        <v>0</v>
      </c>
      <c r="R296" s="204">
        <f>Q296*H296</f>
        <v>0</v>
      </c>
      <c r="S296" s="204">
        <v>0</v>
      </c>
      <c r="T296" s="20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6" t="s">
        <v>100</v>
      </c>
      <c r="AT296" s="206" t="s">
        <v>213</v>
      </c>
      <c r="AU296" s="206" t="s">
        <v>80</v>
      </c>
      <c r="AY296" s="19" t="s">
        <v>211</v>
      </c>
      <c r="BE296" s="207">
        <f>IF(N296="základní",J296,0)</f>
        <v>0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9" t="s">
        <v>80</v>
      </c>
      <c r="BK296" s="207">
        <f>ROUND(I296*H296,2)</f>
        <v>0</v>
      </c>
      <c r="BL296" s="19" t="s">
        <v>100</v>
      </c>
      <c r="BM296" s="206" t="s">
        <v>2650</v>
      </c>
    </row>
    <row r="297" spans="1:65" s="2" customFormat="1" ht="16.5" customHeight="1">
      <c r="A297" s="36"/>
      <c r="B297" s="37"/>
      <c r="C297" s="195" t="s">
        <v>334</v>
      </c>
      <c r="D297" s="195" t="s">
        <v>213</v>
      </c>
      <c r="E297" s="196" t="s">
        <v>2999</v>
      </c>
      <c r="F297" s="197" t="s">
        <v>3000</v>
      </c>
      <c r="G297" s="198" t="s">
        <v>216</v>
      </c>
      <c r="H297" s="199">
        <v>4</v>
      </c>
      <c r="I297" s="200"/>
      <c r="J297" s="201">
        <f>ROUND(I297*H297,2)</f>
        <v>0</v>
      </c>
      <c r="K297" s="197" t="s">
        <v>21</v>
      </c>
      <c r="L297" s="41"/>
      <c r="M297" s="202" t="s">
        <v>21</v>
      </c>
      <c r="N297" s="203" t="s">
        <v>44</v>
      </c>
      <c r="O297" s="66"/>
      <c r="P297" s="204">
        <f>O297*H297</f>
        <v>0</v>
      </c>
      <c r="Q297" s="204">
        <v>0</v>
      </c>
      <c r="R297" s="204">
        <f>Q297*H297</f>
        <v>0</v>
      </c>
      <c r="S297" s="204">
        <v>0</v>
      </c>
      <c r="T297" s="20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6" t="s">
        <v>100</v>
      </c>
      <c r="AT297" s="206" t="s">
        <v>213</v>
      </c>
      <c r="AU297" s="206" t="s">
        <v>80</v>
      </c>
      <c r="AY297" s="19" t="s">
        <v>211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9" t="s">
        <v>80</v>
      </c>
      <c r="BK297" s="207">
        <f>ROUND(I297*H297,2)</f>
        <v>0</v>
      </c>
      <c r="BL297" s="19" t="s">
        <v>100</v>
      </c>
      <c r="BM297" s="206" t="s">
        <v>2659</v>
      </c>
    </row>
    <row r="298" spans="1:65" s="2" customFormat="1" ht="29.25">
      <c r="A298" s="36"/>
      <c r="B298" s="37"/>
      <c r="C298" s="38"/>
      <c r="D298" s="210" t="s">
        <v>720</v>
      </c>
      <c r="E298" s="38"/>
      <c r="F298" s="262" t="s">
        <v>3001</v>
      </c>
      <c r="G298" s="38"/>
      <c r="H298" s="38"/>
      <c r="I298" s="119"/>
      <c r="J298" s="38"/>
      <c r="K298" s="38"/>
      <c r="L298" s="41"/>
      <c r="M298" s="263"/>
      <c r="N298" s="264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720</v>
      </c>
      <c r="AU298" s="19" t="s">
        <v>80</v>
      </c>
    </row>
    <row r="299" spans="1:65" s="2" customFormat="1" ht="16.5" customHeight="1">
      <c r="A299" s="36"/>
      <c r="B299" s="37"/>
      <c r="C299" s="195" t="s">
        <v>346</v>
      </c>
      <c r="D299" s="195" t="s">
        <v>213</v>
      </c>
      <c r="E299" s="196" t="s">
        <v>3002</v>
      </c>
      <c r="F299" s="197" t="s">
        <v>2954</v>
      </c>
      <c r="G299" s="198" t="s">
        <v>216</v>
      </c>
      <c r="H299" s="199">
        <v>4</v>
      </c>
      <c r="I299" s="200"/>
      <c r="J299" s="201">
        <f>ROUND(I299*H299,2)</f>
        <v>0</v>
      </c>
      <c r="K299" s="197" t="s">
        <v>21</v>
      </c>
      <c r="L299" s="41"/>
      <c r="M299" s="202" t="s">
        <v>21</v>
      </c>
      <c r="N299" s="203" t="s">
        <v>44</v>
      </c>
      <c r="O299" s="66"/>
      <c r="P299" s="204">
        <f>O299*H299</f>
        <v>0</v>
      </c>
      <c r="Q299" s="204">
        <v>0</v>
      </c>
      <c r="R299" s="204">
        <f>Q299*H299</f>
        <v>0</v>
      </c>
      <c r="S299" s="204">
        <v>0</v>
      </c>
      <c r="T299" s="20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6" t="s">
        <v>100</v>
      </c>
      <c r="AT299" s="206" t="s">
        <v>213</v>
      </c>
      <c r="AU299" s="206" t="s">
        <v>80</v>
      </c>
      <c r="AY299" s="19" t="s">
        <v>211</v>
      </c>
      <c r="BE299" s="207">
        <f>IF(N299="základní",J299,0)</f>
        <v>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9" t="s">
        <v>80</v>
      </c>
      <c r="BK299" s="207">
        <f>ROUND(I299*H299,2)</f>
        <v>0</v>
      </c>
      <c r="BL299" s="19" t="s">
        <v>100</v>
      </c>
      <c r="BM299" s="206" t="s">
        <v>2664</v>
      </c>
    </row>
    <row r="300" spans="1:65" s="2" customFormat="1" ht="16.5" customHeight="1">
      <c r="A300" s="36"/>
      <c r="B300" s="37"/>
      <c r="C300" s="195" t="s">
        <v>354</v>
      </c>
      <c r="D300" s="195" t="s">
        <v>213</v>
      </c>
      <c r="E300" s="196" t="s">
        <v>3111</v>
      </c>
      <c r="F300" s="197" t="s">
        <v>3112</v>
      </c>
      <c r="G300" s="198" t="s">
        <v>438</v>
      </c>
      <c r="H300" s="199">
        <v>12</v>
      </c>
      <c r="I300" s="200"/>
      <c r="J300" s="201">
        <f>ROUND(I300*H300,2)</f>
        <v>0</v>
      </c>
      <c r="K300" s="197" t="s">
        <v>21</v>
      </c>
      <c r="L300" s="41"/>
      <c r="M300" s="202" t="s">
        <v>21</v>
      </c>
      <c r="N300" s="203" t="s">
        <v>44</v>
      </c>
      <c r="O300" s="66"/>
      <c r="P300" s="204">
        <f>O300*H300</f>
        <v>0</v>
      </c>
      <c r="Q300" s="204">
        <v>0</v>
      </c>
      <c r="R300" s="204">
        <f>Q300*H300</f>
        <v>0</v>
      </c>
      <c r="S300" s="204">
        <v>0</v>
      </c>
      <c r="T300" s="20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6" t="s">
        <v>100</v>
      </c>
      <c r="AT300" s="206" t="s">
        <v>213</v>
      </c>
      <c r="AU300" s="206" t="s">
        <v>80</v>
      </c>
      <c r="AY300" s="19" t="s">
        <v>211</v>
      </c>
      <c r="BE300" s="207">
        <f>IF(N300="základní",J300,0)</f>
        <v>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9" t="s">
        <v>80</v>
      </c>
      <c r="BK300" s="207">
        <f>ROUND(I300*H300,2)</f>
        <v>0</v>
      </c>
      <c r="BL300" s="19" t="s">
        <v>100</v>
      </c>
      <c r="BM300" s="206" t="s">
        <v>2687</v>
      </c>
    </row>
    <row r="301" spans="1:65" s="2" customFormat="1" ht="19.5">
      <c r="A301" s="36"/>
      <c r="B301" s="37"/>
      <c r="C301" s="38"/>
      <c r="D301" s="210" t="s">
        <v>720</v>
      </c>
      <c r="E301" s="38"/>
      <c r="F301" s="262" t="s">
        <v>3005</v>
      </c>
      <c r="G301" s="38"/>
      <c r="H301" s="38"/>
      <c r="I301" s="119"/>
      <c r="J301" s="38"/>
      <c r="K301" s="38"/>
      <c r="L301" s="41"/>
      <c r="M301" s="263"/>
      <c r="N301" s="264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720</v>
      </c>
      <c r="AU301" s="19" t="s">
        <v>80</v>
      </c>
    </row>
    <row r="302" spans="1:65" s="2" customFormat="1" ht="16.5" customHeight="1">
      <c r="A302" s="36"/>
      <c r="B302" s="37"/>
      <c r="C302" s="195" t="s">
        <v>360</v>
      </c>
      <c r="D302" s="195" t="s">
        <v>213</v>
      </c>
      <c r="E302" s="196" t="s">
        <v>2964</v>
      </c>
      <c r="F302" s="197" t="s">
        <v>2954</v>
      </c>
      <c r="G302" s="198" t="s">
        <v>438</v>
      </c>
      <c r="H302" s="199">
        <v>12</v>
      </c>
      <c r="I302" s="200"/>
      <c r="J302" s="201">
        <f>ROUND(I302*H302,2)</f>
        <v>0</v>
      </c>
      <c r="K302" s="197" t="s">
        <v>21</v>
      </c>
      <c r="L302" s="41"/>
      <c r="M302" s="202" t="s">
        <v>21</v>
      </c>
      <c r="N302" s="203" t="s">
        <v>44</v>
      </c>
      <c r="O302" s="66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100</v>
      </c>
      <c r="AT302" s="206" t="s">
        <v>213</v>
      </c>
      <c r="AU302" s="206" t="s">
        <v>80</v>
      </c>
      <c r="AY302" s="19" t="s">
        <v>211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9" t="s">
        <v>80</v>
      </c>
      <c r="BK302" s="207">
        <f>ROUND(I302*H302,2)</f>
        <v>0</v>
      </c>
      <c r="BL302" s="19" t="s">
        <v>100</v>
      </c>
      <c r="BM302" s="206" t="s">
        <v>2284</v>
      </c>
    </row>
    <row r="303" spans="1:65" s="2" customFormat="1" ht="16.5" customHeight="1">
      <c r="A303" s="36"/>
      <c r="B303" s="37"/>
      <c r="C303" s="195" t="s">
        <v>7</v>
      </c>
      <c r="D303" s="195" t="s">
        <v>213</v>
      </c>
      <c r="E303" s="196" t="s">
        <v>3113</v>
      </c>
      <c r="F303" s="197" t="s">
        <v>3114</v>
      </c>
      <c r="G303" s="198" t="s">
        <v>438</v>
      </c>
      <c r="H303" s="199">
        <v>12</v>
      </c>
      <c r="I303" s="200"/>
      <c r="J303" s="201">
        <f>ROUND(I303*H303,2)</f>
        <v>0</v>
      </c>
      <c r="K303" s="197" t="s">
        <v>21</v>
      </c>
      <c r="L303" s="41"/>
      <c r="M303" s="202" t="s">
        <v>21</v>
      </c>
      <c r="N303" s="203" t="s">
        <v>44</v>
      </c>
      <c r="O303" s="66"/>
      <c r="P303" s="204">
        <f>O303*H303</f>
        <v>0</v>
      </c>
      <c r="Q303" s="204">
        <v>0</v>
      </c>
      <c r="R303" s="204">
        <f>Q303*H303</f>
        <v>0</v>
      </c>
      <c r="S303" s="204">
        <v>0</v>
      </c>
      <c r="T303" s="20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6" t="s">
        <v>100</v>
      </c>
      <c r="AT303" s="206" t="s">
        <v>213</v>
      </c>
      <c r="AU303" s="206" t="s">
        <v>80</v>
      </c>
      <c r="AY303" s="19" t="s">
        <v>211</v>
      </c>
      <c r="BE303" s="207">
        <f>IF(N303="základní",J303,0)</f>
        <v>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9" t="s">
        <v>80</v>
      </c>
      <c r="BK303" s="207">
        <f>ROUND(I303*H303,2)</f>
        <v>0</v>
      </c>
      <c r="BL303" s="19" t="s">
        <v>100</v>
      </c>
      <c r="BM303" s="206" t="s">
        <v>2275</v>
      </c>
    </row>
    <row r="304" spans="1:65" s="2" customFormat="1" ht="19.5">
      <c r="A304" s="36"/>
      <c r="B304" s="37"/>
      <c r="C304" s="38"/>
      <c r="D304" s="210" t="s">
        <v>720</v>
      </c>
      <c r="E304" s="38"/>
      <c r="F304" s="262" t="s">
        <v>3005</v>
      </c>
      <c r="G304" s="38"/>
      <c r="H304" s="38"/>
      <c r="I304" s="119"/>
      <c r="J304" s="38"/>
      <c r="K304" s="38"/>
      <c r="L304" s="41"/>
      <c r="M304" s="263"/>
      <c r="N304" s="264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720</v>
      </c>
      <c r="AU304" s="19" t="s">
        <v>80</v>
      </c>
    </row>
    <row r="305" spans="1:65" s="2" customFormat="1" ht="16.5" customHeight="1">
      <c r="A305" s="36"/>
      <c r="B305" s="37"/>
      <c r="C305" s="195" t="s">
        <v>367</v>
      </c>
      <c r="D305" s="195" t="s">
        <v>213</v>
      </c>
      <c r="E305" s="196" t="s">
        <v>2964</v>
      </c>
      <c r="F305" s="197" t="s">
        <v>2954</v>
      </c>
      <c r="G305" s="198" t="s">
        <v>438</v>
      </c>
      <c r="H305" s="199">
        <v>12</v>
      </c>
      <c r="I305" s="200"/>
      <c r="J305" s="201">
        <f>ROUND(I305*H305,2)</f>
        <v>0</v>
      </c>
      <c r="K305" s="197" t="s">
        <v>21</v>
      </c>
      <c r="L305" s="41"/>
      <c r="M305" s="202" t="s">
        <v>21</v>
      </c>
      <c r="N305" s="203" t="s">
        <v>44</v>
      </c>
      <c r="O305" s="66"/>
      <c r="P305" s="204">
        <f>O305*H305</f>
        <v>0</v>
      </c>
      <c r="Q305" s="204">
        <v>0</v>
      </c>
      <c r="R305" s="204">
        <f>Q305*H305</f>
        <v>0</v>
      </c>
      <c r="S305" s="204">
        <v>0</v>
      </c>
      <c r="T305" s="20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6" t="s">
        <v>100</v>
      </c>
      <c r="AT305" s="206" t="s">
        <v>213</v>
      </c>
      <c r="AU305" s="206" t="s">
        <v>80</v>
      </c>
      <c r="AY305" s="19" t="s">
        <v>211</v>
      </c>
      <c r="BE305" s="207">
        <f>IF(N305="základní",J305,0)</f>
        <v>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9" t="s">
        <v>80</v>
      </c>
      <c r="BK305" s="207">
        <f>ROUND(I305*H305,2)</f>
        <v>0</v>
      </c>
      <c r="BL305" s="19" t="s">
        <v>100</v>
      </c>
      <c r="BM305" s="206" t="s">
        <v>3115</v>
      </c>
    </row>
    <row r="306" spans="1:65" s="2" customFormat="1" ht="16.5" customHeight="1">
      <c r="A306" s="36"/>
      <c r="B306" s="37"/>
      <c r="C306" s="195" t="s">
        <v>373</v>
      </c>
      <c r="D306" s="195" t="s">
        <v>213</v>
      </c>
      <c r="E306" s="196" t="s">
        <v>3116</v>
      </c>
      <c r="F306" s="197" t="s">
        <v>3117</v>
      </c>
      <c r="G306" s="198" t="s">
        <v>216</v>
      </c>
      <c r="H306" s="199">
        <v>10</v>
      </c>
      <c r="I306" s="200"/>
      <c r="J306" s="201">
        <f>ROUND(I306*H306,2)</f>
        <v>0</v>
      </c>
      <c r="K306" s="197" t="s">
        <v>21</v>
      </c>
      <c r="L306" s="41"/>
      <c r="M306" s="202" t="s">
        <v>21</v>
      </c>
      <c r="N306" s="203" t="s">
        <v>44</v>
      </c>
      <c r="O306" s="66"/>
      <c r="P306" s="204">
        <f>O306*H306</f>
        <v>0</v>
      </c>
      <c r="Q306" s="204">
        <v>0</v>
      </c>
      <c r="R306" s="204">
        <f>Q306*H306</f>
        <v>0</v>
      </c>
      <c r="S306" s="204">
        <v>0</v>
      </c>
      <c r="T306" s="20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6" t="s">
        <v>100</v>
      </c>
      <c r="AT306" s="206" t="s">
        <v>213</v>
      </c>
      <c r="AU306" s="206" t="s">
        <v>80</v>
      </c>
      <c r="AY306" s="19" t="s">
        <v>211</v>
      </c>
      <c r="BE306" s="207">
        <f>IF(N306="základní",J306,0)</f>
        <v>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9" t="s">
        <v>80</v>
      </c>
      <c r="BK306" s="207">
        <f>ROUND(I306*H306,2)</f>
        <v>0</v>
      </c>
      <c r="BL306" s="19" t="s">
        <v>100</v>
      </c>
      <c r="BM306" s="206" t="s">
        <v>3118</v>
      </c>
    </row>
    <row r="307" spans="1:65" s="2" customFormat="1" ht="19.5">
      <c r="A307" s="36"/>
      <c r="B307" s="37"/>
      <c r="C307" s="38"/>
      <c r="D307" s="210" t="s">
        <v>720</v>
      </c>
      <c r="E307" s="38"/>
      <c r="F307" s="262" t="s">
        <v>3119</v>
      </c>
      <c r="G307" s="38"/>
      <c r="H307" s="38"/>
      <c r="I307" s="119"/>
      <c r="J307" s="38"/>
      <c r="K307" s="38"/>
      <c r="L307" s="41"/>
      <c r="M307" s="263"/>
      <c r="N307" s="264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720</v>
      </c>
      <c r="AU307" s="19" t="s">
        <v>80</v>
      </c>
    </row>
    <row r="308" spans="1:65" s="2" customFormat="1" ht="16.5" customHeight="1">
      <c r="A308" s="36"/>
      <c r="B308" s="37"/>
      <c r="C308" s="195" t="s">
        <v>383</v>
      </c>
      <c r="D308" s="195" t="s">
        <v>213</v>
      </c>
      <c r="E308" s="196" t="s">
        <v>3002</v>
      </c>
      <c r="F308" s="197" t="s">
        <v>2954</v>
      </c>
      <c r="G308" s="198" t="s">
        <v>216</v>
      </c>
      <c r="H308" s="199">
        <v>10</v>
      </c>
      <c r="I308" s="200"/>
      <c r="J308" s="201">
        <f>ROUND(I308*H308,2)</f>
        <v>0</v>
      </c>
      <c r="K308" s="197" t="s">
        <v>21</v>
      </c>
      <c r="L308" s="41"/>
      <c r="M308" s="202" t="s">
        <v>21</v>
      </c>
      <c r="N308" s="203" t="s">
        <v>44</v>
      </c>
      <c r="O308" s="66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100</v>
      </c>
      <c r="AT308" s="206" t="s">
        <v>213</v>
      </c>
      <c r="AU308" s="206" t="s">
        <v>80</v>
      </c>
      <c r="AY308" s="19" t="s">
        <v>211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9" t="s">
        <v>80</v>
      </c>
      <c r="BK308" s="207">
        <f>ROUND(I308*H308,2)</f>
        <v>0</v>
      </c>
      <c r="BL308" s="19" t="s">
        <v>100</v>
      </c>
      <c r="BM308" s="206" t="s">
        <v>3120</v>
      </c>
    </row>
    <row r="309" spans="1:65" s="2" customFormat="1" ht="21.75" customHeight="1">
      <c r="A309" s="36"/>
      <c r="B309" s="37"/>
      <c r="C309" s="195" t="s">
        <v>387</v>
      </c>
      <c r="D309" s="195" t="s">
        <v>213</v>
      </c>
      <c r="E309" s="196" t="s">
        <v>3121</v>
      </c>
      <c r="F309" s="197" t="s">
        <v>3122</v>
      </c>
      <c r="G309" s="198" t="s">
        <v>216</v>
      </c>
      <c r="H309" s="199">
        <v>4</v>
      </c>
      <c r="I309" s="200"/>
      <c r="J309" s="201">
        <f>ROUND(I309*H309,2)</f>
        <v>0</v>
      </c>
      <c r="K309" s="197" t="s">
        <v>21</v>
      </c>
      <c r="L309" s="41"/>
      <c r="M309" s="202" t="s">
        <v>21</v>
      </c>
      <c r="N309" s="203" t="s">
        <v>44</v>
      </c>
      <c r="O309" s="66"/>
      <c r="P309" s="204">
        <f>O309*H309</f>
        <v>0</v>
      </c>
      <c r="Q309" s="204">
        <v>0</v>
      </c>
      <c r="R309" s="204">
        <f>Q309*H309</f>
        <v>0</v>
      </c>
      <c r="S309" s="204">
        <v>0</v>
      </c>
      <c r="T309" s="20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6" t="s">
        <v>100</v>
      </c>
      <c r="AT309" s="206" t="s">
        <v>213</v>
      </c>
      <c r="AU309" s="206" t="s">
        <v>80</v>
      </c>
      <c r="AY309" s="19" t="s">
        <v>211</v>
      </c>
      <c r="BE309" s="207">
        <f>IF(N309="základní",J309,0)</f>
        <v>0</v>
      </c>
      <c r="BF309" s="207">
        <f>IF(N309="snížená",J309,0)</f>
        <v>0</v>
      </c>
      <c r="BG309" s="207">
        <f>IF(N309="zákl. přenesená",J309,0)</f>
        <v>0</v>
      </c>
      <c r="BH309" s="207">
        <f>IF(N309="sníž. přenesená",J309,0)</f>
        <v>0</v>
      </c>
      <c r="BI309" s="207">
        <f>IF(N309="nulová",J309,0)</f>
        <v>0</v>
      </c>
      <c r="BJ309" s="19" t="s">
        <v>80</v>
      </c>
      <c r="BK309" s="207">
        <f>ROUND(I309*H309,2)</f>
        <v>0</v>
      </c>
      <c r="BL309" s="19" t="s">
        <v>100</v>
      </c>
      <c r="BM309" s="206" t="s">
        <v>3123</v>
      </c>
    </row>
    <row r="310" spans="1:65" s="2" customFormat="1" ht="19.5">
      <c r="A310" s="36"/>
      <c r="B310" s="37"/>
      <c r="C310" s="38"/>
      <c r="D310" s="210" t="s">
        <v>720</v>
      </c>
      <c r="E310" s="38"/>
      <c r="F310" s="262" t="s">
        <v>3124</v>
      </c>
      <c r="G310" s="38"/>
      <c r="H310" s="38"/>
      <c r="I310" s="119"/>
      <c r="J310" s="38"/>
      <c r="K310" s="38"/>
      <c r="L310" s="41"/>
      <c r="M310" s="263"/>
      <c r="N310" s="264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720</v>
      </c>
      <c r="AU310" s="19" t="s">
        <v>80</v>
      </c>
    </row>
    <row r="311" spans="1:65" s="2" customFormat="1" ht="16.5" customHeight="1">
      <c r="A311" s="36"/>
      <c r="B311" s="37"/>
      <c r="C311" s="195" t="s">
        <v>398</v>
      </c>
      <c r="D311" s="195" t="s">
        <v>213</v>
      </c>
      <c r="E311" s="196" t="s">
        <v>3002</v>
      </c>
      <c r="F311" s="197" t="s">
        <v>2954</v>
      </c>
      <c r="G311" s="198" t="s">
        <v>216</v>
      </c>
      <c r="H311" s="199">
        <v>4</v>
      </c>
      <c r="I311" s="200"/>
      <c r="J311" s="201">
        <f>ROUND(I311*H311,2)</f>
        <v>0</v>
      </c>
      <c r="K311" s="197" t="s">
        <v>21</v>
      </c>
      <c r="L311" s="41"/>
      <c r="M311" s="202" t="s">
        <v>21</v>
      </c>
      <c r="N311" s="203" t="s">
        <v>44</v>
      </c>
      <c r="O311" s="66"/>
      <c r="P311" s="204">
        <f>O311*H311</f>
        <v>0</v>
      </c>
      <c r="Q311" s="204">
        <v>0</v>
      </c>
      <c r="R311" s="204">
        <f>Q311*H311</f>
        <v>0</v>
      </c>
      <c r="S311" s="204">
        <v>0</v>
      </c>
      <c r="T311" s="20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6" t="s">
        <v>100</v>
      </c>
      <c r="AT311" s="206" t="s">
        <v>213</v>
      </c>
      <c r="AU311" s="206" t="s">
        <v>80</v>
      </c>
      <c r="AY311" s="19" t="s">
        <v>211</v>
      </c>
      <c r="BE311" s="207">
        <f>IF(N311="základní",J311,0)</f>
        <v>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9" t="s">
        <v>80</v>
      </c>
      <c r="BK311" s="207">
        <f>ROUND(I311*H311,2)</f>
        <v>0</v>
      </c>
      <c r="BL311" s="19" t="s">
        <v>100</v>
      </c>
      <c r="BM311" s="206" t="s">
        <v>3125</v>
      </c>
    </row>
    <row r="312" spans="1:65" s="12" customFormat="1" ht="25.9" customHeight="1">
      <c r="B312" s="179"/>
      <c r="C312" s="180"/>
      <c r="D312" s="181" t="s">
        <v>72</v>
      </c>
      <c r="E312" s="182" t="s">
        <v>264</v>
      </c>
      <c r="F312" s="182" t="s">
        <v>3126</v>
      </c>
      <c r="G312" s="180"/>
      <c r="H312" s="180"/>
      <c r="I312" s="183"/>
      <c r="J312" s="184">
        <f>BK312</f>
        <v>0</v>
      </c>
      <c r="K312" s="180"/>
      <c r="L312" s="185"/>
      <c r="M312" s="186"/>
      <c r="N312" s="187"/>
      <c r="O312" s="187"/>
      <c r="P312" s="188">
        <f>SUM(P313:P349)</f>
        <v>0</v>
      </c>
      <c r="Q312" s="187"/>
      <c r="R312" s="188">
        <f>SUM(R313:R349)</f>
        <v>0</v>
      </c>
      <c r="S312" s="187"/>
      <c r="T312" s="189">
        <f>SUM(T313:T349)</f>
        <v>0</v>
      </c>
      <c r="AR312" s="190" t="s">
        <v>80</v>
      </c>
      <c r="AT312" s="191" t="s">
        <v>72</v>
      </c>
      <c r="AU312" s="191" t="s">
        <v>73</v>
      </c>
      <c r="AY312" s="190" t="s">
        <v>211</v>
      </c>
      <c r="BK312" s="192">
        <f>SUM(BK313:BK349)</f>
        <v>0</v>
      </c>
    </row>
    <row r="313" spans="1:65" s="2" customFormat="1" ht="21.75" customHeight="1">
      <c r="A313" s="36"/>
      <c r="B313" s="37"/>
      <c r="C313" s="195" t="s">
        <v>80</v>
      </c>
      <c r="D313" s="195" t="s">
        <v>213</v>
      </c>
      <c r="E313" s="196" t="s">
        <v>3127</v>
      </c>
      <c r="F313" s="197" t="s">
        <v>3128</v>
      </c>
      <c r="G313" s="198" t="s">
        <v>1608</v>
      </c>
      <c r="H313" s="199">
        <v>1</v>
      </c>
      <c r="I313" s="200"/>
      <c r="J313" s="201">
        <f>ROUND(I313*H313,2)</f>
        <v>0</v>
      </c>
      <c r="K313" s="197" t="s">
        <v>21</v>
      </c>
      <c r="L313" s="41"/>
      <c r="M313" s="202" t="s">
        <v>21</v>
      </c>
      <c r="N313" s="203" t="s">
        <v>44</v>
      </c>
      <c r="O313" s="66"/>
      <c r="P313" s="204">
        <f>O313*H313</f>
        <v>0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6" t="s">
        <v>100</v>
      </c>
      <c r="AT313" s="206" t="s">
        <v>213</v>
      </c>
      <c r="AU313" s="206" t="s">
        <v>80</v>
      </c>
      <c r="AY313" s="19" t="s">
        <v>211</v>
      </c>
      <c r="BE313" s="207">
        <f>IF(N313="základní",J313,0)</f>
        <v>0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9" t="s">
        <v>80</v>
      </c>
      <c r="BK313" s="207">
        <f>ROUND(I313*H313,2)</f>
        <v>0</v>
      </c>
      <c r="BL313" s="19" t="s">
        <v>100</v>
      </c>
      <c r="BM313" s="206" t="s">
        <v>3129</v>
      </c>
    </row>
    <row r="314" spans="1:65" s="2" customFormat="1" ht="19.5">
      <c r="A314" s="36"/>
      <c r="B314" s="37"/>
      <c r="C314" s="38"/>
      <c r="D314" s="210" t="s">
        <v>720</v>
      </c>
      <c r="E314" s="38"/>
      <c r="F314" s="262" t="s">
        <v>3130</v>
      </c>
      <c r="G314" s="38"/>
      <c r="H314" s="38"/>
      <c r="I314" s="119"/>
      <c r="J314" s="38"/>
      <c r="K314" s="38"/>
      <c r="L314" s="41"/>
      <c r="M314" s="263"/>
      <c r="N314" s="264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720</v>
      </c>
      <c r="AU314" s="19" t="s">
        <v>80</v>
      </c>
    </row>
    <row r="315" spans="1:65" s="2" customFormat="1" ht="16.5" customHeight="1">
      <c r="A315" s="36"/>
      <c r="B315" s="37"/>
      <c r="C315" s="195" t="s">
        <v>82</v>
      </c>
      <c r="D315" s="195" t="s">
        <v>213</v>
      </c>
      <c r="E315" s="196" t="s">
        <v>2953</v>
      </c>
      <c r="F315" s="197" t="s">
        <v>2954</v>
      </c>
      <c r="G315" s="198" t="s">
        <v>1608</v>
      </c>
      <c r="H315" s="199">
        <v>1</v>
      </c>
      <c r="I315" s="200"/>
      <c r="J315" s="201">
        <f>ROUND(I315*H315,2)</f>
        <v>0</v>
      </c>
      <c r="K315" s="197" t="s">
        <v>21</v>
      </c>
      <c r="L315" s="41"/>
      <c r="M315" s="202" t="s">
        <v>21</v>
      </c>
      <c r="N315" s="203" t="s">
        <v>44</v>
      </c>
      <c r="O315" s="66"/>
      <c r="P315" s="204">
        <f>O315*H315</f>
        <v>0</v>
      </c>
      <c r="Q315" s="204">
        <v>0</v>
      </c>
      <c r="R315" s="204">
        <f>Q315*H315</f>
        <v>0</v>
      </c>
      <c r="S315" s="204">
        <v>0</v>
      </c>
      <c r="T315" s="20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6" t="s">
        <v>100</v>
      </c>
      <c r="AT315" s="206" t="s">
        <v>213</v>
      </c>
      <c r="AU315" s="206" t="s">
        <v>80</v>
      </c>
      <c r="AY315" s="19" t="s">
        <v>211</v>
      </c>
      <c r="BE315" s="207">
        <f>IF(N315="základní",J315,0)</f>
        <v>0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19" t="s">
        <v>80</v>
      </c>
      <c r="BK315" s="207">
        <f>ROUND(I315*H315,2)</f>
        <v>0</v>
      </c>
      <c r="BL315" s="19" t="s">
        <v>100</v>
      </c>
      <c r="BM315" s="206" t="s">
        <v>3131</v>
      </c>
    </row>
    <row r="316" spans="1:65" s="2" customFormat="1" ht="16.5" customHeight="1">
      <c r="A316" s="36"/>
      <c r="B316" s="37"/>
      <c r="C316" s="195" t="s">
        <v>88</v>
      </c>
      <c r="D316" s="195" t="s">
        <v>213</v>
      </c>
      <c r="E316" s="196" t="s">
        <v>3132</v>
      </c>
      <c r="F316" s="197" t="s">
        <v>3133</v>
      </c>
      <c r="G316" s="198" t="s">
        <v>1608</v>
      </c>
      <c r="H316" s="199">
        <v>1</v>
      </c>
      <c r="I316" s="200"/>
      <c r="J316" s="201">
        <f>ROUND(I316*H316,2)</f>
        <v>0</v>
      </c>
      <c r="K316" s="197" t="s">
        <v>21</v>
      </c>
      <c r="L316" s="41"/>
      <c r="M316" s="202" t="s">
        <v>21</v>
      </c>
      <c r="N316" s="203" t="s">
        <v>44</v>
      </c>
      <c r="O316" s="66"/>
      <c r="P316" s="204">
        <f>O316*H316</f>
        <v>0</v>
      </c>
      <c r="Q316" s="204">
        <v>0</v>
      </c>
      <c r="R316" s="204">
        <f>Q316*H316</f>
        <v>0</v>
      </c>
      <c r="S316" s="204">
        <v>0</v>
      </c>
      <c r="T316" s="20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100</v>
      </c>
      <c r="AT316" s="206" t="s">
        <v>213</v>
      </c>
      <c r="AU316" s="206" t="s">
        <v>80</v>
      </c>
      <c r="AY316" s="19" t="s">
        <v>211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9" t="s">
        <v>80</v>
      </c>
      <c r="BK316" s="207">
        <f>ROUND(I316*H316,2)</f>
        <v>0</v>
      </c>
      <c r="BL316" s="19" t="s">
        <v>100</v>
      </c>
      <c r="BM316" s="206" t="s">
        <v>3134</v>
      </c>
    </row>
    <row r="317" spans="1:65" s="2" customFormat="1" ht="19.5">
      <c r="A317" s="36"/>
      <c r="B317" s="37"/>
      <c r="C317" s="38"/>
      <c r="D317" s="210" t="s">
        <v>720</v>
      </c>
      <c r="E317" s="38"/>
      <c r="F317" s="262" t="s">
        <v>3135</v>
      </c>
      <c r="G317" s="38"/>
      <c r="H317" s="38"/>
      <c r="I317" s="119"/>
      <c r="J317" s="38"/>
      <c r="K317" s="38"/>
      <c r="L317" s="41"/>
      <c r="M317" s="263"/>
      <c r="N317" s="264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720</v>
      </c>
      <c r="AU317" s="19" t="s">
        <v>80</v>
      </c>
    </row>
    <row r="318" spans="1:65" s="2" customFormat="1" ht="16.5" customHeight="1">
      <c r="A318" s="36"/>
      <c r="B318" s="37"/>
      <c r="C318" s="195" t="s">
        <v>100</v>
      </c>
      <c r="D318" s="195" t="s">
        <v>213</v>
      </c>
      <c r="E318" s="196" t="s">
        <v>2953</v>
      </c>
      <c r="F318" s="197" t="s">
        <v>2954</v>
      </c>
      <c r="G318" s="198" t="s">
        <v>1608</v>
      </c>
      <c r="H318" s="199">
        <v>1</v>
      </c>
      <c r="I318" s="200"/>
      <c r="J318" s="201">
        <f>ROUND(I318*H318,2)</f>
        <v>0</v>
      </c>
      <c r="K318" s="197" t="s">
        <v>21</v>
      </c>
      <c r="L318" s="41"/>
      <c r="M318" s="202" t="s">
        <v>21</v>
      </c>
      <c r="N318" s="203" t="s">
        <v>44</v>
      </c>
      <c r="O318" s="66"/>
      <c r="P318" s="204">
        <f>O318*H318</f>
        <v>0</v>
      </c>
      <c r="Q318" s="204">
        <v>0</v>
      </c>
      <c r="R318" s="204">
        <f>Q318*H318</f>
        <v>0</v>
      </c>
      <c r="S318" s="204">
        <v>0</v>
      </c>
      <c r="T318" s="20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6" t="s">
        <v>100</v>
      </c>
      <c r="AT318" s="206" t="s">
        <v>213</v>
      </c>
      <c r="AU318" s="206" t="s">
        <v>80</v>
      </c>
      <c r="AY318" s="19" t="s">
        <v>211</v>
      </c>
      <c r="BE318" s="207">
        <f>IF(N318="základní",J318,0)</f>
        <v>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9" t="s">
        <v>80</v>
      </c>
      <c r="BK318" s="207">
        <f>ROUND(I318*H318,2)</f>
        <v>0</v>
      </c>
      <c r="BL318" s="19" t="s">
        <v>100</v>
      </c>
      <c r="BM318" s="206" t="s">
        <v>3136</v>
      </c>
    </row>
    <row r="319" spans="1:65" s="2" customFormat="1" ht="16.5" customHeight="1">
      <c r="A319" s="36"/>
      <c r="B319" s="37"/>
      <c r="C319" s="195" t="s">
        <v>245</v>
      </c>
      <c r="D319" s="195" t="s">
        <v>213</v>
      </c>
      <c r="E319" s="196" t="s">
        <v>3137</v>
      </c>
      <c r="F319" s="197" t="s">
        <v>3138</v>
      </c>
      <c r="G319" s="198" t="s">
        <v>1608</v>
      </c>
      <c r="H319" s="199">
        <v>1</v>
      </c>
      <c r="I319" s="200"/>
      <c r="J319" s="201">
        <f>ROUND(I319*H319,2)</f>
        <v>0</v>
      </c>
      <c r="K319" s="197" t="s">
        <v>21</v>
      </c>
      <c r="L319" s="41"/>
      <c r="M319" s="202" t="s">
        <v>21</v>
      </c>
      <c r="N319" s="203" t="s">
        <v>44</v>
      </c>
      <c r="O319" s="66"/>
      <c r="P319" s="204">
        <f>O319*H319</f>
        <v>0</v>
      </c>
      <c r="Q319" s="204">
        <v>0</v>
      </c>
      <c r="R319" s="204">
        <f>Q319*H319</f>
        <v>0</v>
      </c>
      <c r="S319" s="204">
        <v>0</v>
      </c>
      <c r="T319" s="20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100</v>
      </c>
      <c r="AT319" s="206" t="s">
        <v>213</v>
      </c>
      <c r="AU319" s="206" t="s">
        <v>80</v>
      </c>
      <c r="AY319" s="19" t="s">
        <v>211</v>
      </c>
      <c r="BE319" s="207">
        <f>IF(N319="základní",J319,0)</f>
        <v>0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9" t="s">
        <v>80</v>
      </c>
      <c r="BK319" s="207">
        <f>ROUND(I319*H319,2)</f>
        <v>0</v>
      </c>
      <c r="BL319" s="19" t="s">
        <v>100</v>
      </c>
      <c r="BM319" s="206" t="s">
        <v>3139</v>
      </c>
    </row>
    <row r="320" spans="1:65" s="2" customFormat="1" ht="19.5">
      <c r="A320" s="36"/>
      <c r="B320" s="37"/>
      <c r="C320" s="38"/>
      <c r="D320" s="210" t="s">
        <v>720</v>
      </c>
      <c r="E320" s="38"/>
      <c r="F320" s="262" t="s">
        <v>3140</v>
      </c>
      <c r="G320" s="38"/>
      <c r="H320" s="38"/>
      <c r="I320" s="119"/>
      <c r="J320" s="38"/>
      <c r="K320" s="38"/>
      <c r="L320" s="41"/>
      <c r="M320" s="263"/>
      <c r="N320" s="264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720</v>
      </c>
      <c r="AU320" s="19" t="s">
        <v>80</v>
      </c>
    </row>
    <row r="321" spans="1:65" s="2" customFormat="1" ht="16.5" customHeight="1">
      <c r="A321" s="36"/>
      <c r="B321" s="37"/>
      <c r="C321" s="195" t="s">
        <v>264</v>
      </c>
      <c r="D321" s="195" t="s">
        <v>213</v>
      </c>
      <c r="E321" s="196" t="s">
        <v>2953</v>
      </c>
      <c r="F321" s="197" t="s">
        <v>2954</v>
      </c>
      <c r="G321" s="198" t="s">
        <v>1608</v>
      </c>
      <c r="H321" s="199">
        <v>1</v>
      </c>
      <c r="I321" s="200"/>
      <c r="J321" s="201">
        <f>ROUND(I321*H321,2)</f>
        <v>0</v>
      </c>
      <c r="K321" s="197" t="s">
        <v>21</v>
      </c>
      <c r="L321" s="41"/>
      <c r="M321" s="202" t="s">
        <v>21</v>
      </c>
      <c r="N321" s="203" t="s">
        <v>44</v>
      </c>
      <c r="O321" s="66"/>
      <c r="P321" s="204">
        <f>O321*H321</f>
        <v>0</v>
      </c>
      <c r="Q321" s="204">
        <v>0</v>
      </c>
      <c r="R321" s="204">
        <f>Q321*H321</f>
        <v>0</v>
      </c>
      <c r="S321" s="204">
        <v>0</v>
      </c>
      <c r="T321" s="20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6" t="s">
        <v>100</v>
      </c>
      <c r="AT321" s="206" t="s">
        <v>213</v>
      </c>
      <c r="AU321" s="206" t="s">
        <v>80</v>
      </c>
      <c r="AY321" s="19" t="s">
        <v>211</v>
      </c>
      <c r="BE321" s="207">
        <f>IF(N321="základní",J321,0)</f>
        <v>0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9" t="s">
        <v>80</v>
      </c>
      <c r="BK321" s="207">
        <f>ROUND(I321*H321,2)</f>
        <v>0</v>
      </c>
      <c r="BL321" s="19" t="s">
        <v>100</v>
      </c>
      <c r="BM321" s="206" t="s">
        <v>3141</v>
      </c>
    </row>
    <row r="322" spans="1:65" s="2" customFormat="1" ht="16.5" customHeight="1">
      <c r="A322" s="36"/>
      <c r="B322" s="37"/>
      <c r="C322" s="195" t="s">
        <v>270</v>
      </c>
      <c r="D322" s="195" t="s">
        <v>213</v>
      </c>
      <c r="E322" s="196" t="s">
        <v>3142</v>
      </c>
      <c r="F322" s="197" t="s">
        <v>3143</v>
      </c>
      <c r="G322" s="198" t="s">
        <v>1608</v>
      </c>
      <c r="H322" s="199">
        <v>1</v>
      </c>
      <c r="I322" s="200"/>
      <c r="J322" s="201">
        <f>ROUND(I322*H322,2)</f>
        <v>0</v>
      </c>
      <c r="K322" s="197" t="s">
        <v>21</v>
      </c>
      <c r="L322" s="41"/>
      <c r="M322" s="202" t="s">
        <v>21</v>
      </c>
      <c r="N322" s="203" t="s">
        <v>44</v>
      </c>
      <c r="O322" s="66"/>
      <c r="P322" s="204">
        <f>O322*H322</f>
        <v>0</v>
      </c>
      <c r="Q322" s="204">
        <v>0</v>
      </c>
      <c r="R322" s="204">
        <f>Q322*H322</f>
        <v>0</v>
      </c>
      <c r="S322" s="204">
        <v>0</v>
      </c>
      <c r="T322" s="20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100</v>
      </c>
      <c r="AT322" s="206" t="s">
        <v>213</v>
      </c>
      <c r="AU322" s="206" t="s">
        <v>80</v>
      </c>
      <c r="AY322" s="19" t="s">
        <v>211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9" t="s">
        <v>80</v>
      </c>
      <c r="BK322" s="207">
        <f>ROUND(I322*H322,2)</f>
        <v>0</v>
      </c>
      <c r="BL322" s="19" t="s">
        <v>100</v>
      </c>
      <c r="BM322" s="206" t="s">
        <v>3144</v>
      </c>
    </row>
    <row r="323" spans="1:65" s="2" customFormat="1" ht="19.5">
      <c r="A323" s="36"/>
      <c r="B323" s="37"/>
      <c r="C323" s="38"/>
      <c r="D323" s="210" t="s">
        <v>720</v>
      </c>
      <c r="E323" s="38"/>
      <c r="F323" s="262" t="s">
        <v>3145</v>
      </c>
      <c r="G323" s="38"/>
      <c r="H323" s="38"/>
      <c r="I323" s="119"/>
      <c r="J323" s="38"/>
      <c r="K323" s="38"/>
      <c r="L323" s="41"/>
      <c r="M323" s="263"/>
      <c r="N323" s="264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720</v>
      </c>
      <c r="AU323" s="19" t="s">
        <v>80</v>
      </c>
    </row>
    <row r="324" spans="1:65" s="2" customFormat="1" ht="16.5" customHeight="1">
      <c r="A324" s="36"/>
      <c r="B324" s="37"/>
      <c r="C324" s="195" t="s">
        <v>276</v>
      </c>
      <c r="D324" s="195" t="s">
        <v>213</v>
      </c>
      <c r="E324" s="196" t="s">
        <v>2953</v>
      </c>
      <c r="F324" s="197" t="s">
        <v>2954</v>
      </c>
      <c r="G324" s="198" t="s">
        <v>1608</v>
      </c>
      <c r="H324" s="199">
        <v>1</v>
      </c>
      <c r="I324" s="200"/>
      <c r="J324" s="201">
        <f>ROUND(I324*H324,2)</f>
        <v>0</v>
      </c>
      <c r="K324" s="197" t="s">
        <v>21</v>
      </c>
      <c r="L324" s="41"/>
      <c r="M324" s="202" t="s">
        <v>21</v>
      </c>
      <c r="N324" s="203" t="s">
        <v>44</v>
      </c>
      <c r="O324" s="66"/>
      <c r="P324" s="204">
        <f>O324*H324</f>
        <v>0</v>
      </c>
      <c r="Q324" s="204">
        <v>0</v>
      </c>
      <c r="R324" s="204">
        <f>Q324*H324</f>
        <v>0</v>
      </c>
      <c r="S324" s="204">
        <v>0</v>
      </c>
      <c r="T324" s="20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6" t="s">
        <v>100</v>
      </c>
      <c r="AT324" s="206" t="s">
        <v>213</v>
      </c>
      <c r="AU324" s="206" t="s">
        <v>80</v>
      </c>
      <c r="AY324" s="19" t="s">
        <v>211</v>
      </c>
      <c r="BE324" s="207">
        <f>IF(N324="základní",J324,0)</f>
        <v>0</v>
      </c>
      <c r="BF324" s="207">
        <f>IF(N324="snížená",J324,0)</f>
        <v>0</v>
      </c>
      <c r="BG324" s="207">
        <f>IF(N324="zákl. přenesená",J324,0)</f>
        <v>0</v>
      </c>
      <c r="BH324" s="207">
        <f>IF(N324="sníž. přenesená",J324,0)</f>
        <v>0</v>
      </c>
      <c r="BI324" s="207">
        <f>IF(N324="nulová",J324,0)</f>
        <v>0</v>
      </c>
      <c r="BJ324" s="19" t="s">
        <v>80</v>
      </c>
      <c r="BK324" s="207">
        <f>ROUND(I324*H324,2)</f>
        <v>0</v>
      </c>
      <c r="BL324" s="19" t="s">
        <v>100</v>
      </c>
      <c r="BM324" s="206" t="s">
        <v>3146</v>
      </c>
    </row>
    <row r="325" spans="1:65" s="2" customFormat="1" ht="16.5" customHeight="1">
      <c r="A325" s="36"/>
      <c r="B325" s="37"/>
      <c r="C325" s="195" t="s">
        <v>282</v>
      </c>
      <c r="D325" s="195" t="s">
        <v>213</v>
      </c>
      <c r="E325" s="196" t="s">
        <v>3147</v>
      </c>
      <c r="F325" s="197" t="s">
        <v>3148</v>
      </c>
      <c r="G325" s="198" t="s">
        <v>1608</v>
      </c>
      <c r="H325" s="199">
        <v>1</v>
      </c>
      <c r="I325" s="200"/>
      <c r="J325" s="201">
        <f>ROUND(I325*H325,2)</f>
        <v>0</v>
      </c>
      <c r="K325" s="197" t="s">
        <v>21</v>
      </c>
      <c r="L325" s="41"/>
      <c r="M325" s="202" t="s">
        <v>21</v>
      </c>
      <c r="N325" s="203" t="s">
        <v>44</v>
      </c>
      <c r="O325" s="66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100</v>
      </c>
      <c r="AT325" s="206" t="s">
        <v>213</v>
      </c>
      <c r="AU325" s="206" t="s">
        <v>80</v>
      </c>
      <c r="AY325" s="19" t="s">
        <v>211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9" t="s">
        <v>80</v>
      </c>
      <c r="BK325" s="207">
        <f>ROUND(I325*H325,2)</f>
        <v>0</v>
      </c>
      <c r="BL325" s="19" t="s">
        <v>100</v>
      </c>
      <c r="BM325" s="206" t="s">
        <v>3149</v>
      </c>
    </row>
    <row r="326" spans="1:65" s="2" customFormat="1" ht="19.5">
      <c r="A326" s="36"/>
      <c r="B326" s="37"/>
      <c r="C326" s="38"/>
      <c r="D326" s="210" t="s">
        <v>720</v>
      </c>
      <c r="E326" s="38"/>
      <c r="F326" s="262" t="s">
        <v>3145</v>
      </c>
      <c r="G326" s="38"/>
      <c r="H326" s="38"/>
      <c r="I326" s="119"/>
      <c r="J326" s="38"/>
      <c r="K326" s="38"/>
      <c r="L326" s="41"/>
      <c r="M326" s="263"/>
      <c r="N326" s="264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720</v>
      </c>
      <c r="AU326" s="19" t="s">
        <v>80</v>
      </c>
    </row>
    <row r="327" spans="1:65" s="2" customFormat="1" ht="16.5" customHeight="1">
      <c r="A327" s="36"/>
      <c r="B327" s="37"/>
      <c r="C327" s="195" t="s">
        <v>290</v>
      </c>
      <c r="D327" s="195" t="s">
        <v>213</v>
      </c>
      <c r="E327" s="196" t="s">
        <v>2953</v>
      </c>
      <c r="F327" s="197" t="s">
        <v>2954</v>
      </c>
      <c r="G327" s="198" t="s">
        <v>1608</v>
      </c>
      <c r="H327" s="199">
        <v>1</v>
      </c>
      <c r="I327" s="200"/>
      <c r="J327" s="201">
        <f>ROUND(I327*H327,2)</f>
        <v>0</v>
      </c>
      <c r="K327" s="197" t="s">
        <v>21</v>
      </c>
      <c r="L327" s="41"/>
      <c r="M327" s="202" t="s">
        <v>21</v>
      </c>
      <c r="N327" s="203" t="s">
        <v>44</v>
      </c>
      <c r="O327" s="66"/>
      <c r="P327" s="204">
        <f>O327*H327</f>
        <v>0</v>
      </c>
      <c r="Q327" s="204">
        <v>0</v>
      </c>
      <c r="R327" s="204">
        <f>Q327*H327</f>
        <v>0</v>
      </c>
      <c r="S327" s="204">
        <v>0</v>
      </c>
      <c r="T327" s="20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6" t="s">
        <v>100</v>
      </c>
      <c r="AT327" s="206" t="s">
        <v>213</v>
      </c>
      <c r="AU327" s="206" t="s">
        <v>80</v>
      </c>
      <c r="AY327" s="19" t="s">
        <v>211</v>
      </c>
      <c r="BE327" s="207">
        <f>IF(N327="základní",J327,0)</f>
        <v>0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19" t="s">
        <v>80</v>
      </c>
      <c r="BK327" s="207">
        <f>ROUND(I327*H327,2)</f>
        <v>0</v>
      </c>
      <c r="BL327" s="19" t="s">
        <v>100</v>
      </c>
      <c r="BM327" s="206" t="s">
        <v>3150</v>
      </c>
    </row>
    <row r="328" spans="1:65" s="2" customFormat="1" ht="16.5" customHeight="1">
      <c r="A328" s="36"/>
      <c r="B328" s="37"/>
      <c r="C328" s="195" t="s">
        <v>296</v>
      </c>
      <c r="D328" s="195" t="s">
        <v>213</v>
      </c>
      <c r="E328" s="196" t="s">
        <v>3151</v>
      </c>
      <c r="F328" s="197" t="s">
        <v>3152</v>
      </c>
      <c r="G328" s="198" t="s">
        <v>1608</v>
      </c>
      <c r="H328" s="199">
        <v>1</v>
      </c>
      <c r="I328" s="200"/>
      <c r="J328" s="201">
        <f>ROUND(I328*H328,2)</f>
        <v>0</v>
      </c>
      <c r="K328" s="197" t="s">
        <v>21</v>
      </c>
      <c r="L328" s="41"/>
      <c r="M328" s="202" t="s">
        <v>21</v>
      </c>
      <c r="N328" s="203" t="s">
        <v>44</v>
      </c>
      <c r="O328" s="66"/>
      <c r="P328" s="204">
        <f>O328*H328</f>
        <v>0</v>
      </c>
      <c r="Q328" s="204">
        <v>0</v>
      </c>
      <c r="R328" s="204">
        <f>Q328*H328</f>
        <v>0</v>
      </c>
      <c r="S328" s="204">
        <v>0</v>
      </c>
      <c r="T328" s="20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6" t="s">
        <v>100</v>
      </c>
      <c r="AT328" s="206" t="s">
        <v>213</v>
      </c>
      <c r="AU328" s="206" t="s">
        <v>80</v>
      </c>
      <c r="AY328" s="19" t="s">
        <v>211</v>
      </c>
      <c r="BE328" s="207">
        <f>IF(N328="základní",J328,0)</f>
        <v>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9" t="s">
        <v>80</v>
      </c>
      <c r="BK328" s="207">
        <f>ROUND(I328*H328,2)</f>
        <v>0</v>
      </c>
      <c r="BL328" s="19" t="s">
        <v>100</v>
      </c>
      <c r="BM328" s="206" t="s">
        <v>3153</v>
      </c>
    </row>
    <row r="329" spans="1:65" s="2" customFormat="1" ht="29.25">
      <c r="A329" s="36"/>
      <c r="B329" s="37"/>
      <c r="C329" s="38"/>
      <c r="D329" s="210" t="s">
        <v>720</v>
      </c>
      <c r="E329" s="38"/>
      <c r="F329" s="262" t="s">
        <v>2985</v>
      </c>
      <c r="G329" s="38"/>
      <c r="H329" s="38"/>
      <c r="I329" s="119"/>
      <c r="J329" s="38"/>
      <c r="K329" s="38"/>
      <c r="L329" s="41"/>
      <c r="M329" s="263"/>
      <c r="N329" s="264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720</v>
      </c>
      <c r="AU329" s="19" t="s">
        <v>80</v>
      </c>
    </row>
    <row r="330" spans="1:65" s="2" customFormat="1" ht="16.5" customHeight="1">
      <c r="A330" s="36"/>
      <c r="B330" s="37"/>
      <c r="C330" s="195" t="s">
        <v>303</v>
      </c>
      <c r="D330" s="195" t="s">
        <v>213</v>
      </c>
      <c r="E330" s="196" t="s">
        <v>2953</v>
      </c>
      <c r="F330" s="197" t="s">
        <v>2954</v>
      </c>
      <c r="G330" s="198" t="s">
        <v>1608</v>
      </c>
      <c r="H330" s="199">
        <v>1</v>
      </c>
      <c r="I330" s="200"/>
      <c r="J330" s="201">
        <f>ROUND(I330*H330,2)</f>
        <v>0</v>
      </c>
      <c r="K330" s="197" t="s">
        <v>21</v>
      </c>
      <c r="L330" s="41"/>
      <c r="M330" s="202" t="s">
        <v>21</v>
      </c>
      <c r="N330" s="203" t="s">
        <v>44</v>
      </c>
      <c r="O330" s="66"/>
      <c r="P330" s="204">
        <f>O330*H330</f>
        <v>0</v>
      </c>
      <c r="Q330" s="204">
        <v>0</v>
      </c>
      <c r="R330" s="204">
        <f>Q330*H330</f>
        <v>0</v>
      </c>
      <c r="S330" s="204">
        <v>0</v>
      </c>
      <c r="T330" s="20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100</v>
      </c>
      <c r="AT330" s="206" t="s">
        <v>213</v>
      </c>
      <c r="AU330" s="206" t="s">
        <v>80</v>
      </c>
      <c r="AY330" s="19" t="s">
        <v>211</v>
      </c>
      <c r="BE330" s="207">
        <f>IF(N330="základní",J330,0)</f>
        <v>0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9" t="s">
        <v>80</v>
      </c>
      <c r="BK330" s="207">
        <f>ROUND(I330*H330,2)</f>
        <v>0</v>
      </c>
      <c r="BL330" s="19" t="s">
        <v>100</v>
      </c>
      <c r="BM330" s="206" t="s">
        <v>3154</v>
      </c>
    </row>
    <row r="331" spans="1:65" s="2" customFormat="1" ht="16.5" customHeight="1">
      <c r="A331" s="36"/>
      <c r="B331" s="37"/>
      <c r="C331" s="195" t="s">
        <v>169</v>
      </c>
      <c r="D331" s="195" t="s">
        <v>213</v>
      </c>
      <c r="E331" s="196" t="s">
        <v>3155</v>
      </c>
      <c r="F331" s="197" t="s">
        <v>3156</v>
      </c>
      <c r="G331" s="198" t="s">
        <v>1608</v>
      </c>
      <c r="H331" s="199">
        <v>1</v>
      </c>
      <c r="I331" s="200"/>
      <c r="J331" s="201">
        <f>ROUND(I331*H331,2)</f>
        <v>0</v>
      </c>
      <c r="K331" s="197" t="s">
        <v>21</v>
      </c>
      <c r="L331" s="41"/>
      <c r="M331" s="202" t="s">
        <v>21</v>
      </c>
      <c r="N331" s="203" t="s">
        <v>44</v>
      </c>
      <c r="O331" s="66"/>
      <c r="P331" s="204">
        <f>O331*H331</f>
        <v>0</v>
      </c>
      <c r="Q331" s="204">
        <v>0</v>
      </c>
      <c r="R331" s="204">
        <f>Q331*H331</f>
        <v>0</v>
      </c>
      <c r="S331" s="204">
        <v>0</v>
      </c>
      <c r="T331" s="20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6" t="s">
        <v>100</v>
      </c>
      <c r="AT331" s="206" t="s">
        <v>213</v>
      </c>
      <c r="AU331" s="206" t="s">
        <v>80</v>
      </c>
      <c r="AY331" s="19" t="s">
        <v>211</v>
      </c>
      <c r="BE331" s="207">
        <f>IF(N331="základní",J331,0)</f>
        <v>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9" t="s">
        <v>80</v>
      </c>
      <c r="BK331" s="207">
        <f>ROUND(I331*H331,2)</f>
        <v>0</v>
      </c>
      <c r="BL331" s="19" t="s">
        <v>100</v>
      </c>
      <c r="BM331" s="206" t="s">
        <v>3157</v>
      </c>
    </row>
    <row r="332" spans="1:65" s="2" customFormat="1" ht="29.25">
      <c r="A332" s="36"/>
      <c r="B332" s="37"/>
      <c r="C332" s="38"/>
      <c r="D332" s="210" t="s">
        <v>720</v>
      </c>
      <c r="E332" s="38"/>
      <c r="F332" s="262" t="s">
        <v>2985</v>
      </c>
      <c r="G332" s="38"/>
      <c r="H332" s="38"/>
      <c r="I332" s="119"/>
      <c r="J332" s="38"/>
      <c r="K332" s="38"/>
      <c r="L332" s="41"/>
      <c r="M332" s="263"/>
      <c r="N332" s="264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720</v>
      </c>
      <c r="AU332" s="19" t="s">
        <v>80</v>
      </c>
    </row>
    <row r="333" spans="1:65" s="2" customFormat="1" ht="16.5" customHeight="1">
      <c r="A333" s="36"/>
      <c r="B333" s="37"/>
      <c r="C333" s="195" t="s">
        <v>322</v>
      </c>
      <c r="D333" s="195" t="s">
        <v>213</v>
      </c>
      <c r="E333" s="196" t="s">
        <v>2953</v>
      </c>
      <c r="F333" s="197" t="s">
        <v>2954</v>
      </c>
      <c r="G333" s="198" t="s">
        <v>1608</v>
      </c>
      <c r="H333" s="199">
        <v>1</v>
      </c>
      <c r="I333" s="200"/>
      <c r="J333" s="201">
        <f>ROUND(I333*H333,2)</f>
        <v>0</v>
      </c>
      <c r="K333" s="197" t="s">
        <v>21</v>
      </c>
      <c r="L333" s="41"/>
      <c r="M333" s="202" t="s">
        <v>21</v>
      </c>
      <c r="N333" s="203" t="s">
        <v>44</v>
      </c>
      <c r="O333" s="66"/>
      <c r="P333" s="204">
        <f>O333*H333</f>
        <v>0</v>
      </c>
      <c r="Q333" s="204">
        <v>0</v>
      </c>
      <c r="R333" s="204">
        <f>Q333*H333</f>
        <v>0</v>
      </c>
      <c r="S333" s="204">
        <v>0</v>
      </c>
      <c r="T333" s="20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100</v>
      </c>
      <c r="AT333" s="206" t="s">
        <v>213</v>
      </c>
      <c r="AU333" s="206" t="s">
        <v>80</v>
      </c>
      <c r="AY333" s="19" t="s">
        <v>211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9" t="s">
        <v>80</v>
      </c>
      <c r="BK333" s="207">
        <f>ROUND(I333*H333,2)</f>
        <v>0</v>
      </c>
      <c r="BL333" s="19" t="s">
        <v>100</v>
      </c>
      <c r="BM333" s="206" t="s">
        <v>3158</v>
      </c>
    </row>
    <row r="334" spans="1:65" s="2" customFormat="1" ht="16.5" customHeight="1">
      <c r="A334" s="36"/>
      <c r="B334" s="37"/>
      <c r="C334" s="195" t="s">
        <v>8</v>
      </c>
      <c r="D334" s="195" t="s">
        <v>213</v>
      </c>
      <c r="E334" s="196" t="s">
        <v>3159</v>
      </c>
      <c r="F334" s="197" t="s">
        <v>3160</v>
      </c>
      <c r="G334" s="198" t="s">
        <v>1608</v>
      </c>
      <c r="H334" s="199">
        <v>1</v>
      </c>
      <c r="I334" s="200"/>
      <c r="J334" s="201">
        <f>ROUND(I334*H334,2)</f>
        <v>0</v>
      </c>
      <c r="K334" s="197" t="s">
        <v>21</v>
      </c>
      <c r="L334" s="41"/>
      <c r="M334" s="202" t="s">
        <v>21</v>
      </c>
      <c r="N334" s="203" t="s">
        <v>44</v>
      </c>
      <c r="O334" s="66"/>
      <c r="P334" s="204">
        <f>O334*H334</f>
        <v>0</v>
      </c>
      <c r="Q334" s="204">
        <v>0</v>
      </c>
      <c r="R334" s="204">
        <f>Q334*H334</f>
        <v>0</v>
      </c>
      <c r="S334" s="204">
        <v>0</v>
      </c>
      <c r="T334" s="20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6" t="s">
        <v>100</v>
      </c>
      <c r="AT334" s="206" t="s">
        <v>213</v>
      </c>
      <c r="AU334" s="206" t="s">
        <v>80</v>
      </c>
      <c r="AY334" s="19" t="s">
        <v>211</v>
      </c>
      <c r="BE334" s="207">
        <f>IF(N334="základní",J334,0)</f>
        <v>0</v>
      </c>
      <c r="BF334" s="207">
        <f>IF(N334="snížená",J334,0)</f>
        <v>0</v>
      </c>
      <c r="BG334" s="207">
        <f>IF(N334="zákl. přenesená",J334,0)</f>
        <v>0</v>
      </c>
      <c r="BH334" s="207">
        <f>IF(N334="sníž. přenesená",J334,0)</f>
        <v>0</v>
      </c>
      <c r="BI334" s="207">
        <f>IF(N334="nulová",J334,0)</f>
        <v>0</v>
      </c>
      <c r="BJ334" s="19" t="s">
        <v>80</v>
      </c>
      <c r="BK334" s="207">
        <f>ROUND(I334*H334,2)</f>
        <v>0</v>
      </c>
      <c r="BL334" s="19" t="s">
        <v>100</v>
      </c>
      <c r="BM334" s="206" t="s">
        <v>3161</v>
      </c>
    </row>
    <row r="335" spans="1:65" s="2" customFormat="1" ht="19.5">
      <c r="A335" s="36"/>
      <c r="B335" s="37"/>
      <c r="C335" s="38"/>
      <c r="D335" s="210" t="s">
        <v>720</v>
      </c>
      <c r="E335" s="38"/>
      <c r="F335" s="262" t="s">
        <v>3162</v>
      </c>
      <c r="G335" s="38"/>
      <c r="H335" s="38"/>
      <c r="I335" s="119"/>
      <c r="J335" s="38"/>
      <c r="K335" s="38"/>
      <c r="L335" s="41"/>
      <c r="M335" s="263"/>
      <c r="N335" s="264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720</v>
      </c>
      <c r="AU335" s="19" t="s">
        <v>80</v>
      </c>
    </row>
    <row r="336" spans="1:65" s="2" customFormat="1" ht="16.5" customHeight="1">
      <c r="A336" s="36"/>
      <c r="B336" s="37"/>
      <c r="C336" s="195" t="s">
        <v>330</v>
      </c>
      <c r="D336" s="195" t="s">
        <v>213</v>
      </c>
      <c r="E336" s="196" t="s">
        <v>2953</v>
      </c>
      <c r="F336" s="197" t="s">
        <v>2954</v>
      </c>
      <c r="G336" s="198" t="s">
        <v>1608</v>
      </c>
      <c r="H336" s="199">
        <v>1</v>
      </c>
      <c r="I336" s="200"/>
      <c r="J336" s="201">
        <f>ROUND(I336*H336,2)</f>
        <v>0</v>
      </c>
      <c r="K336" s="197" t="s">
        <v>21</v>
      </c>
      <c r="L336" s="41"/>
      <c r="M336" s="202" t="s">
        <v>21</v>
      </c>
      <c r="N336" s="203" t="s">
        <v>44</v>
      </c>
      <c r="O336" s="66"/>
      <c r="P336" s="204">
        <f>O336*H336</f>
        <v>0</v>
      </c>
      <c r="Q336" s="204">
        <v>0</v>
      </c>
      <c r="R336" s="204">
        <f>Q336*H336</f>
        <v>0</v>
      </c>
      <c r="S336" s="204">
        <v>0</v>
      </c>
      <c r="T336" s="20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100</v>
      </c>
      <c r="AT336" s="206" t="s">
        <v>213</v>
      </c>
      <c r="AU336" s="206" t="s">
        <v>80</v>
      </c>
      <c r="AY336" s="19" t="s">
        <v>211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9" t="s">
        <v>80</v>
      </c>
      <c r="BK336" s="207">
        <f>ROUND(I336*H336,2)</f>
        <v>0</v>
      </c>
      <c r="BL336" s="19" t="s">
        <v>100</v>
      </c>
      <c r="BM336" s="206" t="s">
        <v>3163</v>
      </c>
    </row>
    <row r="337" spans="1:65" s="2" customFormat="1" ht="16.5" customHeight="1">
      <c r="A337" s="36"/>
      <c r="B337" s="37"/>
      <c r="C337" s="195" t="s">
        <v>334</v>
      </c>
      <c r="D337" s="195" t="s">
        <v>213</v>
      </c>
      <c r="E337" s="196" t="s">
        <v>3164</v>
      </c>
      <c r="F337" s="197" t="s">
        <v>3165</v>
      </c>
      <c r="G337" s="198" t="s">
        <v>1608</v>
      </c>
      <c r="H337" s="199">
        <v>1</v>
      </c>
      <c r="I337" s="200"/>
      <c r="J337" s="201">
        <f>ROUND(I337*H337,2)</f>
        <v>0</v>
      </c>
      <c r="K337" s="197" t="s">
        <v>21</v>
      </c>
      <c r="L337" s="41"/>
      <c r="M337" s="202" t="s">
        <v>21</v>
      </c>
      <c r="N337" s="203" t="s">
        <v>44</v>
      </c>
      <c r="O337" s="66"/>
      <c r="P337" s="204">
        <f>O337*H337</f>
        <v>0</v>
      </c>
      <c r="Q337" s="204">
        <v>0</v>
      </c>
      <c r="R337" s="204">
        <f>Q337*H337</f>
        <v>0</v>
      </c>
      <c r="S337" s="204">
        <v>0</v>
      </c>
      <c r="T337" s="20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06" t="s">
        <v>100</v>
      </c>
      <c r="AT337" s="206" t="s">
        <v>213</v>
      </c>
      <c r="AU337" s="206" t="s">
        <v>80</v>
      </c>
      <c r="AY337" s="19" t="s">
        <v>211</v>
      </c>
      <c r="BE337" s="207">
        <f>IF(N337="základní",J337,0)</f>
        <v>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9" t="s">
        <v>80</v>
      </c>
      <c r="BK337" s="207">
        <f>ROUND(I337*H337,2)</f>
        <v>0</v>
      </c>
      <c r="BL337" s="19" t="s">
        <v>100</v>
      </c>
      <c r="BM337" s="206" t="s">
        <v>3166</v>
      </c>
    </row>
    <row r="338" spans="1:65" s="2" customFormat="1" ht="19.5">
      <c r="A338" s="36"/>
      <c r="B338" s="37"/>
      <c r="C338" s="38"/>
      <c r="D338" s="210" t="s">
        <v>720</v>
      </c>
      <c r="E338" s="38"/>
      <c r="F338" s="262" t="s">
        <v>3162</v>
      </c>
      <c r="G338" s="38"/>
      <c r="H338" s="38"/>
      <c r="I338" s="119"/>
      <c r="J338" s="38"/>
      <c r="K338" s="38"/>
      <c r="L338" s="41"/>
      <c r="M338" s="263"/>
      <c r="N338" s="264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720</v>
      </c>
      <c r="AU338" s="19" t="s">
        <v>80</v>
      </c>
    </row>
    <row r="339" spans="1:65" s="2" customFormat="1" ht="16.5" customHeight="1">
      <c r="A339" s="36"/>
      <c r="B339" s="37"/>
      <c r="C339" s="195" t="s">
        <v>346</v>
      </c>
      <c r="D339" s="195" t="s">
        <v>213</v>
      </c>
      <c r="E339" s="196" t="s">
        <v>2953</v>
      </c>
      <c r="F339" s="197" t="s">
        <v>2954</v>
      </c>
      <c r="G339" s="198" t="s">
        <v>1608</v>
      </c>
      <c r="H339" s="199">
        <v>1</v>
      </c>
      <c r="I339" s="200"/>
      <c r="J339" s="201">
        <f>ROUND(I339*H339,2)</f>
        <v>0</v>
      </c>
      <c r="K339" s="197" t="s">
        <v>21</v>
      </c>
      <c r="L339" s="41"/>
      <c r="M339" s="202" t="s">
        <v>21</v>
      </c>
      <c r="N339" s="203" t="s">
        <v>44</v>
      </c>
      <c r="O339" s="66"/>
      <c r="P339" s="204">
        <f>O339*H339</f>
        <v>0</v>
      </c>
      <c r="Q339" s="204">
        <v>0</v>
      </c>
      <c r="R339" s="204">
        <f>Q339*H339</f>
        <v>0</v>
      </c>
      <c r="S339" s="204">
        <v>0</v>
      </c>
      <c r="T339" s="20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6" t="s">
        <v>100</v>
      </c>
      <c r="AT339" s="206" t="s">
        <v>213</v>
      </c>
      <c r="AU339" s="206" t="s">
        <v>80</v>
      </c>
      <c r="AY339" s="19" t="s">
        <v>211</v>
      </c>
      <c r="BE339" s="207">
        <f>IF(N339="základní",J339,0)</f>
        <v>0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9" t="s">
        <v>80</v>
      </c>
      <c r="BK339" s="207">
        <f>ROUND(I339*H339,2)</f>
        <v>0</v>
      </c>
      <c r="BL339" s="19" t="s">
        <v>100</v>
      </c>
      <c r="BM339" s="206" t="s">
        <v>3167</v>
      </c>
    </row>
    <row r="340" spans="1:65" s="2" customFormat="1" ht="16.5" customHeight="1">
      <c r="A340" s="36"/>
      <c r="B340" s="37"/>
      <c r="C340" s="195" t="s">
        <v>354</v>
      </c>
      <c r="D340" s="195" t="s">
        <v>213</v>
      </c>
      <c r="E340" s="196" t="s">
        <v>2999</v>
      </c>
      <c r="F340" s="197" t="s">
        <v>3000</v>
      </c>
      <c r="G340" s="198" t="s">
        <v>216</v>
      </c>
      <c r="H340" s="199">
        <v>35</v>
      </c>
      <c r="I340" s="200"/>
      <c r="J340" s="201">
        <f>ROUND(I340*H340,2)</f>
        <v>0</v>
      </c>
      <c r="K340" s="197" t="s">
        <v>21</v>
      </c>
      <c r="L340" s="41"/>
      <c r="M340" s="202" t="s">
        <v>21</v>
      </c>
      <c r="N340" s="203" t="s">
        <v>44</v>
      </c>
      <c r="O340" s="66"/>
      <c r="P340" s="204">
        <f>O340*H340</f>
        <v>0</v>
      </c>
      <c r="Q340" s="204">
        <v>0</v>
      </c>
      <c r="R340" s="204">
        <f>Q340*H340</f>
        <v>0</v>
      </c>
      <c r="S340" s="204">
        <v>0</v>
      </c>
      <c r="T340" s="20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6" t="s">
        <v>100</v>
      </c>
      <c r="AT340" s="206" t="s">
        <v>213</v>
      </c>
      <c r="AU340" s="206" t="s">
        <v>80</v>
      </c>
      <c r="AY340" s="19" t="s">
        <v>211</v>
      </c>
      <c r="BE340" s="207">
        <f>IF(N340="základní",J340,0)</f>
        <v>0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9" t="s">
        <v>80</v>
      </c>
      <c r="BK340" s="207">
        <f>ROUND(I340*H340,2)</f>
        <v>0</v>
      </c>
      <c r="BL340" s="19" t="s">
        <v>100</v>
      </c>
      <c r="BM340" s="206" t="s">
        <v>3168</v>
      </c>
    </row>
    <row r="341" spans="1:65" s="2" customFormat="1" ht="29.25">
      <c r="A341" s="36"/>
      <c r="B341" s="37"/>
      <c r="C341" s="38"/>
      <c r="D341" s="210" t="s">
        <v>720</v>
      </c>
      <c r="E341" s="38"/>
      <c r="F341" s="262" t="s">
        <v>3169</v>
      </c>
      <c r="G341" s="38"/>
      <c r="H341" s="38"/>
      <c r="I341" s="119"/>
      <c r="J341" s="38"/>
      <c r="K341" s="38"/>
      <c r="L341" s="41"/>
      <c r="M341" s="263"/>
      <c r="N341" s="264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720</v>
      </c>
      <c r="AU341" s="19" t="s">
        <v>80</v>
      </c>
    </row>
    <row r="342" spans="1:65" s="2" customFormat="1" ht="16.5" customHeight="1">
      <c r="A342" s="36"/>
      <c r="B342" s="37"/>
      <c r="C342" s="195" t="s">
        <v>360</v>
      </c>
      <c r="D342" s="195" t="s">
        <v>213</v>
      </c>
      <c r="E342" s="196" t="s">
        <v>3002</v>
      </c>
      <c r="F342" s="197" t="s">
        <v>2954</v>
      </c>
      <c r="G342" s="198" t="s">
        <v>216</v>
      </c>
      <c r="H342" s="199">
        <v>35</v>
      </c>
      <c r="I342" s="200"/>
      <c r="J342" s="201">
        <f>ROUND(I342*H342,2)</f>
        <v>0</v>
      </c>
      <c r="K342" s="197" t="s">
        <v>21</v>
      </c>
      <c r="L342" s="41"/>
      <c r="M342" s="202" t="s">
        <v>21</v>
      </c>
      <c r="N342" s="203" t="s">
        <v>44</v>
      </c>
      <c r="O342" s="66"/>
      <c r="P342" s="204">
        <f>O342*H342</f>
        <v>0</v>
      </c>
      <c r="Q342" s="204">
        <v>0</v>
      </c>
      <c r="R342" s="204">
        <f>Q342*H342</f>
        <v>0</v>
      </c>
      <c r="S342" s="204">
        <v>0</v>
      </c>
      <c r="T342" s="20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6" t="s">
        <v>100</v>
      </c>
      <c r="AT342" s="206" t="s">
        <v>213</v>
      </c>
      <c r="AU342" s="206" t="s">
        <v>80</v>
      </c>
      <c r="AY342" s="19" t="s">
        <v>211</v>
      </c>
      <c r="BE342" s="207">
        <f>IF(N342="základní",J342,0)</f>
        <v>0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9" t="s">
        <v>80</v>
      </c>
      <c r="BK342" s="207">
        <f>ROUND(I342*H342,2)</f>
        <v>0</v>
      </c>
      <c r="BL342" s="19" t="s">
        <v>100</v>
      </c>
      <c r="BM342" s="206" t="s">
        <v>3170</v>
      </c>
    </row>
    <row r="343" spans="1:65" s="2" customFormat="1" ht="16.5" customHeight="1">
      <c r="A343" s="36"/>
      <c r="B343" s="37"/>
      <c r="C343" s="195" t="s">
        <v>7</v>
      </c>
      <c r="D343" s="195" t="s">
        <v>213</v>
      </c>
      <c r="E343" s="196" t="s">
        <v>3171</v>
      </c>
      <c r="F343" s="197" t="s">
        <v>3172</v>
      </c>
      <c r="G343" s="198" t="s">
        <v>216</v>
      </c>
      <c r="H343" s="199">
        <v>35</v>
      </c>
      <c r="I343" s="200"/>
      <c r="J343" s="201">
        <f>ROUND(I343*H343,2)</f>
        <v>0</v>
      </c>
      <c r="K343" s="197" t="s">
        <v>21</v>
      </c>
      <c r="L343" s="41"/>
      <c r="M343" s="202" t="s">
        <v>21</v>
      </c>
      <c r="N343" s="203" t="s">
        <v>44</v>
      </c>
      <c r="O343" s="66"/>
      <c r="P343" s="204">
        <f>O343*H343</f>
        <v>0</v>
      </c>
      <c r="Q343" s="204">
        <v>0</v>
      </c>
      <c r="R343" s="204">
        <f>Q343*H343</f>
        <v>0</v>
      </c>
      <c r="S343" s="204">
        <v>0</v>
      </c>
      <c r="T343" s="20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6" t="s">
        <v>100</v>
      </c>
      <c r="AT343" s="206" t="s">
        <v>213</v>
      </c>
      <c r="AU343" s="206" t="s">
        <v>80</v>
      </c>
      <c r="AY343" s="19" t="s">
        <v>211</v>
      </c>
      <c r="BE343" s="207">
        <f>IF(N343="základní",J343,0)</f>
        <v>0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9" t="s">
        <v>80</v>
      </c>
      <c r="BK343" s="207">
        <f>ROUND(I343*H343,2)</f>
        <v>0</v>
      </c>
      <c r="BL343" s="19" t="s">
        <v>100</v>
      </c>
      <c r="BM343" s="206" t="s">
        <v>3173</v>
      </c>
    </row>
    <row r="344" spans="1:65" s="2" customFormat="1" ht="19.5">
      <c r="A344" s="36"/>
      <c r="B344" s="37"/>
      <c r="C344" s="38"/>
      <c r="D344" s="210" t="s">
        <v>720</v>
      </c>
      <c r="E344" s="38"/>
      <c r="F344" s="262" t="s">
        <v>3174</v>
      </c>
      <c r="G344" s="38"/>
      <c r="H344" s="38"/>
      <c r="I344" s="119"/>
      <c r="J344" s="38"/>
      <c r="K344" s="38"/>
      <c r="L344" s="41"/>
      <c r="M344" s="263"/>
      <c r="N344" s="264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720</v>
      </c>
      <c r="AU344" s="19" t="s">
        <v>80</v>
      </c>
    </row>
    <row r="345" spans="1:65" s="2" customFormat="1" ht="16.5" customHeight="1">
      <c r="A345" s="36"/>
      <c r="B345" s="37"/>
      <c r="C345" s="195" t="s">
        <v>367</v>
      </c>
      <c r="D345" s="195" t="s">
        <v>213</v>
      </c>
      <c r="E345" s="196" t="s">
        <v>3002</v>
      </c>
      <c r="F345" s="197" t="s">
        <v>2954</v>
      </c>
      <c r="G345" s="198" t="s">
        <v>216</v>
      </c>
      <c r="H345" s="199">
        <v>35</v>
      </c>
      <c r="I345" s="200"/>
      <c r="J345" s="201">
        <f>ROUND(I345*H345,2)</f>
        <v>0</v>
      </c>
      <c r="K345" s="197" t="s">
        <v>21</v>
      </c>
      <c r="L345" s="41"/>
      <c r="M345" s="202" t="s">
        <v>21</v>
      </c>
      <c r="N345" s="203" t="s">
        <v>44</v>
      </c>
      <c r="O345" s="66"/>
      <c r="P345" s="204">
        <f>O345*H345</f>
        <v>0</v>
      </c>
      <c r="Q345" s="204">
        <v>0</v>
      </c>
      <c r="R345" s="204">
        <f>Q345*H345</f>
        <v>0</v>
      </c>
      <c r="S345" s="204">
        <v>0</v>
      </c>
      <c r="T345" s="20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6" t="s">
        <v>100</v>
      </c>
      <c r="AT345" s="206" t="s">
        <v>213</v>
      </c>
      <c r="AU345" s="206" t="s">
        <v>80</v>
      </c>
      <c r="AY345" s="19" t="s">
        <v>211</v>
      </c>
      <c r="BE345" s="207">
        <f>IF(N345="základní",J345,0)</f>
        <v>0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9" t="s">
        <v>80</v>
      </c>
      <c r="BK345" s="207">
        <f>ROUND(I345*H345,2)</f>
        <v>0</v>
      </c>
      <c r="BL345" s="19" t="s">
        <v>100</v>
      </c>
      <c r="BM345" s="206" t="s">
        <v>3175</v>
      </c>
    </row>
    <row r="346" spans="1:65" s="2" customFormat="1" ht="16.5" customHeight="1">
      <c r="A346" s="36"/>
      <c r="B346" s="37"/>
      <c r="C346" s="195" t="s">
        <v>373</v>
      </c>
      <c r="D346" s="195" t="s">
        <v>213</v>
      </c>
      <c r="E346" s="196" t="s">
        <v>3013</v>
      </c>
      <c r="F346" s="197" t="s">
        <v>3014</v>
      </c>
      <c r="G346" s="198" t="s">
        <v>216</v>
      </c>
      <c r="H346" s="199">
        <v>4</v>
      </c>
      <c r="I346" s="200"/>
      <c r="J346" s="201">
        <f>ROUND(I346*H346,2)</f>
        <v>0</v>
      </c>
      <c r="K346" s="197" t="s">
        <v>21</v>
      </c>
      <c r="L346" s="41"/>
      <c r="M346" s="202" t="s">
        <v>21</v>
      </c>
      <c r="N346" s="203" t="s">
        <v>44</v>
      </c>
      <c r="O346" s="66"/>
      <c r="P346" s="204">
        <f>O346*H346</f>
        <v>0</v>
      </c>
      <c r="Q346" s="204">
        <v>0</v>
      </c>
      <c r="R346" s="204">
        <f>Q346*H346</f>
        <v>0</v>
      </c>
      <c r="S346" s="204">
        <v>0</v>
      </c>
      <c r="T346" s="20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6" t="s">
        <v>100</v>
      </c>
      <c r="AT346" s="206" t="s">
        <v>213</v>
      </c>
      <c r="AU346" s="206" t="s">
        <v>80</v>
      </c>
      <c r="AY346" s="19" t="s">
        <v>211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9" t="s">
        <v>80</v>
      </c>
      <c r="BK346" s="207">
        <f>ROUND(I346*H346,2)</f>
        <v>0</v>
      </c>
      <c r="BL346" s="19" t="s">
        <v>100</v>
      </c>
      <c r="BM346" s="206" t="s">
        <v>129</v>
      </c>
    </row>
    <row r="347" spans="1:65" s="2" customFormat="1" ht="19.5">
      <c r="A347" s="36"/>
      <c r="B347" s="37"/>
      <c r="C347" s="38"/>
      <c r="D347" s="210" t="s">
        <v>720</v>
      </c>
      <c r="E347" s="38"/>
      <c r="F347" s="262" t="s">
        <v>3015</v>
      </c>
      <c r="G347" s="38"/>
      <c r="H347" s="38"/>
      <c r="I347" s="119"/>
      <c r="J347" s="38"/>
      <c r="K347" s="38"/>
      <c r="L347" s="41"/>
      <c r="M347" s="263"/>
      <c r="N347" s="264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720</v>
      </c>
      <c r="AU347" s="19" t="s">
        <v>80</v>
      </c>
    </row>
    <row r="348" spans="1:65" s="2" customFormat="1" ht="16.5" customHeight="1">
      <c r="A348" s="36"/>
      <c r="B348" s="37"/>
      <c r="C348" s="195" t="s">
        <v>383</v>
      </c>
      <c r="D348" s="195" t="s">
        <v>213</v>
      </c>
      <c r="E348" s="196" t="s">
        <v>3002</v>
      </c>
      <c r="F348" s="197" t="s">
        <v>2954</v>
      </c>
      <c r="G348" s="198" t="s">
        <v>216</v>
      </c>
      <c r="H348" s="199">
        <v>4</v>
      </c>
      <c r="I348" s="200"/>
      <c r="J348" s="201">
        <f>ROUND(I348*H348,2)</f>
        <v>0</v>
      </c>
      <c r="K348" s="197" t="s">
        <v>21</v>
      </c>
      <c r="L348" s="41"/>
      <c r="M348" s="202" t="s">
        <v>21</v>
      </c>
      <c r="N348" s="203" t="s">
        <v>44</v>
      </c>
      <c r="O348" s="66"/>
      <c r="P348" s="204">
        <f>O348*H348</f>
        <v>0</v>
      </c>
      <c r="Q348" s="204">
        <v>0</v>
      </c>
      <c r="R348" s="204">
        <f>Q348*H348</f>
        <v>0</v>
      </c>
      <c r="S348" s="204">
        <v>0</v>
      </c>
      <c r="T348" s="20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06" t="s">
        <v>100</v>
      </c>
      <c r="AT348" s="206" t="s">
        <v>213</v>
      </c>
      <c r="AU348" s="206" t="s">
        <v>80</v>
      </c>
      <c r="AY348" s="19" t="s">
        <v>211</v>
      </c>
      <c r="BE348" s="207">
        <f>IF(N348="základní",J348,0)</f>
        <v>0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9" t="s">
        <v>80</v>
      </c>
      <c r="BK348" s="207">
        <f>ROUND(I348*H348,2)</f>
        <v>0</v>
      </c>
      <c r="BL348" s="19" t="s">
        <v>100</v>
      </c>
      <c r="BM348" s="206" t="s">
        <v>3176</v>
      </c>
    </row>
    <row r="349" spans="1:65" s="2" customFormat="1" ht="16.5" customHeight="1">
      <c r="A349" s="36"/>
      <c r="B349" s="37"/>
      <c r="C349" s="195" t="s">
        <v>387</v>
      </c>
      <c r="D349" s="195" t="s">
        <v>213</v>
      </c>
      <c r="E349" s="196" t="s">
        <v>3016</v>
      </c>
      <c r="F349" s="197" t="s">
        <v>3017</v>
      </c>
      <c r="G349" s="198" t="s">
        <v>1608</v>
      </c>
      <c r="H349" s="199">
        <v>1</v>
      </c>
      <c r="I349" s="200"/>
      <c r="J349" s="201">
        <f>ROUND(I349*H349,2)</f>
        <v>0</v>
      </c>
      <c r="K349" s="197" t="s">
        <v>21</v>
      </c>
      <c r="L349" s="41"/>
      <c r="M349" s="202" t="s">
        <v>21</v>
      </c>
      <c r="N349" s="203" t="s">
        <v>44</v>
      </c>
      <c r="O349" s="66"/>
      <c r="P349" s="204">
        <f>O349*H349</f>
        <v>0</v>
      </c>
      <c r="Q349" s="204">
        <v>0</v>
      </c>
      <c r="R349" s="204">
        <f>Q349*H349</f>
        <v>0</v>
      </c>
      <c r="S349" s="204">
        <v>0</v>
      </c>
      <c r="T349" s="20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6" t="s">
        <v>100</v>
      </c>
      <c r="AT349" s="206" t="s">
        <v>213</v>
      </c>
      <c r="AU349" s="206" t="s">
        <v>80</v>
      </c>
      <c r="AY349" s="19" t="s">
        <v>211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9" t="s">
        <v>80</v>
      </c>
      <c r="BK349" s="207">
        <f>ROUND(I349*H349,2)</f>
        <v>0</v>
      </c>
      <c r="BL349" s="19" t="s">
        <v>100</v>
      </c>
      <c r="BM349" s="206" t="s">
        <v>3177</v>
      </c>
    </row>
    <row r="350" spans="1:65" s="12" customFormat="1" ht="25.9" customHeight="1">
      <c r="B350" s="179"/>
      <c r="C350" s="180"/>
      <c r="D350" s="181" t="s">
        <v>72</v>
      </c>
      <c r="E350" s="182" t="s">
        <v>270</v>
      </c>
      <c r="F350" s="182" t="s">
        <v>3178</v>
      </c>
      <c r="G350" s="180"/>
      <c r="H350" s="180"/>
      <c r="I350" s="183"/>
      <c r="J350" s="184">
        <f>BK350</f>
        <v>0</v>
      </c>
      <c r="K350" s="180"/>
      <c r="L350" s="185"/>
      <c r="M350" s="186"/>
      <c r="N350" s="187"/>
      <c r="O350" s="187"/>
      <c r="P350" s="188">
        <f>SUM(P351:P359)</f>
        <v>0</v>
      </c>
      <c r="Q350" s="187"/>
      <c r="R350" s="188">
        <f>SUM(R351:R359)</f>
        <v>0</v>
      </c>
      <c r="S350" s="187"/>
      <c r="T350" s="189">
        <f>SUM(T351:T359)</f>
        <v>0</v>
      </c>
      <c r="AR350" s="190" t="s">
        <v>80</v>
      </c>
      <c r="AT350" s="191" t="s">
        <v>72</v>
      </c>
      <c r="AU350" s="191" t="s">
        <v>73</v>
      </c>
      <c r="AY350" s="190" t="s">
        <v>211</v>
      </c>
      <c r="BK350" s="192">
        <f>SUM(BK351:BK359)</f>
        <v>0</v>
      </c>
    </row>
    <row r="351" spans="1:65" s="2" customFormat="1" ht="21.75" customHeight="1">
      <c r="A351" s="36"/>
      <c r="B351" s="37"/>
      <c r="C351" s="195" t="s">
        <v>80</v>
      </c>
      <c r="D351" s="195" t="s">
        <v>213</v>
      </c>
      <c r="E351" s="196" t="s">
        <v>3179</v>
      </c>
      <c r="F351" s="197" t="s">
        <v>3180</v>
      </c>
      <c r="G351" s="198" t="s">
        <v>216</v>
      </c>
      <c r="H351" s="199">
        <v>135</v>
      </c>
      <c r="I351" s="200"/>
      <c r="J351" s="201">
        <f>ROUND(I351*H351,2)</f>
        <v>0</v>
      </c>
      <c r="K351" s="197" t="s">
        <v>21</v>
      </c>
      <c r="L351" s="41"/>
      <c r="M351" s="202" t="s">
        <v>21</v>
      </c>
      <c r="N351" s="203" t="s">
        <v>44</v>
      </c>
      <c r="O351" s="66"/>
      <c r="P351" s="204">
        <f>O351*H351</f>
        <v>0</v>
      </c>
      <c r="Q351" s="204">
        <v>0</v>
      </c>
      <c r="R351" s="204">
        <f>Q351*H351</f>
        <v>0</v>
      </c>
      <c r="S351" s="204">
        <v>0</v>
      </c>
      <c r="T351" s="20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6" t="s">
        <v>100</v>
      </c>
      <c r="AT351" s="206" t="s">
        <v>213</v>
      </c>
      <c r="AU351" s="206" t="s">
        <v>80</v>
      </c>
      <c r="AY351" s="19" t="s">
        <v>211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9" t="s">
        <v>80</v>
      </c>
      <c r="BK351" s="207">
        <f>ROUND(I351*H351,2)</f>
        <v>0</v>
      </c>
      <c r="BL351" s="19" t="s">
        <v>100</v>
      </c>
      <c r="BM351" s="206" t="s">
        <v>3181</v>
      </c>
    </row>
    <row r="352" spans="1:65" s="2" customFormat="1" ht="19.5">
      <c r="A352" s="36"/>
      <c r="B352" s="37"/>
      <c r="C352" s="38"/>
      <c r="D352" s="210" t="s">
        <v>720</v>
      </c>
      <c r="E352" s="38"/>
      <c r="F352" s="262" t="s">
        <v>3182</v>
      </c>
      <c r="G352" s="38"/>
      <c r="H352" s="38"/>
      <c r="I352" s="119"/>
      <c r="J352" s="38"/>
      <c r="K352" s="38"/>
      <c r="L352" s="41"/>
      <c r="M352" s="263"/>
      <c r="N352" s="264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720</v>
      </c>
      <c r="AU352" s="19" t="s">
        <v>80</v>
      </c>
    </row>
    <row r="353" spans="1:65" s="2" customFormat="1" ht="16.5" customHeight="1">
      <c r="A353" s="36"/>
      <c r="B353" s="37"/>
      <c r="C353" s="195" t="s">
        <v>82</v>
      </c>
      <c r="D353" s="195" t="s">
        <v>213</v>
      </c>
      <c r="E353" s="196" t="s">
        <v>3002</v>
      </c>
      <c r="F353" s="197" t="s">
        <v>2954</v>
      </c>
      <c r="G353" s="198" t="s">
        <v>216</v>
      </c>
      <c r="H353" s="199">
        <v>135</v>
      </c>
      <c r="I353" s="200"/>
      <c r="J353" s="201">
        <f>ROUND(I353*H353,2)</f>
        <v>0</v>
      </c>
      <c r="K353" s="197" t="s">
        <v>21</v>
      </c>
      <c r="L353" s="41"/>
      <c r="M353" s="202" t="s">
        <v>21</v>
      </c>
      <c r="N353" s="203" t="s">
        <v>44</v>
      </c>
      <c r="O353" s="66"/>
      <c r="P353" s="204">
        <f>O353*H353</f>
        <v>0</v>
      </c>
      <c r="Q353" s="204">
        <v>0</v>
      </c>
      <c r="R353" s="204">
        <f>Q353*H353</f>
        <v>0</v>
      </c>
      <c r="S353" s="204">
        <v>0</v>
      </c>
      <c r="T353" s="20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100</v>
      </c>
      <c r="AT353" s="206" t="s">
        <v>213</v>
      </c>
      <c r="AU353" s="206" t="s">
        <v>80</v>
      </c>
      <c r="AY353" s="19" t="s">
        <v>211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9" t="s">
        <v>80</v>
      </c>
      <c r="BK353" s="207">
        <f>ROUND(I353*H353,2)</f>
        <v>0</v>
      </c>
      <c r="BL353" s="19" t="s">
        <v>100</v>
      </c>
      <c r="BM353" s="206" t="s">
        <v>3183</v>
      </c>
    </row>
    <row r="354" spans="1:65" s="2" customFormat="1" ht="16.5" customHeight="1">
      <c r="A354" s="36"/>
      <c r="B354" s="37"/>
      <c r="C354" s="195" t="s">
        <v>88</v>
      </c>
      <c r="D354" s="195" t="s">
        <v>213</v>
      </c>
      <c r="E354" s="196" t="s">
        <v>3184</v>
      </c>
      <c r="F354" s="197" t="s">
        <v>3185</v>
      </c>
      <c r="G354" s="198" t="s">
        <v>1608</v>
      </c>
      <c r="H354" s="199">
        <v>2</v>
      </c>
      <c r="I354" s="200"/>
      <c r="J354" s="201">
        <f>ROUND(I354*H354,2)</f>
        <v>0</v>
      </c>
      <c r="K354" s="197" t="s">
        <v>21</v>
      </c>
      <c r="L354" s="41"/>
      <c r="M354" s="202" t="s">
        <v>21</v>
      </c>
      <c r="N354" s="203" t="s">
        <v>44</v>
      </c>
      <c r="O354" s="66"/>
      <c r="P354" s="204">
        <f>O354*H354</f>
        <v>0</v>
      </c>
      <c r="Q354" s="204">
        <v>0</v>
      </c>
      <c r="R354" s="204">
        <f>Q354*H354</f>
        <v>0</v>
      </c>
      <c r="S354" s="204">
        <v>0</v>
      </c>
      <c r="T354" s="20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6" t="s">
        <v>100</v>
      </c>
      <c r="AT354" s="206" t="s">
        <v>213</v>
      </c>
      <c r="AU354" s="206" t="s">
        <v>80</v>
      </c>
      <c r="AY354" s="19" t="s">
        <v>211</v>
      </c>
      <c r="BE354" s="207">
        <f>IF(N354="základní",J354,0)</f>
        <v>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9" t="s">
        <v>80</v>
      </c>
      <c r="BK354" s="207">
        <f>ROUND(I354*H354,2)</f>
        <v>0</v>
      </c>
      <c r="BL354" s="19" t="s">
        <v>100</v>
      </c>
      <c r="BM354" s="206" t="s">
        <v>3186</v>
      </c>
    </row>
    <row r="355" spans="1:65" s="2" customFormat="1" ht="19.5">
      <c r="A355" s="36"/>
      <c r="B355" s="37"/>
      <c r="C355" s="38"/>
      <c r="D355" s="210" t="s">
        <v>720</v>
      </c>
      <c r="E355" s="38"/>
      <c r="F355" s="262" t="s">
        <v>3187</v>
      </c>
      <c r="G355" s="38"/>
      <c r="H355" s="38"/>
      <c r="I355" s="119"/>
      <c r="J355" s="38"/>
      <c r="K355" s="38"/>
      <c r="L355" s="41"/>
      <c r="M355" s="263"/>
      <c r="N355" s="264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720</v>
      </c>
      <c r="AU355" s="19" t="s">
        <v>80</v>
      </c>
    </row>
    <row r="356" spans="1:65" s="2" customFormat="1" ht="16.5" customHeight="1">
      <c r="A356" s="36"/>
      <c r="B356" s="37"/>
      <c r="C356" s="195" t="s">
        <v>100</v>
      </c>
      <c r="D356" s="195" t="s">
        <v>213</v>
      </c>
      <c r="E356" s="196" t="s">
        <v>2953</v>
      </c>
      <c r="F356" s="197" t="s">
        <v>2954</v>
      </c>
      <c r="G356" s="198" t="s">
        <v>1608</v>
      </c>
      <c r="H356" s="199">
        <v>2</v>
      </c>
      <c r="I356" s="200"/>
      <c r="J356" s="201">
        <f>ROUND(I356*H356,2)</f>
        <v>0</v>
      </c>
      <c r="K356" s="197" t="s">
        <v>21</v>
      </c>
      <c r="L356" s="41"/>
      <c r="M356" s="202" t="s">
        <v>21</v>
      </c>
      <c r="N356" s="203" t="s">
        <v>44</v>
      </c>
      <c r="O356" s="66"/>
      <c r="P356" s="204">
        <f>O356*H356</f>
        <v>0</v>
      </c>
      <c r="Q356" s="204">
        <v>0</v>
      </c>
      <c r="R356" s="204">
        <f>Q356*H356</f>
        <v>0</v>
      </c>
      <c r="S356" s="204">
        <v>0</v>
      </c>
      <c r="T356" s="20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6" t="s">
        <v>100</v>
      </c>
      <c r="AT356" s="206" t="s">
        <v>213</v>
      </c>
      <c r="AU356" s="206" t="s">
        <v>80</v>
      </c>
      <c r="AY356" s="19" t="s">
        <v>211</v>
      </c>
      <c r="BE356" s="207">
        <f>IF(N356="základní",J356,0)</f>
        <v>0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9" t="s">
        <v>80</v>
      </c>
      <c r="BK356" s="207">
        <f>ROUND(I356*H356,2)</f>
        <v>0</v>
      </c>
      <c r="BL356" s="19" t="s">
        <v>100</v>
      </c>
      <c r="BM356" s="206" t="s">
        <v>3188</v>
      </c>
    </row>
    <row r="357" spans="1:65" s="2" customFormat="1" ht="16.5" customHeight="1">
      <c r="A357" s="36"/>
      <c r="B357" s="37"/>
      <c r="C357" s="195" t="s">
        <v>245</v>
      </c>
      <c r="D357" s="195" t="s">
        <v>213</v>
      </c>
      <c r="E357" s="196" t="s">
        <v>3189</v>
      </c>
      <c r="F357" s="197" t="s">
        <v>3190</v>
      </c>
      <c r="G357" s="198" t="s">
        <v>1608</v>
      </c>
      <c r="H357" s="199">
        <v>8</v>
      </c>
      <c r="I357" s="200"/>
      <c r="J357" s="201">
        <f>ROUND(I357*H357,2)</f>
        <v>0</v>
      </c>
      <c r="K357" s="197" t="s">
        <v>21</v>
      </c>
      <c r="L357" s="41"/>
      <c r="M357" s="202" t="s">
        <v>21</v>
      </c>
      <c r="N357" s="203" t="s">
        <v>44</v>
      </c>
      <c r="O357" s="66"/>
      <c r="P357" s="204">
        <f>O357*H357</f>
        <v>0</v>
      </c>
      <c r="Q357" s="204">
        <v>0</v>
      </c>
      <c r="R357" s="204">
        <f>Q357*H357</f>
        <v>0</v>
      </c>
      <c r="S357" s="204">
        <v>0</v>
      </c>
      <c r="T357" s="20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6" t="s">
        <v>100</v>
      </c>
      <c r="AT357" s="206" t="s">
        <v>213</v>
      </c>
      <c r="AU357" s="206" t="s">
        <v>80</v>
      </c>
      <c r="AY357" s="19" t="s">
        <v>211</v>
      </c>
      <c r="BE357" s="207">
        <f>IF(N357="základní",J357,0)</f>
        <v>0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9" t="s">
        <v>80</v>
      </c>
      <c r="BK357" s="207">
        <f>ROUND(I357*H357,2)</f>
        <v>0</v>
      </c>
      <c r="BL357" s="19" t="s">
        <v>100</v>
      </c>
      <c r="BM357" s="206" t="s">
        <v>3191</v>
      </c>
    </row>
    <row r="358" spans="1:65" s="2" customFormat="1" ht="19.5">
      <c r="A358" s="36"/>
      <c r="B358" s="37"/>
      <c r="C358" s="38"/>
      <c r="D358" s="210" t="s">
        <v>720</v>
      </c>
      <c r="E358" s="38"/>
      <c r="F358" s="262" t="s">
        <v>3192</v>
      </c>
      <c r="G358" s="38"/>
      <c r="H358" s="38"/>
      <c r="I358" s="119"/>
      <c r="J358" s="38"/>
      <c r="K358" s="38"/>
      <c r="L358" s="41"/>
      <c r="M358" s="263"/>
      <c r="N358" s="264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720</v>
      </c>
      <c r="AU358" s="19" t="s">
        <v>80</v>
      </c>
    </row>
    <row r="359" spans="1:65" s="2" customFormat="1" ht="16.5" customHeight="1">
      <c r="A359" s="36"/>
      <c r="B359" s="37"/>
      <c r="C359" s="195" t="s">
        <v>264</v>
      </c>
      <c r="D359" s="195" t="s">
        <v>213</v>
      </c>
      <c r="E359" s="196" t="s">
        <v>2953</v>
      </c>
      <c r="F359" s="197" t="s">
        <v>2954</v>
      </c>
      <c r="G359" s="198" t="s">
        <v>1608</v>
      </c>
      <c r="H359" s="199">
        <v>8</v>
      </c>
      <c r="I359" s="200"/>
      <c r="J359" s="201">
        <f>ROUND(I359*H359,2)</f>
        <v>0</v>
      </c>
      <c r="K359" s="197" t="s">
        <v>21</v>
      </c>
      <c r="L359" s="41"/>
      <c r="M359" s="202" t="s">
        <v>21</v>
      </c>
      <c r="N359" s="203" t="s">
        <v>44</v>
      </c>
      <c r="O359" s="66"/>
      <c r="P359" s="204">
        <f>O359*H359</f>
        <v>0</v>
      </c>
      <c r="Q359" s="204">
        <v>0</v>
      </c>
      <c r="R359" s="204">
        <f>Q359*H359</f>
        <v>0</v>
      </c>
      <c r="S359" s="204">
        <v>0</v>
      </c>
      <c r="T359" s="20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6" t="s">
        <v>100</v>
      </c>
      <c r="AT359" s="206" t="s">
        <v>213</v>
      </c>
      <c r="AU359" s="206" t="s">
        <v>80</v>
      </c>
      <c r="AY359" s="19" t="s">
        <v>211</v>
      </c>
      <c r="BE359" s="207">
        <f>IF(N359="základní",J359,0)</f>
        <v>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9" t="s">
        <v>80</v>
      </c>
      <c r="BK359" s="207">
        <f>ROUND(I359*H359,2)</f>
        <v>0</v>
      </c>
      <c r="BL359" s="19" t="s">
        <v>100</v>
      </c>
      <c r="BM359" s="206" t="s">
        <v>3193</v>
      </c>
    </row>
    <row r="360" spans="1:65" s="12" customFormat="1" ht="25.9" customHeight="1">
      <c r="B360" s="179"/>
      <c r="C360" s="180"/>
      <c r="D360" s="181" t="s">
        <v>72</v>
      </c>
      <c r="E360" s="182" t="s">
        <v>276</v>
      </c>
      <c r="F360" s="182" t="s">
        <v>3194</v>
      </c>
      <c r="G360" s="180"/>
      <c r="H360" s="180"/>
      <c r="I360" s="183"/>
      <c r="J360" s="184">
        <f>BK360</f>
        <v>0</v>
      </c>
      <c r="K360" s="180"/>
      <c r="L360" s="185"/>
      <c r="M360" s="186"/>
      <c r="N360" s="187"/>
      <c r="O360" s="187"/>
      <c r="P360" s="188">
        <f>SUM(P361:P373)</f>
        <v>0</v>
      </c>
      <c r="Q360" s="187"/>
      <c r="R360" s="188">
        <f>SUM(R361:R373)</f>
        <v>0</v>
      </c>
      <c r="S360" s="187"/>
      <c r="T360" s="189">
        <f>SUM(T361:T373)</f>
        <v>0</v>
      </c>
      <c r="AR360" s="190" t="s">
        <v>80</v>
      </c>
      <c r="AT360" s="191" t="s">
        <v>72</v>
      </c>
      <c r="AU360" s="191" t="s">
        <v>73</v>
      </c>
      <c r="AY360" s="190" t="s">
        <v>211</v>
      </c>
      <c r="BK360" s="192">
        <f>SUM(BK361:BK373)</f>
        <v>0</v>
      </c>
    </row>
    <row r="361" spans="1:65" s="2" customFormat="1" ht="16.5" customHeight="1">
      <c r="A361" s="36"/>
      <c r="B361" s="37"/>
      <c r="C361" s="195" t="s">
        <v>80</v>
      </c>
      <c r="D361" s="195" t="s">
        <v>213</v>
      </c>
      <c r="E361" s="196" t="s">
        <v>3195</v>
      </c>
      <c r="F361" s="197" t="s">
        <v>3196</v>
      </c>
      <c r="G361" s="198" t="s">
        <v>1608</v>
      </c>
      <c r="H361" s="199">
        <v>1</v>
      </c>
      <c r="I361" s="200"/>
      <c r="J361" s="201">
        <f>ROUND(I361*H361,2)</f>
        <v>0</v>
      </c>
      <c r="K361" s="197" t="s">
        <v>21</v>
      </c>
      <c r="L361" s="41"/>
      <c r="M361" s="202" t="s">
        <v>21</v>
      </c>
      <c r="N361" s="203" t="s">
        <v>44</v>
      </c>
      <c r="O361" s="66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6" t="s">
        <v>100</v>
      </c>
      <c r="AT361" s="206" t="s">
        <v>213</v>
      </c>
      <c r="AU361" s="206" t="s">
        <v>80</v>
      </c>
      <c r="AY361" s="19" t="s">
        <v>211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9" t="s">
        <v>80</v>
      </c>
      <c r="BK361" s="207">
        <f>ROUND(I361*H361,2)</f>
        <v>0</v>
      </c>
      <c r="BL361" s="19" t="s">
        <v>100</v>
      </c>
      <c r="BM361" s="206" t="s">
        <v>3197</v>
      </c>
    </row>
    <row r="362" spans="1:65" s="2" customFormat="1" ht="19.5">
      <c r="A362" s="36"/>
      <c r="B362" s="37"/>
      <c r="C362" s="38"/>
      <c r="D362" s="210" t="s">
        <v>720</v>
      </c>
      <c r="E362" s="38"/>
      <c r="F362" s="262" t="s">
        <v>3198</v>
      </c>
      <c r="G362" s="38"/>
      <c r="H362" s="38"/>
      <c r="I362" s="119"/>
      <c r="J362" s="38"/>
      <c r="K362" s="38"/>
      <c r="L362" s="41"/>
      <c r="M362" s="263"/>
      <c r="N362" s="264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720</v>
      </c>
      <c r="AU362" s="19" t="s">
        <v>80</v>
      </c>
    </row>
    <row r="363" spans="1:65" s="2" customFormat="1" ht="16.5" customHeight="1">
      <c r="A363" s="36"/>
      <c r="B363" s="37"/>
      <c r="C363" s="195" t="s">
        <v>82</v>
      </c>
      <c r="D363" s="195" t="s">
        <v>213</v>
      </c>
      <c r="E363" s="196" t="s">
        <v>3199</v>
      </c>
      <c r="F363" s="197" t="s">
        <v>3200</v>
      </c>
      <c r="G363" s="198" t="s">
        <v>1608</v>
      </c>
      <c r="H363" s="199">
        <v>1</v>
      </c>
      <c r="I363" s="200"/>
      <c r="J363" s="201">
        <f>ROUND(I363*H363,2)</f>
        <v>0</v>
      </c>
      <c r="K363" s="197" t="s">
        <v>21</v>
      </c>
      <c r="L363" s="41"/>
      <c r="M363" s="202" t="s">
        <v>21</v>
      </c>
      <c r="N363" s="203" t="s">
        <v>44</v>
      </c>
      <c r="O363" s="66"/>
      <c r="P363" s="204">
        <f>O363*H363</f>
        <v>0</v>
      </c>
      <c r="Q363" s="204">
        <v>0</v>
      </c>
      <c r="R363" s="204">
        <f>Q363*H363</f>
        <v>0</v>
      </c>
      <c r="S363" s="204">
        <v>0</v>
      </c>
      <c r="T363" s="20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6" t="s">
        <v>100</v>
      </c>
      <c r="AT363" s="206" t="s">
        <v>213</v>
      </c>
      <c r="AU363" s="206" t="s">
        <v>80</v>
      </c>
      <c r="AY363" s="19" t="s">
        <v>211</v>
      </c>
      <c r="BE363" s="207">
        <f>IF(N363="základní",J363,0)</f>
        <v>0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9" t="s">
        <v>80</v>
      </c>
      <c r="BK363" s="207">
        <f>ROUND(I363*H363,2)</f>
        <v>0</v>
      </c>
      <c r="BL363" s="19" t="s">
        <v>100</v>
      </c>
      <c r="BM363" s="206" t="s">
        <v>3201</v>
      </c>
    </row>
    <row r="364" spans="1:65" s="2" customFormat="1" ht="19.5">
      <c r="A364" s="36"/>
      <c r="B364" s="37"/>
      <c r="C364" s="38"/>
      <c r="D364" s="210" t="s">
        <v>720</v>
      </c>
      <c r="E364" s="38"/>
      <c r="F364" s="262" t="s">
        <v>3202</v>
      </c>
      <c r="G364" s="38"/>
      <c r="H364" s="38"/>
      <c r="I364" s="119"/>
      <c r="J364" s="38"/>
      <c r="K364" s="38"/>
      <c r="L364" s="41"/>
      <c r="M364" s="263"/>
      <c r="N364" s="264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720</v>
      </c>
      <c r="AU364" s="19" t="s">
        <v>80</v>
      </c>
    </row>
    <row r="365" spans="1:65" s="2" customFormat="1" ht="16.5" customHeight="1">
      <c r="A365" s="36"/>
      <c r="B365" s="37"/>
      <c r="C365" s="195" t="s">
        <v>88</v>
      </c>
      <c r="D365" s="195" t="s">
        <v>213</v>
      </c>
      <c r="E365" s="196" t="s">
        <v>3203</v>
      </c>
      <c r="F365" s="197" t="s">
        <v>3204</v>
      </c>
      <c r="G365" s="198" t="s">
        <v>1608</v>
      </c>
      <c r="H365" s="199">
        <v>1</v>
      </c>
      <c r="I365" s="200"/>
      <c r="J365" s="201">
        <f>ROUND(I365*H365,2)</f>
        <v>0</v>
      </c>
      <c r="K365" s="197" t="s">
        <v>21</v>
      </c>
      <c r="L365" s="41"/>
      <c r="M365" s="202" t="s">
        <v>21</v>
      </c>
      <c r="N365" s="203" t="s">
        <v>44</v>
      </c>
      <c r="O365" s="66"/>
      <c r="P365" s="204">
        <f>O365*H365</f>
        <v>0</v>
      </c>
      <c r="Q365" s="204">
        <v>0</v>
      </c>
      <c r="R365" s="204">
        <f>Q365*H365</f>
        <v>0</v>
      </c>
      <c r="S365" s="204">
        <v>0</v>
      </c>
      <c r="T365" s="20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6" t="s">
        <v>100</v>
      </c>
      <c r="AT365" s="206" t="s">
        <v>213</v>
      </c>
      <c r="AU365" s="206" t="s">
        <v>80</v>
      </c>
      <c r="AY365" s="19" t="s">
        <v>211</v>
      </c>
      <c r="BE365" s="207">
        <f>IF(N365="základní",J365,0)</f>
        <v>0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9" t="s">
        <v>80</v>
      </c>
      <c r="BK365" s="207">
        <f>ROUND(I365*H365,2)</f>
        <v>0</v>
      </c>
      <c r="BL365" s="19" t="s">
        <v>100</v>
      </c>
      <c r="BM365" s="206" t="s">
        <v>3205</v>
      </c>
    </row>
    <row r="366" spans="1:65" s="2" customFormat="1" ht="19.5">
      <c r="A366" s="36"/>
      <c r="B366" s="37"/>
      <c r="C366" s="38"/>
      <c r="D366" s="210" t="s">
        <v>720</v>
      </c>
      <c r="E366" s="38"/>
      <c r="F366" s="262" t="s">
        <v>3206</v>
      </c>
      <c r="G366" s="38"/>
      <c r="H366" s="38"/>
      <c r="I366" s="119"/>
      <c r="J366" s="38"/>
      <c r="K366" s="38"/>
      <c r="L366" s="41"/>
      <c r="M366" s="263"/>
      <c r="N366" s="264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720</v>
      </c>
      <c r="AU366" s="19" t="s">
        <v>80</v>
      </c>
    </row>
    <row r="367" spans="1:65" s="2" customFormat="1" ht="16.5" customHeight="1">
      <c r="A367" s="36"/>
      <c r="B367" s="37"/>
      <c r="C367" s="195" t="s">
        <v>100</v>
      </c>
      <c r="D367" s="195" t="s">
        <v>213</v>
      </c>
      <c r="E367" s="196" t="s">
        <v>3207</v>
      </c>
      <c r="F367" s="197" t="s">
        <v>3208</v>
      </c>
      <c r="G367" s="198" t="s">
        <v>1608</v>
      </c>
      <c r="H367" s="199">
        <v>1</v>
      </c>
      <c r="I367" s="200"/>
      <c r="J367" s="201">
        <f>ROUND(I367*H367,2)</f>
        <v>0</v>
      </c>
      <c r="K367" s="197" t="s">
        <v>21</v>
      </c>
      <c r="L367" s="41"/>
      <c r="M367" s="202" t="s">
        <v>21</v>
      </c>
      <c r="N367" s="203" t="s">
        <v>44</v>
      </c>
      <c r="O367" s="66"/>
      <c r="P367" s="204">
        <f>O367*H367</f>
        <v>0</v>
      </c>
      <c r="Q367" s="204">
        <v>0</v>
      </c>
      <c r="R367" s="204">
        <f>Q367*H367</f>
        <v>0</v>
      </c>
      <c r="S367" s="204">
        <v>0</v>
      </c>
      <c r="T367" s="20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6" t="s">
        <v>100</v>
      </c>
      <c r="AT367" s="206" t="s">
        <v>213</v>
      </c>
      <c r="AU367" s="206" t="s">
        <v>80</v>
      </c>
      <c r="AY367" s="19" t="s">
        <v>211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9" t="s">
        <v>80</v>
      </c>
      <c r="BK367" s="207">
        <f>ROUND(I367*H367,2)</f>
        <v>0</v>
      </c>
      <c r="BL367" s="19" t="s">
        <v>100</v>
      </c>
      <c r="BM367" s="206" t="s">
        <v>3209</v>
      </c>
    </row>
    <row r="368" spans="1:65" s="2" customFormat="1" ht="19.5">
      <c r="A368" s="36"/>
      <c r="B368" s="37"/>
      <c r="C368" s="38"/>
      <c r="D368" s="210" t="s">
        <v>720</v>
      </c>
      <c r="E368" s="38"/>
      <c r="F368" s="262" t="s">
        <v>3210</v>
      </c>
      <c r="G368" s="38"/>
      <c r="H368" s="38"/>
      <c r="I368" s="119"/>
      <c r="J368" s="38"/>
      <c r="K368" s="38"/>
      <c r="L368" s="41"/>
      <c r="M368" s="263"/>
      <c r="N368" s="264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720</v>
      </c>
      <c r="AU368" s="19" t="s">
        <v>80</v>
      </c>
    </row>
    <row r="369" spans="1:65" s="2" customFormat="1" ht="16.5" customHeight="1">
      <c r="A369" s="36"/>
      <c r="B369" s="37"/>
      <c r="C369" s="195" t="s">
        <v>245</v>
      </c>
      <c r="D369" s="195" t="s">
        <v>213</v>
      </c>
      <c r="E369" s="196" t="s">
        <v>3211</v>
      </c>
      <c r="F369" s="197" t="s">
        <v>3212</v>
      </c>
      <c r="G369" s="198" t="s">
        <v>1608</v>
      </c>
      <c r="H369" s="199">
        <v>1</v>
      </c>
      <c r="I369" s="200"/>
      <c r="J369" s="201">
        <f>ROUND(I369*H369,2)</f>
        <v>0</v>
      </c>
      <c r="K369" s="197" t="s">
        <v>21</v>
      </c>
      <c r="L369" s="41"/>
      <c r="M369" s="202" t="s">
        <v>21</v>
      </c>
      <c r="N369" s="203" t="s">
        <v>44</v>
      </c>
      <c r="O369" s="66"/>
      <c r="P369" s="204">
        <f>O369*H369</f>
        <v>0</v>
      </c>
      <c r="Q369" s="204">
        <v>0</v>
      </c>
      <c r="R369" s="204">
        <f>Q369*H369</f>
        <v>0</v>
      </c>
      <c r="S369" s="204">
        <v>0</v>
      </c>
      <c r="T369" s="20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6" t="s">
        <v>100</v>
      </c>
      <c r="AT369" s="206" t="s">
        <v>213</v>
      </c>
      <c r="AU369" s="206" t="s">
        <v>80</v>
      </c>
      <c r="AY369" s="19" t="s">
        <v>211</v>
      </c>
      <c r="BE369" s="207">
        <f>IF(N369="základní",J369,0)</f>
        <v>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9" t="s">
        <v>80</v>
      </c>
      <c r="BK369" s="207">
        <f>ROUND(I369*H369,2)</f>
        <v>0</v>
      </c>
      <c r="BL369" s="19" t="s">
        <v>100</v>
      </c>
      <c r="BM369" s="206" t="s">
        <v>3213</v>
      </c>
    </row>
    <row r="370" spans="1:65" s="2" customFormat="1" ht="19.5">
      <c r="A370" s="36"/>
      <c r="B370" s="37"/>
      <c r="C370" s="38"/>
      <c r="D370" s="210" t="s">
        <v>720</v>
      </c>
      <c r="E370" s="38"/>
      <c r="F370" s="262" t="s">
        <v>3214</v>
      </c>
      <c r="G370" s="38"/>
      <c r="H370" s="38"/>
      <c r="I370" s="119"/>
      <c r="J370" s="38"/>
      <c r="K370" s="38"/>
      <c r="L370" s="41"/>
      <c r="M370" s="263"/>
      <c r="N370" s="264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720</v>
      </c>
      <c r="AU370" s="19" t="s">
        <v>80</v>
      </c>
    </row>
    <row r="371" spans="1:65" s="2" customFormat="1" ht="16.5" customHeight="1">
      <c r="A371" s="36"/>
      <c r="B371" s="37"/>
      <c r="C371" s="195" t="s">
        <v>264</v>
      </c>
      <c r="D371" s="195" t="s">
        <v>213</v>
      </c>
      <c r="E371" s="196" t="s">
        <v>3215</v>
      </c>
      <c r="F371" s="197" t="s">
        <v>3216</v>
      </c>
      <c r="G371" s="198" t="s">
        <v>1608</v>
      </c>
      <c r="H371" s="199">
        <v>1</v>
      </c>
      <c r="I371" s="200"/>
      <c r="J371" s="201">
        <f>ROUND(I371*H371,2)</f>
        <v>0</v>
      </c>
      <c r="K371" s="197" t="s">
        <v>21</v>
      </c>
      <c r="L371" s="41"/>
      <c r="M371" s="202" t="s">
        <v>21</v>
      </c>
      <c r="N371" s="203" t="s">
        <v>44</v>
      </c>
      <c r="O371" s="66"/>
      <c r="P371" s="204">
        <f>O371*H371</f>
        <v>0</v>
      </c>
      <c r="Q371" s="204">
        <v>0</v>
      </c>
      <c r="R371" s="204">
        <f>Q371*H371</f>
        <v>0</v>
      </c>
      <c r="S371" s="204">
        <v>0</v>
      </c>
      <c r="T371" s="20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6" t="s">
        <v>100</v>
      </c>
      <c r="AT371" s="206" t="s">
        <v>213</v>
      </c>
      <c r="AU371" s="206" t="s">
        <v>80</v>
      </c>
      <c r="AY371" s="19" t="s">
        <v>211</v>
      </c>
      <c r="BE371" s="207">
        <f>IF(N371="základní",J371,0)</f>
        <v>0</v>
      </c>
      <c r="BF371" s="207">
        <f>IF(N371="snížená",J371,0)</f>
        <v>0</v>
      </c>
      <c r="BG371" s="207">
        <f>IF(N371="zákl. přenesená",J371,0)</f>
        <v>0</v>
      </c>
      <c r="BH371" s="207">
        <f>IF(N371="sníž. přenesená",J371,0)</f>
        <v>0</v>
      </c>
      <c r="BI371" s="207">
        <f>IF(N371="nulová",J371,0)</f>
        <v>0</v>
      </c>
      <c r="BJ371" s="19" t="s">
        <v>80</v>
      </c>
      <c r="BK371" s="207">
        <f>ROUND(I371*H371,2)</f>
        <v>0</v>
      </c>
      <c r="BL371" s="19" t="s">
        <v>100</v>
      </c>
      <c r="BM371" s="206" t="s">
        <v>3217</v>
      </c>
    </row>
    <row r="372" spans="1:65" s="2" customFormat="1" ht="16.5" customHeight="1">
      <c r="A372" s="36"/>
      <c r="B372" s="37"/>
      <c r="C372" s="195" t="s">
        <v>270</v>
      </c>
      <c r="D372" s="195" t="s">
        <v>213</v>
      </c>
      <c r="E372" s="196" t="s">
        <v>3218</v>
      </c>
      <c r="F372" s="197" t="s">
        <v>3219</v>
      </c>
      <c r="G372" s="198" t="s">
        <v>1608</v>
      </c>
      <c r="H372" s="199">
        <v>1</v>
      </c>
      <c r="I372" s="200"/>
      <c r="J372" s="201">
        <f>ROUND(I372*H372,2)</f>
        <v>0</v>
      </c>
      <c r="K372" s="197" t="s">
        <v>21</v>
      </c>
      <c r="L372" s="41"/>
      <c r="M372" s="202" t="s">
        <v>21</v>
      </c>
      <c r="N372" s="203" t="s">
        <v>44</v>
      </c>
      <c r="O372" s="66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6" t="s">
        <v>100</v>
      </c>
      <c r="AT372" s="206" t="s">
        <v>213</v>
      </c>
      <c r="AU372" s="206" t="s">
        <v>80</v>
      </c>
      <c r="AY372" s="19" t="s">
        <v>211</v>
      </c>
      <c r="BE372" s="207">
        <f>IF(N372="základní",J372,0)</f>
        <v>0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9" t="s">
        <v>80</v>
      </c>
      <c r="BK372" s="207">
        <f>ROUND(I372*H372,2)</f>
        <v>0</v>
      </c>
      <c r="BL372" s="19" t="s">
        <v>100</v>
      </c>
      <c r="BM372" s="206" t="s">
        <v>3220</v>
      </c>
    </row>
    <row r="373" spans="1:65" s="2" customFormat="1" ht="19.5">
      <c r="A373" s="36"/>
      <c r="B373" s="37"/>
      <c r="C373" s="38"/>
      <c r="D373" s="210" t="s">
        <v>720</v>
      </c>
      <c r="E373" s="38"/>
      <c r="F373" s="262" t="s">
        <v>3221</v>
      </c>
      <c r="G373" s="38"/>
      <c r="H373" s="38"/>
      <c r="I373" s="119"/>
      <c r="J373" s="38"/>
      <c r="K373" s="38"/>
      <c r="L373" s="41"/>
      <c r="M373" s="278"/>
      <c r="N373" s="279"/>
      <c r="O373" s="270"/>
      <c r="P373" s="270"/>
      <c r="Q373" s="270"/>
      <c r="R373" s="270"/>
      <c r="S373" s="270"/>
      <c r="T373" s="28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720</v>
      </c>
      <c r="AU373" s="19" t="s">
        <v>80</v>
      </c>
    </row>
    <row r="374" spans="1:65" s="2" customFormat="1" ht="6.95" customHeight="1">
      <c r="A374" s="36"/>
      <c r="B374" s="49"/>
      <c r="C374" s="50"/>
      <c r="D374" s="50"/>
      <c r="E374" s="50"/>
      <c r="F374" s="50"/>
      <c r="G374" s="50"/>
      <c r="H374" s="50"/>
      <c r="I374" s="145"/>
      <c r="J374" s="50"/>
      <c r="K374" s="50"/>
      <c r="L374" s="41"/>
      <c r="M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</row>
  </sheetData>
  <sheetProtection algorithmName="SHA-512" hashValue="qB6o9tgJN/SANpjl9j5v3cKCUL7iow5qzs/dUrmppItoVr9a5pZudc6M6D7IifFgqFvn+o5tsWqnmnRDwd8sMg==" saltValue="1YgZBudGyxkjMB2oT7yHZ5kmWPBadqDKMoxyUdXgB/iLT4KyQmO06TgmNSFxMfwl/pZgG/r/77tMcE6M7aMZDQ==" spinCount="100000" sheet="1" objects="1" scenarios="1" formatColumns="0" formatRows="0" autoFilter="0"/>
  <autoFilter ref="C98:K373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109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1125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2695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3222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ROUND(J92,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ROUND((SUM(BE92:BE113)),  2)</f>
        <v>0</v>
      </c>
      <c r="G37" s="36"/>
      <c r="H37" s="36"/>
      <c r="I37" s="134">
        <v>0.21</v>
      </c>
      <c r="J37" s="133">
        <f>ROUND(((SUM(BE92:BE113))*I37),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ROUND((SUM(BF92:BF113)),  2)</f>
        <v>0</v>
      </c>
      <c r="G38" s="36"/>
      <c r="H38" s="36"/>
      <c r="I38" s="134">
        <v>0.15</v>
      </c>
      <c r="J38" s="133">
        <f>ROUND(((SUM(BF92:BF113))*I38),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ROUND((SUM(BG92:BG113)),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ROUND((SUM(BH92:BH113)),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ROUND((SUM(BI92:BI113)),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1125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2695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04 - Rozvod stlačeného vzduchu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J92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3223</v>
      </c>
      <c r="E68" s="157"/>
      <c r="F68" s="157"/>
      <c r="G68" s="157"/>
      <c r="H68" s="157"/>
      <c r="I68" s="158"/>
      <c r="J68" s="159">
        <f>J93</f>
        <v>0</v>
      </c>
      <c r="K68" s="155"/>
      <c r="L68" s="160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9"/>
      <c r="J69" s="38"/>
      <c r="K69" s="38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5"/>
      <c r="J70" s="50"/>
      <c r="K70" s="50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8"/>
      <c r="J74" s="52"/>
      <c r="K74" s="52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5" t="s">
        <v>196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430" t="str">
        <f>E7</f>
        <v>Dostavba budovy F2</v>
      </c>
      <c r="F78" s="431"/>
      <c r="G78" s="431"/>
      <c r="H78" s="431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3"/>
      <c r="C79" s="31" t="s">
        <v>139</v>
      </c>
      <c r="D79" s="24"/>
      <c r="E79" s="24"/>
      <c r="F79" s="24"/>
      <c r="G79" s="24"/>
      <c r="H79" s="24"/>
      <c r="I79" s="110"/>
      <c r="J79" s="24"/>
      <c r="K79" s="24"/>
      <c r="L79" s="22"/>
    </row>
    <row r="80" spans="1:47" s="1" customFormat="1" ht="16.5" customHeight="1">
      <c r="B80" s="23"/>
      <c r="C80" s="24"/>
      <c r="D80" s="24"/>
      <c r="E80" s="430" t="s">
        <v>142</v>
      </c>
      <c r="F80" s="406"/>
      <c r="G80" s="406"/>
      <c r="H80" s="406"/>
      <c r="I80" s="110"/>
      <c r="J80" s="24"/>
      <c r="K80" s="24"/>
      <c r="L80" s="22"/>
    </row>
    <row r="81" spans="1:65" s="1" customFormat="1" ht="12" customHeight="1">
      <c r="B81" s="23"/>
      <c r="C81" s="31" t="s">
        <v>144</v>
      </c>
      <c r="D81" s="24"/>
      <c r="E81" s="24"/>
      <c r="F81" s="24"/>
      <c r="G81" s="24"/>
      <c r="H81" s="24"/>
      <c r="I81" s="110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32" t="s">
        <v>1125</v>
      </c>
      <c r="F82" s="433"/>
      <c r="G82" s="433"/>
      <c r="H82" s="433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2695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77" t="str">
        <f>E13</f>
        <v>04 - Rozvod stlačeného vzduchu</v>
      </c>
      <c r="F84" s="433"/>
      <c r="G84" s="433"/>
      <c r="H84" s="433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22</v>
      </c>
      <c r="D86" s="38"/>
      <c r="E86" s="38"/>
      <c r="F86" s="29" t="str">
        <f>F16</f>
        <v>Liberec</v>
      </c>
      <c r="G86" s="38"/>
      <c r="H86" s="38"/>
      <c r="I86" s="121" t="s">
        <v>24</v>
      </c>
      <c r="J86" s="61" t="str">
        <f>IF(J16="","",J16)</f>
        <v>2. 11. 2020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26</v>
      </c>
      <c r="D88" s="38"/>
      <c r="E88" s="38"/>
      <c r="F88" s="29" t="str">
        <f>E19</f>
        <v>Technická univerzita v Liberci</v>
      </c>
      <c r="G88" s="38"/>
      <c r="H88" s="38"/>
      <c r="I88" s="121" t="s">
        <v>32</v>
      </c>
      <c r="J88" s="34" t="str">
        <f>E25</f>
        <v>UNION.ARCH spol. s r.o.</v>
      </c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30</v>
      </c>
      <c r="D89" s="38"/>
      <c r="E89" s="38"/>
      <c r="F89" s="29" t="str">
        <f>IF(E22="","",E22)</f>
        <v>Vyplň údaj</v>
      </c>
      <c r="G89" s="38"/>
      <c r="H89" s="38"/>
      <c r="I89" s="121" t="s">
        <v>35</v>
      </c>
      <c r="J89" s="34" t="str">
        <f>E28</f>
        <v>PROPOS Liberec s.r.o.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67"/>
      <c r="B91" s="168"/>
      <c r="C91" s="169" t="s">
        <v>197</v>
      </c>
      <c r="D91" s="170" t="s">
        <v>58</v>
      </c>
      <c r="E91" s="170" t="s">
        <v>54</v>
      </c>
      <c r="F91" s="170" t="s">
        <v>55</v>
      </c>
      <c r="G91" s="170" t="s">
        <v>198</v>
      </c>
      <c r="H91" s="170" t="s">
        <v>199</v>
      </c>
      <c r="I91" s="171" t="s">
        <v>200</v>
      </c>
      <c r="J91" s="170" t="s">
        <v>174</v>
      </c>
      <c r="K91" s="172" t="s">
        <v>201</v>
      </c>
      <c r="L91" s="173"/>
      <c r="M91" s="70" t="s">
        <v>21</v>
      </c>
      <c r="N91" s="71" t="s">
        <v>43</v>
      </c>
      <c r="O91" s="71" t="s">
        <v>202</v>
      </c>
      <c r="P91" s="71" t="s">
        <v>203</v>
      </c>
      <c r="Q91" s="71" t="s">
        <v>204</v>
      </c>
      <c r="R91" s="71" t="s">
        <v>205</v>
      </c>
      <c r="S91" s="71" t="s">
        <v>206</v>
      </c>
      <c r="T91" s="72" t="s">
        <v>207</v>
      </c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spans="1:65" s="2" customFormat="1" ht="22.9" customHeight="1">
      <c r="A92" s="36"/>
      <c r="B92" s="37"/>
      <c r="C92" s="77" t="s">
        <v>208</v>
      </c>
      <c r="D92" s="38"/>
      <c r="E92" s="38"/>
      <c r="F92" s="38"/>
      <c r="G92" s="38"/>
      <c r="H92" s="38"/>
      <c r="I92" s="119"/>
      <c r="J92" s="174">
        <f>BK92</f>
        <v>0</v>
      </c>
      <c r="K92" s="38"/>
      <c r="L92" s="41"/>
      <c r="M92" s="73"/>
      <c r="N92" s="175"/>
      <c r="O92" s="74"/>
      <c r="P92" s="176">
        <f>P93</f>
        <v>0</v>
      </c>
      <c r="Q92" s="74"/>
      <c r="R92" s="176">
        <f>R93</f>
        <v>0</v>
      </c>
      <c r="S92" s="74"/>
      <c r="T92" s="17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175</v>
      </c>
      <c r="BK92" s="178">
        <f>BK93</f>
        <v>0</v>
      </c>
    </row>
    <row r="93" spans="1:65" s="12" customFormat="1" ht="25.9" customHeight="1">
      <c r="B93" s="179"/>
      <c r="C93" s="180"/>
      <c r="D93" s="181" t="s">
        <v>72</v>
      </c>
      <c r="E93" s="182" t="s">
        <v>3224</v>
      </c>
      <c r="F93" s="182" t="s">
        <v>108</v>
      </c>
      <c r="G93" s="180"/>
      <c r="H93" s="180"/>
      <c r="I93" s="183"/>
      <c r="J93" s="184">
        <f>BK93</f>
        <v>0</v>
      </c>
      <c r="K93" s="180"/>
      <c r="L93" s="185"/>
      <c r="M93" s="186"/>
      <c r="N93" s="187"/>
      <c r="O93" s="187"/>
      <c r="P93" s="188">
        <f>SUM(P94:P113)</f>
        <v>0</v>
      </c>
      <c r="Q93" s="187"/>
      <c r="R93" s="188">
        <f>SUM(R94:R113)</f>
        <v>0</v>
      </c>
      <c r="S93" s="187"/>
      <c r="T93" s="189">
        <f>SUM(T94:T113)</f>
        <v>0</v>
      </c>
      <c r="AR93" s="190" t="s">
        <v>80</v>
      </c>
      <c r="AT93" s="191" t="s">
        <v>72</v>
      </c>
      <c r="AU93" s="191" t="s">
        <v>73</v>
      </c>
      <c r="AY93" s="190" t="s">
        <v>211</v>
      </c>
      <c r="BK93" s="192">
        <f>SUM(BK94:BK113)</f>
        <v>0</v>
      </c>
    </row>
    <row r="94" spans="1:65" s="2" customFormat="1" ht="16.5" customHeight="1">
      <c r="A94" s="36"/>
      <c r="B94" s="37"/>
      <c r="C94" s="195" t="s">
        <v>80</v>
      </c>
      <c r="D94" s="195" t="s">
        <v>213</v>
      </c>
      <c r="E94" s="196" t="s">
        <v>3225</v>
      </c>
      <c r="F94" s="197" t="s">
        <v>3226</v>
      </c>
      <c r="G94" s="198" t="s">
        <v>1608</v>
      </c>
      <c r="H94" s="199">
        <v>1</v>
      </c>
      <c r="I94" s="200"/>
      <c r="J94" s="201">
        <f t="shared" ref="J94:J113" si="0">ROUND(I94*H94,2)</f>
        <v>0</v>
      </c>
      <c r="K94" s="197" t="s">
        <v>21</v>
      </c>
      <c r="L94" s="41"/>
      <c r="M94" s="202" t="s">
        <v>21</v>
      </c>
      <c r="N94" s="203" t="s">
        <v>44</v>
      </c>
      <c r="O94" s="66"/>
      <c r="P94" s="204">
        <f t="shared" ref="P94:P113" si="1">O94*H94</f>
        <v>0</v>
      </c>
      <c r="Q94" s="204">
        <v>0</v>
      </c>
      <c r="R94" s="204">
        <f t="shared" ref="R94:R113" si="2">Q94*H94</f>
        <v>0</v>
      </c>
      <c r="S94" s="204">
        <v>0</v>
      </c>
      <c r="T94" s="205">
        <f t="shared" ref="T94:T113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6" t="s">
        <v>100</v>
      </c>
      <c r="AT94" s="206" t="s">
        <v>213</v>
      </c>
      <c r="AU94" s="206" t="s">
        <v>80</v>
      </c>
      <c r="AY94" s="19" t="s">
        <v>211</v>
      </c>
      <c r="BE94" s="207">
        <f t="shared" ref="BE94:BE113" si="4">IF(N94="základní",J94,0)</f>
        <v>0</v>
      </c>
      <c r="BF94" s="207">
        <f t="shared" ref="BF94:BF113" si="5">IF(N94="snížená",J94,0)</f>
        <v>0</v>
      </c>
      <c r="BG94" s="207">
        <f t="shared" ref="BG94:BG113" si="6">IF(N94="zákl. přenesená",J94,0)</f>
        <v>0</v>
      </c>
      <c r="BH94" s="207">
        <f t="shared" ref="BH94:BH113" si="7">IF(N94="sníž. přenesená",J94,0)</f>
        <v>0</v>
      </c>
      <c r="BI94" s="207">
        <f t="shared" ref="BI94:BI113" si="8">IF(N94="nulová",J94,0)</f>
        <v>0</v>
      </c>
      <c r="BJ94" s="19" t="s">
        <v>80</v>
      </c>
      <c r="BK94" s="207">
        <f t="shared" ref="BK94:BK113" si="9">ROUND(I94*H94,2)</f>
        <v>0</v>
      </c>
      <c r="BL94" s="19" t="s">
        <v>100</v>
      </c>
      <c r="BM94" s="206" t="s">
        <v>82</v>
      </c>
    </row>
    <row r="95" spans="1:65" s="2" customFormat="1" ht="16.5" customHeight="1">
      <c r="A95" s="36"/>
      <c r="B95" s="37"/>
      <c r="C95" s="195" t="s">
        <v>82</v>
      </c>
      <c r="D95" s="195" t="s">
        <v>213</v>
      </c>
      <c r="E95" s="196" t="s">
        <v>3227</v>
      </c>
      <c r="F95" s="197" t="s">
        <v>3228</v>
      </c>
      <c r="G95" s="198" t="s">
        <v>1608</v>
      </c>
      <c r="H95" s="199">
        <v>1</v>
      </c>
      <c r="I95" s="200"/>
      <c r="J95" s="201">
        <f t="shared" si="0"/>
        <v>0</v>
      </c>
      <c r="K95" s="197" t="s">
        <v>21</v>
      </c>
      <c r="L95" s="41"/>
      <c r="M95" s="202" t="s">
        <v>21</v>
      </c>
      <c r="N95" s="203" t="s">
        <v>44</v>
      </c>
      <c r="O95" s="66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6" t="s">
        <v>100</v>
      </c>
      <c r="AT95" s="206" t="s">
        <v>213</v>
      </c>
      <c r="AU95" s="206" t="s">
        <v>80</v>
      </c>
      <c r="AY95" s="19" t="s">
        <v>211</v>
      </c>
      <c r="BE95" s="207">
        <f t="shared" si="4"/>
        <v>0</v>
      </c>
      <c r="BF95" s="207">
        <f t="shared" si="5"/>
        <v>0</v>
      </c>
      <c r="BG95" s="207">
        <f t="shared" si="6"/>
        <v>0</v>
      </c>
      <c r="BH95" s="207">
        <f t="shared" si="7"/>
        <v>0</v>
      </c>
      <c r="BI95" s="207">
        <f t="shared" si="8"/>
        <v>0</v>
      </c>
      <c r="BJ95" s="19" t="s">
        <v>80</v>
      </c>
      <c r="BK95" s="207">
        <f t="shared" si="9"/>
        <v>0</v>
      </c>
      <c r="BL95" s="19" t="s">
        <v>100</v>
      </c>
      <c r="BM95" s="206" t="s">
        <v>100</v>
      </c>
    </row>
    <row r="96" spans="1:65" s="2" customFormat="1" ht="16.5" customHeight="1">
      <c r="A96" s="36"/>
      <c r="B96" s="37"/>
      <c r="C96" s="195" t="s">
        <v>88</v>
      </c>
      <c r="D96" s="195" t="s">
        <v>213</v>
      </c>
      <c r="E96" s="196" t="s">
        <v>3229</v>
      </c>
      <c r="F96" s="197" t="s">
        <v>3230</v>
      </c>
      <c r="G96" s="198" t="s">
        <v>1608</v>
      </c>
      <c r="H96" s="199">
        <v>1</v>
      </c>
      <c r="I96" s="200"/>
      <c r="J96" s="201">
        <f t="shared" si="0"/>
        <v>0</v>
      </c>
      <c r="K96" s="197" t="s">
        <v>21</v>
      </c>
      <c r="L96" s="41"/>
      <c r="M96" s="202" t="s">
        <v>21</v>
      </c>
      <c r="N96" s="203" t="s">
        <v>44</v>
      </c>
      <c r="O96" s="66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6" t="s">
        <v>100</v>
      </c>
      <c r="AT96" s="206" t="s">
        <v>213</v>
      </c>
      <c r="AU96" s="206" t="s">
        <v>80</v>
      </c>
      <c r="AY96" s="19" t="s">
        <v>211</v>
      </c>
      <c r="BE96" s="207">
        <f t="shared" si="4"/>
        <v>0</v>
      </c>
      <c r="BF96" s="207">
        <f t="shared" si="5"/>
        <v>0</v>
      </c>
      <c r="BG96" s="207">
        <f t="shared" si="6"/>
        <v>0</v>
      </c>
      <c r="BH96" s="207">
        <f t="shared" si="7"/>
        <v>0</v>
      </c>
      <c r="BI96" s="207">
        <f t="shared" si="8"/>
        <v>0</v>
      </c>
      <c r="BJ96" s="19" t="s">
        <v>80</v>
      </c>
      <c r="BK96" s="207">
        <f t="shared" si="9"/>
        <v>0</v>
      </c>
      <c r="BL96" s="19" t="s">
        <v>100</v>
      </c>
      <c r="BM96" s="206" t="s">
        <v>264</v>
      </c>
    </row>
    <row r="97" spans="1:65" s="2" customFormat="1" ht="16.5" customHeight="1">
      <c r="A97" s="36"/>
      <c r="B97" s="37"/>
      <c r="C97" s="195" t="s">
        <v>100</v>
      </c>
      <c r="D97" s="195" t="s">
        <v>213</v>
      </c>
      <c r="E97" s="196" t="s">
        <v>3231</v>
      </c>
      <c r="F97" s="197" t="s">
        <v>3232</v>
      </c>
      <c r="G97" s="198" t="s">
        <v>1608</v>
      </c>
      <c r="H97" s="199">
        <v>1</v>
      </c>
      <c r="I97" s="200"/>
      <c r="J97" s="201">
        <f t="shared" si="0"/>
        <v>0</v>
      </c>
      <c r="K97" s="197" t="s">
        <v>21</v>
      </c>
      <c r="L97" s="41"/>
      <c r="M97" s="202" t="s">
        <v>21</v>
      </c>
      <c r="N97" s="203" t="s">
        <v>44</v>
      </c>
      <c r="O97" s="66"/>
      <c r="P97" s="204">
        <f t="shared" si="1"/>
        <v>0</v>
      </c>
      <c r="Q97" s="204">
        <v>0</v>
      </c>
      <c r="R97" s="204">
        <f t="shared" si="2"/>
        <v>0</v>
      </c>
      <c r="S97" s="204">
        <v>0</v>
      </c>
      <c r="T97" s="20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6" t="s">
        <v>100</v>
      </c>
      <c r="AT97" s="206" t="s">
        <v>213</v>
      </c>
      <c r="AU97" s="206" t="s">
        <v>80</v>
      </c>
      <c r="AY97" s="19" t="s">
        <v>211</v>
      </c>
      <c r="BE97" s="207">
        <f t="shared" si="4"/>
        <v>0</v>
      </c>
      <c r="BF97" s="207">
        <f t="shared" si="5"/>
        <v>0</v>
      </c>
      <c r="BG97" s="207">
        <f t="shared" si="6"/>
        <v>0</v>
      </c>
      <c r="BH97" s="207">
        <f t="shared" si="7"/>
        <v>0</v>
      </c>
      <c r="BI97" s="207">
        <f t="shared" si="8"/>
        <v>0</v>
      </c>
      <c r="BJ97" s="19" t="s">
        <v>80</v>
      </c>
      <c r="BK97" s="207">
        <f t="shared" si="9"/>
        <v>0</v>
      </c>
      <c r="BL97" s="19" t="s">
        <v>100</v>
      </c>
      <c r="BM97" s="206" t="s">
        <v>276</v>
      </c>
    </row>
    <row r="98" spans="1:65" s="2" customFormat="1" ht="16.5" customHeight="1">
      <c r="A98" s="36"/>
      <c r="B98" s="37"/>
      <c r="C98" s="195" t="s">
        <v>245</v>
      </c>
      <c r="D98" s="195" t="s">
        <v>213</v>
      </c>
      <c r="E98" s="196" t="s">
        <v>3233</v>
      </c>
      <c r="F98" s="197" t="s">
        <v>3234</v>
      </c>
      <c r="G98" s="198" t="s">
        <v>1608</v>
      </c>
      <c r="H98" s="199">
        <v>1</v>
      </c>
      <c r="I98" s="200"/>
      <c r="J98" s="201">
        <f t="shared" si="0"/>
        <v>0</v>
      </c>
      <c r="K98" s="197" t="s">
        <v>21</v>
      </c>
      <c r="L98" s="41"/>
      <c r="M98" s="202" t="s">
        <v>21</v>
      </c>
      <c r="N98" s="203" t="s">
        <v>44</v>
      </c>
      <c r="O98" s="66"/>
      <c r="P98" s="204">
        <f t="shared" si="1"/>
        <v>0</v>
      </c>
      <c r="Q98" s="204">
        <v>0</v>
      </c>
      <c r="R98" s="204">
        <f t="shared" si="2"/>
        <v>0</v>
      </c>
      <c r="S98" s="204">
        <v>0</v>
      </c>
      <c r="T98" s="20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6" t="s">
        <v>100</v>
      </c>
      <c r="AT98" s="206" t="s">
        <v>213</v>
      </c>
      <c r="AU98" s="206" t="s">
        <v>80</v>
      </c>
      <c r="AY98" s="19" t="s">
        <v>211</v>
      </c>
      <c r="BE98" s="207">
        <f t="shared" si="4"/>
        <v>0</v>
      </c>
      <c r="BF98" s="207">
        <f t="shared" si="5"/>
        <v>0</v>
      </c>
      <c r="BG98" s="207">
        <f t="shared" si="6"/>
        <v>0</v>
      </c>
      <c r="BH98" s="207">
        <f t="shared" si="7"/>
        <v>0</v>
      </c>
      <c r="BI98" s="207">
        <f t="shared" si="8"/>
        <v>0</v>
      </c>
      <c r="BJ98" s="19" t="s">
        <v>80</v>
      </c>
      <c r="BK98" s="207">
        <f t="shared" si="9"/>
        <v>0</v>
      </c>
      <c r="BL98" s="19" t="s">
        <v>100</v>
      </c>
      <c r="BM98" s="206" t="s">
        <v>290</v>
      </c>
    </row>
    <row r="99" spans="1:65" s="2" customFormat="1" ht="16.5" customHeight="1">
      <c r="A99" s="36"/>
      <c r="B99" s="37"/>
      <c r="C99" s="195" t="s">
        <v>264</v>
      </c>
      <c r="D99" s="195" t="s">
        <v>213</v>
      </c>
      <c r="E99" s="196" t="s">
        <v>3235</v>
      </c>
      <c r="F99" s="197" t="s">
        <v>3236</v>
      </c>
      <c r="G99" s="198" t="s">
        <v>438</v>
      </c>
      <c r="H99" s="199">
        <v>100</v>
      </c>
      <c r="I99" s="200"/>
      <c r="J99" s="201">
        <f t="shared" si="0"/>
        <v>0</v>
      </c>
      <c r="K99" s="197" t="s">
        <v>21</v>
      </c>
      <c r="L99" s="41"/>
      <c r="M99" s="202" t="s">
        <v>21</v>
      </c>
      <c r="N99" s="203" t="s">
        <v>44</v>
      </c>
      <c r="O99" s="66"/>
      <c r="P99" s="204">
        <f t="shared" si="1"/>
        <v>0</v>
      </c>
      <c r="Q99" s="204">
        <v>0</v>
      </c>
      <c r="R99" s="204">
        <f t="shared" si="2"/>
        <v>0</v>
      </c>
      <c r="S99" s="204">
        <v>0</v>
      </c>
      <c r="T99" s="20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6" t="s">
        <v>100</v>
      </c>
      <c r="AT99" s="206" t="s">
        <v>213</v>
      </c>
      <c r="AU99" s="206" t="s">
        <v>80</v>
      </c>
      <c r="AY99" s="19" t="s">
        <v>211</v>
      </c>
      <c r="BE99" s="207">
        <f t="shared" si="4"/>
        <v>0</v>
      </c>
      <c r="BF99" s="207">
        <f t="shared" si="5"/>
        <v>0</v>
      </c>
      <c r="BG99" s="207">
        <f t="shared" si="6"/>
        <v>0</v>
      </c>
      <c r="BH99" s="207">
        <f t="shared" si="7"/>
        <v>0</v>
      </c>
      <c r="BI99" s="207">
        <f t="shared" si="8"/>
        <v>0</v>
      </c>
      <c r="BJ99" s="19" t="s">
        <v>80</v>
      </c>
      <c r="BK99" s="207">
        <f t="shared" si="9"/>
        <v>0</v>
      </c>
      <c r="BL99" s="19" t="s">
        <v>100</v>
      </c>
      <c r="BM99" s="206" t="s">
        <v>303</v>
      </c>
    </row>
    <row r="100" spans="1:65" s="2" customFormat="1" ht="16.5" customHeight="1">
      <c r="A100" s="36"/>
      <c r="B100" s="37"/>
      <c r="C100" s="195" t="s">
        <v>270</v>
      </c>
      <c r="D100" s="195" t="s">
        <v>213</v>
      </c>
      <c r="E100" s="196" t="s">
        <v>3237</v>
      </c>
      <c r="F100" s="197" t="s">
        <v>3238</v>
      </c>
      <c r="G100" s="198" t="s">
        <v>1608</v>
      </c>
      <c r="H100" s="199">
        <v>15</v>
      </c>
      <c r="I100" s="200"/>
      <c r="J100" s="201">
        <f t="shared" si="0"/>
        <v>0</v>
      </c>
      <c r="K100" s="197" t="s">
        <v>21</v>
      </c>
      <c r="L100" s="41"/>
      <c r="M100" s="202" t="s">
        <v>21</v>
      </c>
      <c r="N100" s="203" t="s">
        <v>44</v>
      </c>
      <c r="O100" s="66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6" t="s">
        <v>100</v>
      </c>
      <c r="AT100" s="206" t="s">
        <v>213</v>
      </c>
      <c r="AU100" s="206" t="s">
        <v>80</v>
      </c>
      <c r="AY100" s="19" t="s">
        <v>211</v>
      </c>
      <c r="BE100" s="207">
        <f t="shared" si="4"/>
        <v>0</v>
      </c>
      <c r="BF100" s="207">
        <f t="shared" si="5"/>
        <v>0</v>
      </c>
      <c r="BG100" s="207">
        <f t="shared" si="6"/>
        <v>0</v>
      </c>
      <c r="BH100" s="207">
        <f t="shared" si="7"/>
        <v>0</v>
      </c>
      <c r="BI100" s="207">
        <f t="shared" si="8"/>
        <v>0</v>
      </c>
      <c r="BJ100" s="19" t="s">
        <v>80</v>
      </c>
      <c r="BK100" s="207">
        <f t="shared" si="9"/>
        <v>0</v>
      </c>
      <c r="BL100" s="19" t="s">
        <v>100</v>
      </c>
      <c r="BM100" s="206" t="s">
        <v>322</v>
      </c>
    </row>
    <row r="101" spans="1:65" s="2" customFormat="1" ht="16.5" customHeight="1">
      <c r="A101" s="36"/>
      <c r="B101" s="37"/>
      <c r="C101" s="195" t="s">
        <v>276</v>
      </c>
      <c r="D101" s="195" t="s">
        <v>213</v>
      </c>
      <c r="E101" s="196" t="s">
        <v>3239</v>
      </c>
      <c r="F101" s="197" t="s">
        <v>3240</v>
      </c>
      <c r="G101" s="198" t="s">
        <v>1608</v>
      </c>
      <c r="H101" s="199">
        <v>17</v>
      </c>
      <c r="I101" s="200"/>
      <c r="J101" s="201">
        <f t="shared" si="0"/>
        <v>0</v>
      </c>
      <c r="K101" s="197" t="s">
        <v>21</v>
      </c>
      <c r="L101" s="41"/>
      <c r="M101" s="202" t="s">
        <v>21</v>
      </c>
      <c r="N101" s="203" t="s">
        <v>44</v>
      </c>
      <c r="O101" s="66"/>
      <c r="P101" s="204">
        <f t="shared" si="1"/>
        <v>0</v>
      </c>
      <c r="Q101" s="204">
        <v>0</v>
      </c>
      <c r="R101" s="204">
        <f t="shared" si="2"/>
        <v>0</v>
      </c>
      <c r="S101" s="204">
        <v>0</v>
      </c>
      <c r="T101" s="20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6" t="s">
        <v>100</v>
      </c>
      <c r="AT101" s="206" t="s">
        <v>213</v>
      </c>
      <c r="AU101" s="206" t="s">
        <v>80</v>
      </c>
      <c r="AY101" s="19" t="s">
        <v>211</v>
      </c>
      <c r="BE101" s="207">
        <f t="shared" si="4"/>
        <v>0</v>
      </c>
      <c r="BF101" s="207">
        <f t="shared" si="5"/>
        <v>0</v>
      </c>
      <c r="BG101" s="207">
        <f t="shared" si="6"/>
        <v>0</v>
      </c>
      <c r="BH101" s="207">
        <f t="shared" si="7"/>
        <v>0</v>
      </c>
      <c r="BI101" s="207">
        <f t="shared" si="8"/>
        <v>0</v>
      </c>
      <c r="BJ101" s="19" t="s">
        <v>80</v>
      </c>
      <c r="BK101" s="207">
        <f t="shared" si="9"/>
        <v>0</v>
      </c>
      <c r="BL101" s="19" t="s">
        <v>100</v>
      </c>
      <c r="BM101" s="206" t="s">
        <v>330</v>
      </c>
    </row>
    <row r="102" spans="1:65" s="2" customFormat="1" ht="16.5" customHeight="1">
      <c r="A102" s="36"/>
      <c r="B102" s="37"/>
      <c r="C102" s="195" t="s">
        <v>282</v>
      </c>
      <c r="D102" s="195" t="s">
        <v>213</v>
      </c>
      <c r="E102" s="196" t="s">
        <v>3241</v>
      </c>
      <c r="F102" s="197" t="s">
        <v>3242</v>
      </c>
      <c r="G102" s="198" t="s">
        <v>1608</v>
      </c>
      <c r="H102" s="199">
        <v>18</v>
      </c>
      <c r="I102" s="200"/>
      <c r="J102" s="201">
        <f t="shared" si="0"/>
        <v>0</v>
      </c>
      <c r="K102" s="197" t="s">
        <v>21</v>
      </c>
      <c r="L102" s="41"/>
      <c r="M102" s="202" t="s">
        <v>21</v>
      </c>
      <c r="N102" s="203" t="s">
        <v>44</v>
      </c>
      <c r="O102" s="66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6" t="s">
        <v>100</v>
      </c>
      <c r="AT102" s="206" t="s">
        <v>213</v>
      </c>
      <c r="AU102" s="206" t="s">
        <v>80</v>
      </c>
      <c r="AY102" s="19" t="s">
        <v>211</v>
      </c>
      <c r="BE102" s="207">
        <f t="shared" si="4"/>
        <v>0</v>
      </c>
      <c r="BF102" s="207">
        <f t="shared" si="5"/>
        <v>0</v>
      </c>
      <c r="BG102" s="207">
        <f t="shared" si="6"/>
        <v>0</v>
      </c>
      <c r="BH102" s="207">
        <f t="shared" si="7"/>
        <v>0</v>
      </c>
      <c r="BI102" s="207">
        <f t="shared" si="8"/>
        <v>0</v>
      </c>
      <c r="BJ102" s="19" t="s">
        <v>80</v>
      </c>
      <c r="BK102" s="207">
        <f t="shared" si="9"/>
        <v>0</v>
      </c>
      <c r="BL102" s="19" t="s">
        <v>100</v>
      </c>
      <c r="BM102" s="206" t="s">
        <v>346</v>
      </c>
    </row>
    <row r="103" spans="1:65" s="2" customFormat="1" ht="16.5" customHeight="1">
      <c r="A103" s="36"/>
      <c r="B103" s="37"/>
      <c r="C103" s="195" t="s">
        <v>290</v>
      </c>
      <c r="D103" s="195" t="s">
        <v>213</v>
      </c>
      <c r="E103" s="196" t="s">
        <v>3243</v>
      </c>
      <c r="F103" s="197" t="s">
        <v>3244</v>
      </c>
      <c r="G103" s="198" t="s">
        <v>1608</v>
      </c>
      <c r="H103" s="199">
        <v>19</v>
      </c>
      <c r="I103" s="200"/>
      <c r="J103" s="201">
        <f t="shared" si="0"/>
        <v>0</v>
      </c>
      <c r="K103" s="197" t="s">
        <v>21</v>
      </c>
      <c r="L103" s="41"/>
      <c r="M103" s="202" t="s">
        <v>21</v>
      </c>
      <c r="N103" s="203" t="s">
        <v>44</v>
      </c>
      <c r="O103" s="66"/>
      <c r="P103" s="204">
        <f t="shared" si="1"/>
        <v>0</v>
      </c>
      <c r="Q103" s="204">
        <v>0</v>
      </c>
      <c r="R103" s="204">
        <f t="shared" si="2"/>
        <v>0</v>
      </c>
      <c r="S103" s="204">
        <v>0</v>
      </c>
      <c r="T103" s="20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6" t="s">
        <v>100</v>
      </c>
      <c r="AT103" s="206" t="s">
        <v>213</v>
      </c>
      <c r="AU103" s="206" t="s">
        <v>80</v>
      </c>
      <c r="AY103" s="19" t="s">
        <v>211</v>
      </c>
      <c r="BE103" s="207">
        <f t="shared" si="4"/>
        <v>0</v>
      </c>
      <c r="BF103" s="207">
        <f t="shared" si="5"/>
        <v>0</v>
      </c>
      <c r="BG103" s="207">
        <f t="shared" si="6"/>
        <v>0</v>
      </c>
      <c r="BH103" s="207">
        <f t="shared" si="7"/>
        <v>0</v>
      </c>
      <c r="BI103" s="207">
        <f t="shared" si="8"/>
        <v>0</v>
      </c>
      <c r="BJ103" s="19" t="s">
        <v>80</v>
      </c>
      <c r="BK103" s="207">
        <f t="shared" si="9"/>
        <v>0</v>
      </c>
      <c r="BL103" s="19" t="s">
        <v>100</v>
      </c>
      <c r="BM103" s="206" t="s">
        <v>360</v>
      </c>
    </row>
    <row r="104" spans="1:65" s="2" customFormat="1" ht="16.5" customHeight="1">
      <c r="A104" s="36"/>
      <c r="B104" s="37"/>
      <c r="C104" s="195" t="s">
        <v>296</v>
      </c>
      <c r="D104" s="195" t="s">
        <v>213</v>
      </c>
      <c r="E104" s="196" t="s">
        <v>3245</v>
      </c>
      <c r="F104" s="197" t="s">
        <v>3246</v>
      </c>
      <c r="G104" s="198" t="s">
        <v>1608</v>
      </c>
      <c r="H104" s="199">
        <v>6</v>
      </c>
      <c r="I104" s="200"/>
      <c r="J104" s="201">
        <f t="shared" si="0"/>
        <v>0</v>
      </c>
      <c r="K104" s="197" t="s">
        <v>21</v>
      </c>
      <c r="L104" s="41"/>
      <c r="M104" s="202" t="s">
        <v>21</v>
      </c>
      <c r="N104" s="203" t="s">
        <v>44</v>
      </c>
      <c r="O104" s="66"/>
      <c r="P104" s="204">
        <f t="shared" si="1"/>
        <v>0</v>
      </c>
      <c r="Q104" s="204">
        <v>0</v>
      </c>
      <c r="R104" s="204">
        <f t="shared" si="2"/>
        <v>0</v>
      </c>
      <c r="S104" s="204">
        <v>0</v>
      </c>
      <c r="T104" s="20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6" t="s">
        <v>100</v>
      </c>
      <c r="AT104" s="206" t="s">
        <v>213</v>
      </c>
      <c r="AU104" s="206" t="s">
        <v>80</v>
      </c>
      <c r="AY104" s="19" t="s">
        <v>211</v>
      </c>
      <c r="BE104" s="207">
        <f t="shared" si="4"/>
        <v>0</v>
      </c>
      <c r="BF104" s="207">
        <f t="shared" si="5"/>
        <v>0</v>
      </c>
      <c r="BG104" s="207">
        <f t="shared" si="6"/>
        <v>0</v>
      </c>
      <c r="BH104" s="207">
        <f t="shared" si="7"/>
        <v>0</v>
      </c>
      <c r="BI104" s="207">
        <f t="shared" si="8"/>
        <v>0</v>
      </c>
      <c r="BJ104" s="19" t="s">
        <v>80</v>
      </c>
      <c r="BK104" s="207">
        <f t="shared" si="9"/>
        <v>0</v>
      </c>
      <c r="BL104" s="19" t="s">
        <v>100</v>
      </c>
      <c r="BM104" s="206" t="s">
        <v>367</v>
      </c>
    </row>
    <row r="105" spans="1:65" s="2" customFormat="1" ht="16.5" customHeight="1">
      <c r="A105" s="36"/>
      <c r="B105" s="37"/>
      <c r="C105" s="195" t="s">
        <v>303</v>
      </c>
      <c r="D105" s="195" t="s">
        <v>213</v>
      </c>
      <c r="E105" s="196" t="s">
        <v>3247</v>
      </c>
      <c r="F105" s="197" t="s">
        <v>3248</v>
      </c>
      <c r="G105" s="198" t="s">
        <v>1608</v>
      </c>
      <c r="H105" s="199">
        <v>17</v>
      </c>
      <c r="I105" s="200"/>
      <c r="J105" s="201">
        <f t="shared" si="0"/>
        <v>0</v>
      </c>
      <c r="K105" s="197" t="s">
        <v>21</v>
      </c>
      <c r="L105" s="41"/>
      <c r="M105" s="202" t="s">
        <v>21</v>
      </c>
      <c r="N105" s="203" t="s">
        <v>44</v>
      </c>
      <c r="O105" s="66"/>
      <c r="P105" s="204">
        <f t="shared" si="1"/>
        <v>0</v>
      </c>
      <c r="Q105" s="204">
        <v>0</v>
      </c>
      <c r="R105" s="204">
        <f t="shared" si="2"/>
        <v>0</v>
      </c>
      <c r="S105" s="204">
        <v>0</v>
      </c>
      <c r="T105" s="20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100</v>
      </c>
      <c r="AT105" s="206" t="s">
        <v>213</v>
      </c>
      <c r="AU105" s="206" t="s">
        <v>80</v>
      </c>
      <c r="AY105" s="19" t="s">
        <v>211</v>
      </c>
      <c r="BE105" s="207">
        <f t="shared" si="4"/>
        <v>0</v>
      </c>
      <c r="BF105" s="207">
        <f t="shared" si="5"/>
        <v>0</v>
      </c>
      <c r="BG105" s="207">
        <f t="shared" si="6"/>
        <v>0</v>
      </c>
      <c r="BH105" s="207">
        <f t="shared" si="7"/>
        <v>0</v>
      </c>
      <c r="BI105" s="207">
        <f t="shared" si="8"/>
        <v>0</v>
      </c>
      <c r="BJ105" s="19" t="s">
        <v>80</v>
      </c>
      <c r="BK105" s="207">
        <f t="shared" si="9"/>
        <v>0</v>
      </c>
      <c r="BL105" s="19" t="s">
        <v>100</v>
      </c>
      <c r="BM105" s="206" t="s">
        <v>383</v>
      </c>
    </row>
    <row r="106" spans="1:65" s="2" customFormat="1" ht="16.5" customHeight="1">
      <c r="A106" s="36"/>
      <c r="B106" s="37"/>
      <c r="C106" s="195" t="s">
        <v>169</v>
      </c>
      <c r="D106" s="195" t="s">
        <v>213</v>
      </c>
      <c r="E106" s="196" t="s">
        <v>3249</v>
      </c>
      <c r="F106" s="197" t="s">
        <v>3250</v>
      </c>
      <c r="G106" s="198" t="s">
        <v>1608</v>
      </c>
      <c r="H106" s="199">
        <v>17</v>
      </c>
      <c r="I106" s="200"/>
      <c r="J106" s="201">
        <f t="shared" si="0"/>
        <v>0</v>
      </c>
      <c r="K106" s="197" t="s">
        <v>21</v>
      </c>
      <c r="L106" s="41"/>
      <c r="M106" s="202" t="s">
        <v>21</v>
      </c>
      <c r="N106" s="203" t="s">
        <v>44</v>
      </c>
      <c r="O106" s="66"/>
      <c r="P106" s="204">
        <f t="shared" si="1"/>
        <v>0</v>
      </c>
      <c r="Q106" s="204">
        <v>0</v>
      </c>
      <c r="R106" s="204">
        <f t="shared" si="2"/>
        <v>0</v>
      </c>
      <c r="S106" s="204">
        <v>0</v>
      </c>
      <c r="T106" s="20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6" t="s">
        <v>100</v>
      </c>
      <c r="AT106" s="206" t="s">
        <v>213</v>
      </c>
      <c r="AU106" s="206" t="s">
        <v>80</v>
      </c>
      <c r="AY106" s="19" t="s">
        <v>211</v>
      </c>
      <c r="BE106" s="207">
        <f t="shared" si="4"/>
        <v>0</v>
      </c>
      <c r="BF106" s="207">
        <f t="shared" si="5"/>
        <v>0</v>
      </c>
      <c r="BG106" s="207">
        <f t="shared" si="6"/>
        <v>0</v>
      </c>
      <c r="BH106" s="207">
        <f t="shared" si="7"/>
        <v>0</v>
      </c>
      <c r="BI106" s="207">
        <f t="shared" si="8"/>
        <v>0</v>
      </c>
      <c r="BJ106" s="19" t="s">
        <v>80</v>
      </c>
      <c r="BK106" s="207">
        <f t="shared" si="9"/>
        <v>0</v>
      </c>
      <c r="BL106" s="19" t="s">
        <v>100</v>
      </c>
      <c r="BM106" s="206" t="s">
        <v>398</v>
      </c>
    </row>
    <row r="107" spans="1:65" s="2" customFormat="1" ht="16.5" customHeight="1">
      <c r="A107" s="36"/>
      <c r="B107" s="37"/>
      <c r="C107" s="195" t="s">
        <v>322</v>
      </c>
      <c r="D107" s="195" t="s">
        <v>213</v>
      </c>
      <c r="E107" s="196" t="s">
        <v>3251</v>
      </c>
      <c r="F107" s="197" t="s">
        <v>3252</v>
      </c>
      <c r="G107" s="198" t="s">
        <v>1608</v>
      </c>
      <c r="H107" s="199">
        <v>3</v>
      </c>
      <c r="I107" s="200"/>
      <c r="J107" s="201">
        <f t="shared" si="0"/>
        <v>0</v>
      </c>
      <c r="K107" s="197" t="s">
        <v>21</v>
      </c>
      <c r="L107" s="41"/>
      <c r="M107" s="202" t="s">
        <v>21</v>
      </c>
      <c r="N107" s="203" t="s">
        <v>44</v>
      </c>
      <c r="O107" s="66"/>
      <c r="P107" s="204">
        <f t="shared" si="1"/>
        <v>0</v>
      </c>
      <c r="Q107" s="204">
        <v>0</v>
      </c>
      <c r="R107" s="204">
        <f t="shared" si="2"/>
        <v>0</v>
      </c>
      <c r="S107" s="204">
        <v>0</v>
      </c>
      <c r="T107" s="20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6" t="s">
        <v>100</v>
      </c>
      <c r="AT107" s="206" t="s">
        <v>213</v>
      </c>
      <c r="AU107" s="206" t="s">
        <v>80</v>
      </c>
      <c r="AY107" s="19" t="s">
        <v>211</v>
      </c>
      <c r="BE107" s="207">
        <f t="shared" si="4"/>
        <v>0</v>
      </c>
      <c r="BF107" s="207">
        <f t="shared" si="5"/>
        <v>0</v>
      </c>
      <c r="BG107" s="207">
        <f t="shared" si="6"/>
        <v>0</v>
      </c>
      <c r="BH107" s="207">
        <f t="shared" si="7"/>
        <v>0</v>
      </c>
      <c r="BI107" s="207">
        <f t="shared" si="8"/>
        <v>0</v>
      </c>
      <c r="BJ107" s="19" t="s">
        <v>80</v>
      </c>
      <c r="BK107" s="207">
        <f t="shared" si="9"/>
        <v>0</v>
      </c>
      <c r="BL107" s="19" t="s">
        <v>100</v>
      </c>
      <c r="BM107" s="206" t="s">
        <v>409</v>
      </c>
    </row>
    <row r="108" spans="1:65" s="2" customFormat="1" ht="16.5" customHeight="1">
      <c r="A108" s="36"/>
      <c r="B108" s="37"/>
      <c r="C108" s="195" t="s">
        <v>8</v>
      </c>
      <c r="D108" s="195" t="s">
        <v>213</v>
      </c>
      <c r="E108" s="196" t="s">
        <v>3253</v>
      </c>
      <c r="F108" s="197" t="s">
        <v>3254</v>
      </c>
      <c r="G108" s="198" t="s">
        <v>1608</v>
      </c>
      <c r="H108" s="199">
        <v>1</v>
      </c>
      <c r="I108" s="200"/>
      <c r="J108" s="201">
        <f t="shared" si="0"/>
        <v>0</v>
      </c>
      <c r="K108" s="197" t="s">
        <v>21</v>
      </c>
      <c r="L108" s="41"/>
      <c r="M108" s="202" t="s">
        <v>21</v>
      </c>
      <c r="N108" s="203" t="s">
        <v>44</v>
      </c>
      <c r="O108" s="66"/>
      <c r="P108" s="204">
        <f t="shared" si="1"/>
        <v>0</v>
      </c>
      <c r="Q108" s="204">
        <v>0</v>
      </c>
      <c r="R108" s="204">
        <f t="shared" si="2"/>
        <v>0</v>
      </c>
      <c r="S108" s="204">
        <v>0</v>
      </c>
      <c r="T108" s="20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6" t="s">
        <v>100</v>
      </c>
      <c r="AT108" s="206" t="s">
        <v>213</v>
      </c>
      <c r="AU108" s="206" t="s">
        <v>80</v>
      </c>
      <c r="AY108" s="19" t="s">
        <v>211</v>
      </c>
      <c r="BE108" s="207">
        <f t="shared" si="4"/>
        <v>0</v>
      </c>
      <c r="BF108" s="207">
        <f t="shared" si="5"/>
        <v>0</v>
      </c>
      <c r="BG108" s="207">
        <f t="shared" si="6"/>
        <v>0</v>
      </c>
      <c r="BH108" s="207">
        <f t="shared" si="7"/>
        <v>0</v>
      </c>
      <c r="BI108" s="207">
        <f t="shared" si="8"/>
        <v>0</v>
      </c>
      <c r="BJ108" s="19" t="s">
        <v>80</v>
      </c>
      <c r="BK108" s="207">
        <f t="shared" si="9"/>
        <v>0</v>
      </c>
      <c r="BL108" s="19" t="s">
        <v>100</v>
      </c>
      <c r="BM108" s="206" t="s">
        <v>421</v>
      </c>
    </row>
    <row r="109" spans="1:65" s="2" customFormat="1" ht="16.5" customHeight="1">
      <c r="A109" s="36"/>
      <c r="B109" s="37"/>
      <c r="C109" s="195" t="s">
        <v>330</v>
      </c>
      <c r="D109" s="195" t="s">
        <v>213</v>
      </c>
      <c r="E109" s="196" t="s">
        <v>3255</v>
      </c>
      <c r="F109" s="197" t="s">
        <v>3256</v>
      </c>
      <c r="G109" s="198" t="s">
        <v>1608</v>
      </c>
      <c r="H109" s="199">
        <v>1</v>
      </c>
      <c r="I109" s="200"/>
      <c r="J109" s="201">
        <f t="shared" si="0"/>
        <v>0</v>
      </c>
      <c r="K109" s="197" t="s">
        <v>21</v>
      </c>
      <c r="L109" s="41"/>
      <c r="M109" s="202" t="s">
        <v>21</v>
      </c>
      <c r="N109" s="203" t="s">
        <v>44</v>
      </c>
      <c r="O109" s="66"/>
      <c r="P109" s="204">
        <f t="shared" si="1"/>
        <v>0</v>
      </c>
      <c r="Q109" s="204">
        <v>0</v>
      </c>
      <c r="R109" s="204">
        <f t="shared" si="2"/>
        <v>0</v>
      </c>
      <c r="S109" s="204">
        <v>0</v>
      </c>
      <c r="T109" s="20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6" t="s">
        <v>100</v>
      </c>
      <c r="AT109" s="206" t="s">
        <v>213</v>
      </c>
      <c r="AU109" s="206" t="s">
        <v>80</v>
      </c>
      <c r="AY109" s="19" t="s">
        <v>211</v>
      </c>
      <c r="BE109" s="207">
        <f t="shared" si="4"/>
        <v>0</v>
      </c>
      <c r="BF109" s="207">
        <f t="shared" si="5"/>
        <v>0</v>
      </c>
      <c r="BG109" s="207">
        <f t="shared" si="6"/>
        <v>0</v>
      </c>
      <c r="BH109" s="207">
        <f t="shared" si="7"/>
        <v>0</v>
      </c>
      <c r="BI109" s="207">
        <f t="shared" si="8"/>
        <v>0</v>
      </c>
      <c r="BJ109" s="19" t="s">
        <v>80</v>
      </c>
      <c r="BK109" s="207">
        <f t="shared" si="9"/>
        <v>0</v>
      </c>
      <c r="BL109" s="19" t="s">
        <v>100</v>
      </c>
      <c r="BM109" s="206" t="s">
        <v>435</v>
      </c>
    </row>
    <row r="110" spans="1:65" s="2" customFormat="1" ht="16.5" customHeight="1">
      <c r="A110" s="36"/>
      <c r="B110" s="37"/>
      <c r="C110" s="195" t="s">
        <v>334</v>
      </c>
      <c r="D110" s="195" t="s">
        <v>213</v>
      </c>
      <c r="E110" s="196" t="s">
        <v>3257</v>
      </c>
      <c r="F110" s="197" t="s">
        <v>3258</v>
      </c>
      <c r="G110" s="198" t="s">
        <v>1608</v>
      </c>
      <c r="H110" s="199">
        <v>250</v>
      </c>
      <c r="I110" s="200"/>
      <c r="J110" s="201">
        <f t="shared" si="0"/>
        <v>0</v>
      </c>
      <c r="K110" s="197" t="s">
        <v>21</v>
      </c>
      <c r="L110" s="41"/>
      <c r="M110" s="202" t="s">
        <v>21</v>
      </c>
      <c r="N110" s="203" t="s">
        <v>44</v>
      </c>
      <c r="O110" s="66"/>
      <c r="P110" s="204">
        <f t="shared" si="1"/>
        <v>0</v>
      </c>
      <c r="Q110" s="204">
        <v>0</v>
      </c>
      <c r="R110" s="204">
        <f t="shared" si="2"/>
        <v>0</v>
      </c>
      <c r="S110" s="204">
        <v>0</v>
      </c>
      <c r="T110" s="20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6" t="s">
        <v>100</v>
      </c>
      <c r="AT110" s="206" t="s">
        <v>213</v>
      </c>
      <c r="AU110" s="206" t="s">
        <v>80</v>
      </c>
      <c r="AY110" s="19" t="s">
        <v>211</v>
      </c>
      <c r="BE110" s="207">
        <f t="shared" si="4"/>
        <v>0</v>
      </c>
      <c r="BF110" s="207">
        <f t="shared" si="5"/>
        <v>0</v>
      </c>
      <c r="BG110" s="207">
        <f t="shared" si="6"/>
        <v>0</v>
      </c>
      <c r="BH110" s="207">
        <f t="shared" si="7"/>
        <v>0</v>
      </c>
      <c r="BI110" s="207">
        <f t="shared" si="8"/>
        <v>0</v>
      </c>
      <c r="BJ110" s="19" t="s">
        <v>80</v>
      </c>
      <c r="BK110" s="207">
        <f t="shared" si="9"/>
        <v>0</v>
      </c>
      <c r="BL110" s="19" t="s">
        <v>100</v>
      </c>
      <c r="BM110" s="206" t="s">
        <v>451</v>
      </c>
    </row>
    <row r="111" spans="1:65" s="2" customFormat="1" ht="16.5" customHeight="1">
      <c r="A111" s="36"/>
      <c r="B111" s="37"/>
      <c r="C111" s="195" t="s">
        <v>346</v>
      </c>
      <c r="D111" s="195" t="s">
        <v>213</v>
      </c>
      <c r="E111" s="196" t="s">
        <v>3259</v>
      </c>
      <c r="F111" s="197" t="s">
        <v>3260</v>
      </c>
      <c r="G111" s="198" t="s">
        <v>3261</v>
      </c>
      <c r="H111" s="199">
        <v>6</v>
      </c>
      <c r="I111" s="200"/>
      <c r="J111" s="201">
        <f t="shared" si="0"/>
        <v>0</v>
      </c>
      <c r="K111" s="197" t="s">
        <v>21</v>
      </c>
      <c r="L111" s="41"/>
      <c r="M111" s="202" t="s">
        <v>21</v>
      </c>
      <c r="N111" s="203" t="s">
        <v>44</v>
      </c>
      <c r="O111" s="66"/>
      <c r="P111" s="204">
        <f t="shared" si="1"/>
        <v>0</v>
      </c>
      <c r="Q111" s="204">
        <v>0</v>
      </c>
      <c r="R111" s="204">
        <f t="shared" si="2"/>
        <v>0</v>
      </c>
      <c r="S111" s="204">
        <v>0</v>
      </c>
      <c r="T111" s="20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6" t="s">
        <v>100</v>
      </c>
      <c r="AT111" s="206" t="s">
        <v>213</v>
      </c>
      <c r="AU111" s="206" t="s">
        <v>80</v>
      </c>
      <c r="AY111" s="19" t="s">
        <v>211</v>
      </c>
      <c r="BE111" s="207">
        <f t="shared" si="4"/>
        <v>0</v>
      </c>
      <c r="BF111" s="207">
        <f t="shared" si="5"/>
        <v>0</v>
      </c>
      <c r="BG111" s="207">
        <f t="shared" si="6"/>
        <v>0</v>
      </c>
      <c r="BH111" s="207">
        <f t="shared" si="7"/>
        <v>0</v>
      </c>
      <c r="BI111" s="207">
        <f t="shared" si="8"/>
        <v>0</v>
      </c>
      <c r="BJ111" s="19" t="s">
        <v>80</v>
      </c>
      <c r="BK111" s="207">
        <f t="shared" si="9"/>
        <v>0</v>
      </c>
      <c r="BL111" s="19" t="s">
        <v>100</v>
      </c>
      <c r="BM111" s="206" t="s">
        <v>465</v>
      </c>
    </row>
    <row r="112" spans="1:65" s="2" customFormat="1" ht="16.5" customHeight="1">
      <c r="A112" s="36"/>
      <c r="B112" s="37"/>
      <c r="C112" s="195" t="s">
        <v>354</v>
      </c>
      <c r="D112" s="195" t="s">
        <v>213</v>
      </c>
      <c r="E112" s="196" t="s">
        <v>3262</v>
      </c>
      <c r="F112" s="197" t="s">
        <v>3263</v>
      </c>
      <c r="G112" s="198" t="s">
        <v>3261</v>
      </c>
      <c r="H112" s="199">
        <v>6</v>
      </c>
      <c r="I112" s="200"/>
      <c r="J112" s="201">
        <f t="shared" si="0"/>
        <v>0</v>
      </c>
      <c r="K112" s="197" t="s">
        <v>21</v>
      </c>
      <c r="L112" s="41"/>
      <c r="M112" s="202" t="s">
        <v>21</v>
      </c>
      <c r="N112" s="203" t="s">
        <v>44</v>
      </c>
      <c r="O112" s="66"/>
      <c r="P112" s="204">
        <f t="shared" si="1"/>
        <v>0</v>
      </c>
      <c r="Q112" s="204">
        <v>0</v>
      </c>
      <c r="R112" s="204">
        <f t="shared" si="2"/>
        <v>0</v>
      </c>
      <c r="S112" s="204">
        <v>0</v>
      </c>
      <c r="T112" s="20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100</v>
      </c>
      <c r="AT112" s="206" t="s">
        <v>213</v>
      </c>
      <c r="AU112" s="206" t="s">
        <v>80</v>
      </c>
      <c r="AY112" s="19" t="s">
        <v>211</v>
      </c>
      <c r="BE112" s="207">
        <f t="shared" si="4"/>
        <v>0</v>
      </c>
      <c r="BF112" s="207">
        <f t="shared" si="5"/>
        <v>0</v>
      </c>
      <c r="BG112" s="207">
        <f t="shared" si="6"/>
        <v>0</v>
      </c>
      <c r="BH112" s="207">
        <f t="shared" si="7"/>
        <v>0</v>
      </c>
      <c r="BI112" s="207">
        <f t="shared" si="8"/>
        <v>0</v>
      </c>
      <c r="BJ112" s="19" t="s">
        <v>80</v>
      </c>
      <c r="BK112" s="207">
        <f t="shared" si="9"/>
        <v>0</v>
      </c>
      <c r="BL112" s="19" t="s">
        <v>100</v>
      </c>
      <c r="BM112" s="206" t="s">
        <v>475</v>
      </c>
    </row>
    <row r="113" spans="1:65" s="2" customFormat="1" ht="16.5" customHeight="1">
      <c r="A113" s="36"/>
      <c r="B113" s="37"/>
      <c r="C113" s="195" t="s">
        <v>360</v>
      </c>
      <c r="D113" s="195" t="s">
        <v>213</v>
      </c>
      <c r="E113" s="196" t="s">
        <v>3264</v>
      </c>
      <c r="F113" s="197" t="s">
        <v>3265</v>
      </c>
      <c r="G113" s="198" t="s">
        <v>243</v>
      </c>
      <c r="H113" s="199">
        <v>1</v>
      </c>
      <c r="I113" s="200"/>
      <c r="J113" s="201">
        <f t="shared" si="0"/>
        <v>0</v>
      </c>
      <c r="K113" s="197" t="s">
        <v>21</v>
      </c>
      <c r="L113" s="41"/>
      <c r="M113" s="268" t="s">
        <v>21</v>
      </c>
      <c r="N113" s="269" t="s">
        <v>44</v>
      </c>
      <c r="O113" s="270"/>
      <c r="P113" s="271">
        <f t="shared" si="1"/>
        <v>0</v>
      </c>
      <c r="Q113" s="271">
        <v>0</v>
      </c>
      <c r="R113" s="271">
        <f t="shared" si="2"/>
        <v>0</v>
      </c>
      <c r="S113" s="271">
        <v>0</v>
      </c>
      <c r="T113" s="272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6" t="s">
        <v>100</v>
      </c>
      <c r="AT113" s="206" t="s">
        <v>213</v>
      </c>
      <c r="AU113" s="206" t="s">
        <v>80</v>
      </c>
      <c r="AY113" s="19" t="s">
        <v>211</v>
      </c>
      <c r="BE113" s="207">
        <f t="shared" si="4"/>
        <v>0</v>
      </c>
      <c r="BF113" s="207">
        <f t="shared" si="5"/>
        <v>0</v>
      </c>
      <c r="BG113" s="207">
        <f t="shared" si="6"/>
        <v>0</v>
      </c>
      <c r="BH113" s="207">
        <f t="shared" si="7"/>
        <v>0</v>
      </c>
      <c r="BI113" s="207">
        <f t="shared" si="8"/>
        <v>0</v>
      </c>
      <c r="BJ113" s="19" t="s">
        <v>80</v>
      </c>
      <c r="BK113" s="207">
        <f t="shared" si="9"/>
        <v>0</v>
      </c>
      <c r="BL113" s="19" t="s">
        <v>100</v>
      </c>
      <c r="BM113" s="206" t="s">
        <v>488</v>
      </c>
    </row>
    <row r="114" spans="1:65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145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oWyIcBp4EK0uPZ30ZkeeLy6cAEQPiFCdikHxwXiZwL56SdUyMdbhZDv02KeQi3K0dqwCYmUrFGaFj/mKnex/JA==" saltValue="oJZ2pGZizuFzxheqN2sHlwHFxsQbkSUtXX+iYn/75MFf8XmkZceOyhFTH6sqcXYF2qfkXg3FOgLqNbucNqcP6A==" spinCount="100000" sheet="1" objects="1" scenarios="1" formatColumns="0" formatRows="0" autoFilter="0"/>
  <autoFilter ref="C91:K113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1"/>
  <sheetViews>
    <sheetView showGridLines="0" topLeftCell="A3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112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1125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2695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3266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ROUND(J100,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ROUND((SUM(BE100:BE1020)),  2)</f>
        <v>0</v>
      </c>
      <c r="G37" s="36"/>
      <c r="H37" s="36"/>
      <c r="I37" s="134">
        <v>0.21</v>
      </c>
      <c r="J37" s="133">
        <f>ROUND(((SUM(BE100:BE1020))*I37),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ROUND((SUM(BF100:BF1020)),  2)</f>
        <v>0</v>
      </c>
      <c r="G38" s="36"/>
      <c r="H38" s="36"/>
      <c r="I38" s="134">
        <v>0.15</v>
      </c>
      <c r="J38" s="133">
        <f>ROUND(((SUM(BF100:BF1020))*I38),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ROUND((SUM(BG100:BG1020)),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ROUND((SUM(BH100:BH1020)),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ROUND((SUM(BI100:BI1020)),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1125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2695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05 - Elektro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J100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3267</v>
      </c>
      <c r="E68" s="157"/>
      <c r="F68" s="157"/>
      <c r="G68" s="157"/>
      <c r="H68" s="157"/>
      <c r="I68" s="158"/>
      <c r="J68" s="159">
        <f>J101</f>
        <v>0</v>
      </c>
      <c r="K68" s="155"/>
      <c r="L68" s="160"/>
    </row>
    <row r="69" spans="1:47" s="9" customFormat="1" ht="24.95" customHeight="1">
      <c r="B69" s="154"/>
      <c r="C69" s="155"/>
      <c r="D69" s="156" t="s">
        <v>3268</v>
      </c>
      <c r="E69" s="157"/>
      <c r="F69" s="157"/>
      <c r="G69" s="157"/>
      <c r="H69" s="157"/>
      <c r="I69" s="158"/>
      <c r="J69" s="159">
        <f>J228</f>
        <v>0</v>
      </c>
      <c r="K69" s="155"/>
      <c r="L69" s="160"/>
    </row>
    <row r="70" spans="1:47" s="9" customFormat="1" ht="24.95" customHeight="1">
      <c r="B70" s="154"/>
      <c r="C70" s="155"/>
      <c r="D70" s="156" t="s">
        <v>3269</v>
      </c>
      <c r="E70" s="157"/>
      <c r="F70" s="157"/>
      <c r="G70" s="157"/>
      <c r="H70" s="157"/>
      <c r="I70" s="158"/>
      <c r="J70" s="159">
        <f>J301</f>
        <v>0</v>
      </c>
      <c r="K70" s="155"/>
      <c r="L70" s="160"/>
    </row>
    <row r="71" spans="1:47" s="9" customFormat="1" ht="24.95" customHeight="1">
      <c r="B71" s="154"/>
      <c r="C71" s="155"/>
      <c r="D71" s="156" t="s">
        <v>3270</v>
      </c>
      <c r="E71" s="157"/>
      <c r="F71" s="157"/>
      <c r="G71" s="157"/>
      <c r="H71" s="157"/>
      <c r="I71" s="158"/>
      <c r="J71" s="159">
        <f>J430</f>
        <v>0</v>
      </c>
      <c r="K71" s="155"/>
      <c r="L71" s="160"/>
    </row>
    <row r="72" spans="1:47" s="9" customFormat="1" ht="24.95" customHeight="1">
      <c r="B72" s="154"/>
      <c r="C72" s="155"/>
      <c r="D72" s="156" t="s">
        <v>3271</v>
      </c>
      <c r="E72" s="157"/>
      <c r="F72" s="157"/>
      <c r="G72" s="157"/>
      <c r="H72" s="157"/>
      <c r="I72" s="158"/>
      <c r="J72" s="159">
        <f>J643</f>
        <v>0</v>
      </c>
      <c r="K72" s="155"/>
      <c r="L72" s="160"/>
    </row>
    <row r="73" spans="1:47" s="9" customFormat="1" ht="24.95" customHeight="1">
      <c r="B73" s="154"/>
      <c r="C73" s="155"/>
      <c r="D73" s="156" t="s">
        <v>3272</v>
      </c>
      <c r="E73" s="157"/>
      <c r="F73" s="157"/>
      <c r="G73" s="157"/>
      <c r="H73" s="157"/>
      <c r="I73" s="158"/>
      <c r="J73" s="159">
        <f>J752</f>
        <v>0</v>
      </c>
      <c r="K73" s="155"/>
      <c r="L73" s="160"/>
    </row>
    <row r="74" spans="1:47" s="9" customFormat="1" ht="24.95" customHeight="1">
      <c r="B74" s="154"/>
      <c r="C74" s="155"/>
      <c r="D74" s="156" t="s">
        <v>3273</v>
      </c>
      <c r="E74" s="157"/>
      <c r="F74" s="157"/>
      <c r="G74" s="157"/>
      <c r="H74" s="157"/>
      <c r="I74" s="158"/>
      <c r="J74" s="159">
        <f>J901</f>
        <v>0</v>
      </c>
      <c r="K74" s="155"/>
      <c r="L74" s="160"/>
    </row>
    <row r="75" spans="1:47" s="9" customFormat="1" ht="24.95" customHeight="1">
      <c r="B75" s="154"/>
      <c r="C75" s="155"/>
      <c r="D75" s="156" t="s">
        <v>3274</v>
      </c>
      <c r="E75" s="157"/>
      <c r="F75" s="157"/>
      <c r="G75" s="157"/>
      <c r="H75" s="157"/>
      <c r="I75" s="158"/>
      <c r="J75" s="159">
        <f>J950</f>
        <v>0</v>
      </c>
      <c r="K75" s="155"/>
      <c r="L75" s="160"/>
    </row>
    <row r="76" spans="1:47" s="9" customFormat="1" ht="24.95" customHeight="1">
      <c r="B76" s="154"/>
      <c r="C76" s="155"/>
      <c r="D76" s="156" t="s">
        <v>3275</v>
      </c>
      <c r="E76" s="157"/>
      <c r="F76" s="157"/>
      <c r="G76" s="157"/>
      <c r="H76" s="157"/>
      <c r="I76" s="158"/>
      <c r="J76" s="159">
        <f>J1009</f>
        <v>0</v>
      </c>
      <c r="K76" s="155"/>
      <c r="L76" s="160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145"/>
      <c r="J78" s="50"/>
      <c r="K78" s="50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148"/>
      <c r="J82" s="52"/>
      <c r="K82" s="52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196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30" t="str">
        <f>E7</f>
        <v>Dostavba budovy F2</v>
      </c>
      <c r="F86" s="431"/>
      <c r="G86" s="431"/>
      <c r="H86" s="431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139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1" customFormat="1" ht="16.5" customHeight="1">
      <c r="B88" s="23"/>
      <c r="C88" s="24"/>
      <c r="D88" s="24"/>
      <c r="E88" s="430" t="s">
        <v>142</v>
      </c>
      <c r="F88" s="406"/>
      <c r="G88" s="406"/>
      <c r="H88" s="406"/>
      <c r="I88" s="110"/>
      <c r="J88" s="24"/>
      <c r="K88" s="24"/>
      <c r="L88" s="22"/>
    </row>
    <row r="89" spans="1:31" s="1" customFormat="1" ht="12" customHeight="1">
      <c r="B89" s="23"/>
      <c r="C89" s="31" t="s">
        <v>144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32" t="s">
        <v>1125</v>
      </c>
      <c r="F90" s="433"/>
      <c r="G90" s="433"/>
      <c r="H90" s="433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2695</v>
      </c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77" t="str">
        <f>E13</f>
        <v>05 - Elektro</v>
      </c>
      <c r="F92" s="433"/>
      <c r="G92" s="433"/>
      <c r="H92" s="43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22</v>
      </c>
      <c r="D94" s="38"/>
      <c r="E94" s="38"/>
      <c r="F94" s="29" t="str">
        <f>F16</f>
        <v>Liberec</v>
      </c>
      <c r="G94" s="38"/>
      <c r="H94" s="38"/>
      <c r="I94" s="121" t="s">
        <v>24</v>
      </c>
      <c r="J94" s="61" t="str">
        <f>IF(J16="","",J16)</f>
        <v>2. 11. 2020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1" t="s">
        <v>26</v>
      </c>
      <c r="D96" s="38"/>
      <c r="E96" s="38"/>
      <c r="F96" s="29" t="str">
        <f>E19</f>
        <v>Technická univerzita v Liberci</v>
      </c>
      <c r="G96" s="38"/>
      <c r="H96" s="38"/>
      <c r="I96" s="121" t="s">
        <v>32</v>
      </c>
      <c r="J96" s="34" t="str">
        <f>E25</f>
        <v>UNION.ARCH spol. s r.o.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30</v>
      </c>
      <c r="D97" s="38"/>
      <c r="E97" s="38"/>
      <c r="F97" s="29" t="str">
        <f>IF(E22="","",E22)</f>
        <v>Vyplň údaj</v>
      </c>
      <c r="G97" s="38"/>
      <c r="H97" s="38"/>
      <c r="I97" s="121" t="s">
        <v>35</v>
      </c>
      <c r="J97" s="34" t="str">
        <f>E28</f>
        <v>PROPOS Liberec s.r.o.</v>
      </c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119"/>
      <c r="J98" s="38"/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67"/>
      <c r="B99" s="168"/>
      <c r="C99" s="169" t="s">
        <v>197</v>
      </c>
      <c r="D99" s="170" t="s">
        <v>58</v>
      </c>
      <c r="E99" s="170" t="s">
        <v>54</v>
      </c>
      <c r="F99" s="170" t="s">
        <v>55</v>
      </c>
      <c r="G99" s="170" t="s">
        <v>198</v>
      </c>
      <c r="H99" s="170" t="s">
        <v>199</v>
      </c>
      <c r="I99" s="171" t="s">
        <v>200</v>
      </c>
      <c r="J99" s="170" t="s">
        <v>174</v>
      </c>
      <c r="K99" s="172" t="s">
        <v>201</v>
      </c>
      <c r="L99" s="173"/>
      <c r="M99" s="70" t="s">
        <v>21</v>
      </c>
      <c r="N99" s="71" t="s">
        <v>43</v>
      </c>
      <c r="O99" s="71" t="s">
        <v>202</v>
      </c>
      <c r="P99" s="71" t="s">
        <v>203</v>
      </c>
      <c r="Q99" s="71" t="s">
        <v>204</v>
      </c>
      <c r="R99" s="71" t="s">
        <v>205</v>
      </c>
      <c r="S99" s="71" t="s">
        <v>206</v>
      </c>
      <c r="T99" s="72" t="s">
        <v>207</v>
      </c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</row>
    <row r="100" spans="1:65" s="2" customFormat="1" ht="22.9" customHeight="1">
      <c r="A100" s="36"/>
      <c r="B100" s="37"/>
      <c r="C100" s="77" t="s">
        <v>208</v>
      </c>
      <c r="D100" s="38"/>
      <c r="E100" s="38"/>
      <c r="F100" s="38"/>
      <c r="G100" s="38"/>
      <c r="H100" s="38"/>
      <c r="I100" s="119"/>
      <c r="J100" s="174">
        <f>BK100</f>
        <v>0</v>
      </c>
      <c r="K100" s="38"/>
      <c r="L100" s="41"/>
      <c r="M100" s="73"/>
      <c r="N100" s="175"/>
      <c r="O100" s="74"/>
      <c r="P100" s="176">
        <f>P101+P228+P301+P430+P643+P752+P901+P950+P1009</f>
        <v>0</v>
      </c>
      <c r="Q100" s="74"/>
      <c r="R100" s="176">
        <f>R101+R228+R301+R430+R643+R752+R901+R950+R1009</f>
        <v>0</v>
      </c>
      <c r="S100" s="74"/>
      <c r="T100" s="177">
        <f>T101+T228+T301+T430+T643+T752+T901+T950+T1009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72</v>
      </c>
      <c r="AU100" s="19" t="s">
        <v>175</v>
      </c>
      <c r="BK100" s="178">
        <f>BK101+BK228+BK301+BK430+BK643+BK752+BK901+BK950+BK1009</f>
        <v>0</v>
      </c>
    </row>
    <row r="101" spans="1:65" s="12" customFormat="1" ht="25.9" customHeight="1">
      <c r="B101" s="179"/>
      <c r="C101" s="180"/>
      <c r="D101" s="181" t="s">
        <v>72</v>
      </c>
      <c r="E101" s="182" t="s">
        <v>73</v>
      </c>
      <c r="F101" s="182" t="s">
        <v>3276</v>
      </c>
      <c r="G101" s="180"/>
      <c r="H101" s="180"/>
      <c r="I101" s="183"/>
      <c r="J101" s="184">
        <f>BK101</f>
        <v>0</v>
      </c>
      <c r="K101" s="180"/>
      <c r="L101" s="185"/>
      <c r="M101" s="186"/>
      <c r="N101" s="187"/>
      <c r="O101" s="187"/>
      <c r="P101" s="188">
        <f>SUM(P102:P227)</f>
        <v>0</v>
      </c>
      <c r="Q101" s="187"/>
      <c r="R101" s="188">
        <f>SUM(R102:R227)</f>
        <v>0</v>
      </c>
      <c r="S101" s="187"/>
      <c r="T101" s="189">
        <f>SUM(T102:T227)</f>
        <v>0</v>
      </c>
      <c r="AR101" s="190" t="s">
        <v>80</v>
      </c>
      <c r="AT101" s="191" t="s">
        <v>72</v>
      </c>
      <c r="AU101" s="191" t="s">
        <v>73</v>
      </c>
      <c r="AY101" s="190" t="s">
        <v>211</v>
      </c>
      <c r="BK101" s="192">
        <f>SUM(BK102:BK227)</f>
        <v>0</v>
      </c>
    </row>
    <row r="102" spans="1:65" s="2" customFormat="1" ht="33" customHeight="1">
      <c r="A102" s="36"/>
      <c r="B102" s="37"/>
      <c r="C102" s="195" t="s">
        <v>3277</v>
      </c>
      <c r="D102" s="195" t="s">
        <v>213</v>
      </c>
      <c r="E102" s="196" t="s">
        <v>3278</v>
      </c>
      <c r="F102" s="197" t="s">
        <v>3279</v>
      </c>
      <c r="G102" s="198" t="s">
        <v>1608</v>
      </c>
      <c r="H102" s="199">
        <v>1</v>
      </c>
      <c r="I102" s="200"/>
      <c r="J102" s="201">
        <f>ROUND(I102*H102,2)</f>
        <v>0</v>
      </c>
      <c r="K102" s="197" t="s">
        <v>21</v>
      </c>
      <c r="L102" s="41"/>
      <c r="M102" s="202" t="s">
        <v>21</v>
      </c>
      <c r="N102" s="203" t="s">
        <v>44</v>
      </c>
      <c r="O102" s="66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6" t="s">
        <v>100</v>
      </c>
      <c r="AT102" s="206" t="s">
        <v>213</v>
      </c>
      <c r="AU102" s="206" t="s">
        <v>80</v>
      </c>
      <c r="AY102" s="19" t="s">
        <v>211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9" t="s">
        <v>80</v>
      </c>
      <c r="BK102" s="207">
        <f>ROUND(I102*H102,2)</f>
        <v>0</v>
      </c>
      <c r="BL102" s="19" t="s">
        <v>100</v>
      </c>
      <c r="BM102" s="206" t="s">
        <v>3280</v>
      </c>
    </row>
    <row r="103" spans="1:65" s="2" customFormat="1" ht="19.5">
      <c r="A103" s="36"/>
      <c r="B103" s="37"/>
      <c r="C103" s="38"/>
      <c r="D103" s="210" t="s">
        <v>720</v>
      </c>
      <c r="E103" s="38"/>
      <c r="F103" s="262" t="s">
        <v>3281</v>
      </c>
      <c r="G103" s="38"/>
      <c r="H103" s="38"/>
      <c r="I103" s="119"/>
      <c r="J103" s="38"/>
      <c r="K103" s="38"/>
      <c r="L103" s="41"/>
      <c r="M103" s="263"/>
      <c r="N103" s="264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720</v>
      </c>
      <c r="AU103" s="19" t="s">
        <v>80</v>
      </c>
    </row>
    <row r="104" spans="1:65" s="2" customFormat="1" ht="21.75" customHeight="1">
      <c r="A104" s="36"/>
      <c r="B104" s="37"/>
      <c r="C104" s="195" t="s">
        <v>3282</v>
      </c>
      <c r="D104" s="195" t="s">
        <v>213</v>
      </c>
      <c r="E104" s="196" t="s">
        <v>3283</v>
      </c>
      <c r="F104" s="197" t="s">
        <v>3284</v>
      </c>
      <c r="G104" s="198" t="s">
        <v>1608</v>
      </c>
      <c r="H104" s="199">
        <v>1</v>
      </c>
      <c r="I104" s="200"/>
      <c r="J104" s="201">
        <f>ROUND(I104*H104,2)</f>
        <v>0</v>
      </c>
      <c r="K104" s="197" t="s">
        <v>21</v>
      </c>
      <c r="L104" s="41"/>
      <c r="M104" s="202" t="s">
        <v>21</v>
      </c>
      <c r="N104" s="203" t="s">
        <v>44</v>
      </c>
      <c r="O104" s="66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6" t="s">
        <v>100</v>
      </c>
      <c r="AT104" s="206" t="s">
        <v>213</v>
      </c>
      <c r="AU104" s="206" t="s">
        <v>80</v>
      </c>
      <c r="AY104" s="19" t="s">
        <v>211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9" t="s">
        <v>80</v>
      </c>
      <c r="BK104" s="207">
        <f>ROUND(I104*H104,2)</f>
        <v>0</v>
      </c>
      <c r="BL104" s="19" t="s">
        <v>100</v>
      </c>
      <c r="BM104" s="206" t="s">
        <v>3285</v>
      </c>
    </row>
    <row r="105" spans="1:65" s="2" customFormat="1" ht="19.5">
      <c r="A105" s="36"/>
      <c r="B105" s="37"/>
      <c r="C105" s="38"/>
      <c r="D105" s="210" t="s">
        <v>720</v>
      </c>
      <c r="E105" s="38"/>
      <c r="F105" s="262" t="s">
        <v>3286</v>
      </c>
      <c r="G105" s="38"/>
      <c r="H105" s="38"/>
      <c r="I105" s="119"/>
      <c r="J105" s="38"/>
      <c r="K105" s="38"/>
      <c r="L105" s="41"/>
      <c r="M105" s="263"/>
      <c r="N105" s="264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720</v>
      </c>
      <c r="AU105" s="19" t="s">
        <v>80</v>
      </c>
    </row>
    <row r="106" spans="1:65" s="2" customFormat="1" ht="16.5" customHeight="1">
      <c r="A106" s="36"/>
      <c r="B106" s="37"/>
      <c r="C106" s="195" t="s">
        <v>3287</v>
      </c>
      <c r="D106" s="195" t="s">
        <v>213</v>
      </c>
      <c r="E106" s="196" t="s">
        <v>3288</v>
      </c>
      <c r="F106" s="197" t="s">
        <v>3289</v>
      </c>
      <c r="G106" s="198" t="s">
        <v>1608</v>
      </c>
      <c r="H106" s="199">
        <v>5</v>
      </c>
      <c r="I106" s="200"/>
      <c r="J106" s="201">
        <f>ROUND(I106*H106,2)</f>
        <v>0</v>
      </c>
      <c r="K106" s="197" t="s">
        <v>21</v>
      </c>
      <c r="L106" s="41"/>
      <c r="M106" s="202" t="s">
        <v>21</v>
      </c>
      <c r="N106" s="203" t="s">
        <v>44</v>
      </c>
      <c r="O106" s="66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6" t="s">
        <v>100</v>
      </c>
      <c r="AT106" s="206" t="s">
        <v>213</v>
      </c>
      <c r="AU106" s="206" t="s">
        <v>80</v>
      </c>
      <c r="AY106" s="19" t="s">
        <v>211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9" t="s">
        <v>80</v>
      </c>
      <c r="BK106" s="207">
        <f>ROUND(I106*H106,2)</f>
        <v>0</v>
      </c>
      <c r="BL106" s="19" t="s">
        <v>100</v>
      </c>
      <c r="BM106" s="206" t="s">
        <v>3290</v>
      </c>
    </row>
    <row r="107" spans="1:65" s="2" customFormat="1" ht="19.5">
      <c r="A107" s="36"/>
      <c r="B107" s="37"/>
      <c r="C107" s="38"/>
      <c r="D107" s="210" t="s">
        <v>720</v>
      </c>
      <c r="E107" s="38"/>
      <c r="F107" s="262" t="s">
        <v>3291</v>
      </c>
      <c r="G107" s="38"/>
      <c r="H107" s="38"/>
      <c r="I107" s="119"/>
      <c r="J107" s="38"/>
      <c r="K107" s="38"/>
      <c r="L107" s="41"/>
      <c r="M107" s="263"/>
      <c r="N107" s="264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720</v>
      </c>
      <c r="AU107" s="19" t="s">
        <v>80</v>
      </c>
    </row>
    <row r="108" spans="1:65" s="2" customFormat="1" ht="16.5" customHeight="1">
      <c r="A108" s="36"/>
      <c r="B108" s="37"/>
      <c r="C108" s="195" t="s">
        <v>3292</v>
      </c>
      <c r="D108" s="195" t="s">
        <v>213</v>
      </c>
      <c r="E108" s="196" t="s">
        <v>3293</v>
      </c>
      <c r="F108" s="197" t="s">
        <v>3289</v>
      </c>
      <c r="G108" s="198" t="s">
        <v>1608</v>
      </c>
      <c r="H108" s="199">
        <v>5</v>
      </c>
      <c r="I108" s="200"/>
      <c r="J108" s="201">
        <f>ROUND(I108*H108,2)</f>
        <v>0</v>
      </c>
      <c r="K108" s="197" t="s">
        <v>21</v>
      </c>
      <c r="L108" s="41"/>
      <c r="M108" s="202" t="s">
        <v>21</v>
      </c>
      <c r="N108" s="203" t="s">
        <v>44</v>
      </c>
      <c r="O108" s="66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6" t="s">
        <v>100</v>
      </c>
      <c r="AT108" s="206" t="s">
        <v>213</v>
      </c>
      <c r="AU108" s="206" t="s">
        <v>80</v>
      </c>
      <c r="AY108" s="19" t="s">
        <v>211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9" t="s">
        <v>80</v>
      </c>
      <c r="BK108" s="207">
        <f>ROUND(I108*H108,2)</f>
        <v>0</v>
      </c>
      <c r="BL108" s="19" t="s">
        <v>100</v>
      </c>
      <c r="BM108" s="206" t="s">
        <v>3294</v>
      </c>
    </row>
    <row r="109" spans="1:65" s="2" customFormat="1" ht="19.5">
      <c r="A109" s="36"/>
      <c r="B109" s="37"/>
      <c r="C109" s="38"/>
      <c r="D109" s="210" t="s">
        <v>720</v>
      </c>
      <c r="E109" s="38"/>
      <c r="F109" s="262" t="s">
        <v>3295</v>
      </c>
      <c r="G109" s="38"/>
      <c r="H109" s="38"/>
      <c r="I109" s="119"/>
      <c r="J109" s="38"/>
      <c r="K109" s="38"/>
      <c r="L109" s="41"/>
      <c r="M109" s="263"/>
      <c r="N109" s="26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720</v>
      </c>
      <c r="AU109" s="19" t="s">
        <v>80</v>
      </c>
    </row>
    <row r="110" spans="1:65" s="2" customFormat="1" ht="21.75" customHeight="1">
      <c r="A110" s="36"/>
      <c r="B110" s="37"/>
      <c r="C110" s="195" t="s">
        <v>3296</v>
      </c>
      <c r="D110" s="195" t="s">
        <v>213</v>
      </c>
      <c r="E110" s="196" t="s">
        <v>3297</v>
      </c>
      <c r="F110" s="197" t="s">
        <v>3298</v>
      </c>
      <c r="G110" s="198" t="s">
        <v>1608</v>
      </c>
      <c r="H110" s="199">
        <v>1</v>
      </c>
      <c r="I110" s="200"/>
      <c r="J110" s="201">
        <f>ROUND(I110*H110,2)</f>
        <v>0</v>
      </c>
      <c r="K110" s="197" t="s">
        <v>21</v>
      </c>
      <c r="L110" s="41"/>
      <c r="M110" s="202" t="s">
        <v>21</v>
      </c>
      <c r="N110" s="203" t="s">
        <v>44</v>
      </c>
      <c r="O110" s="66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6" t="s">
        <v>100</v>
      </c>
      <c r="AT110" s="206" t="s">
        <v>213</v>
      </c>
      <c r="AU110" s="206" t="s">
        <v>80</v>
      </c>
      <c r="AY110" s="19" t="s">
        <v>211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9" t="s">
        <v>80</v>
      </c>
      <c r="BK110" s="207">
        <f>ROUND(I110*H110,2)</f>
        <v>0</v>
      </c>
      <c r="BL110" s="19" t="s">
        <v>100</v>
      </c>
      <c r="BM110" s="206" t="s">
        <v>3299</v>
      </c>
    </row>
    <row r="111" spans="1:65" s="2" customFormat="1" ht="19.5">
      <c r="A111" s="36"/>
      <c r="B111" s="37"/>
      <c r="C111" s="38"/>
      <c r="D111" s="210" t="s">
        <v>720</v>
      </c>
      <c r="E111" s="38"/>
      <c r="F111" s="262" t="s">
        <v>3300</v>
      </c>
      <c r="G111" s="38"/>
      <c r="H111" s="38"/>
      <c r="I111" s="119"/>
      <c r="J111" s="38"/>
      <c r="K111" s="38"/>
      <c r="L111" s="41"/>
      <c r="M111" s="263"/>
      <c r="N111" s="264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720</v>
      </c>
      <c r="AU111" s="19" t="s">
        <v>80</v>
      </c>
    </row>
    <row r="112" spans="1:65" s="2" customFormat="1" ht="21.75" customHeight="1">
      <c r="A112" s="36"/>
      <c r="B112" s="37"/>
      <c r="C112" s="195" t="s">
        <v>3301</v>
      </c>
      <c r="D112" s="195" t="s">
        <v>213</v>
      </c>
      <c r="E112" s="196" t="s">
        <v>3302</v>
      </c>
      <c r="F112" s="197" t="s">
        <v>3298</v>
      </c>
      <c r="G112" s="198" t="s">
        <v>1608</v>
      </c>
      <c r="H112" s="199">
        <v>1</v>
      </c>
      <c r="I112" s="200"/>
      <c r="J112" s="201">
        <f>ROUND(I112*H112,2)</f>
        <v>0</v>
      </c>
      <c r="K112" s="197" t="s">
        <v>21</v>
      </c>
      <c r="L112" s="41"/>
      <c r="M112" s="202" t="s">
        <v>21</v>
      </c>
      <c r="N112" s="203" t="s">
        <v>44</v>
      </c>
      <c r="O112" s="66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100</v>
      </c>
      <c r="AT112" s="206" t="s">
        <v>213</v>
      </c>
      <c r="AU112" s="206" t="s">
        <v>80</v>
      </c>
      <c r="AY112" s="19" t="s">
        <v>211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9" t="s">
        <v>80</v>
      </c>
      <c r="BK112" s="207">
        <f>ROUND(I112*H112,2)</f>
        <v>0</v>
      </c>
      <c r="BL112" s="19" t="s">
        <v>100</v>
      </c>
      <c r="BM112" s="206" t="s">
        <v>3303</v>
      </c>
    </row>
    <row r="113" spans="1:65" s="2" customFormat="1" ht="19.5">
      <c r="A113" s="36"/>
      <c r="B113" s="37"/>
      <c r="C113" s="38"/>
      <c r="D113" s="210" t="s">
        <v>720</v>
      </c>
      <c r="E113" s="38"/>
      <c r="F113" s="262" t="s">
        <v>3304</v>
      </c>
      <c r="G113" s="38"/>
      <c r="H113" s="38"/>
      <c r="I113" s="119"/>
      <c r="J113" s="38"/>
      <c r="K113" s="38"/>
      <c r="L113" s="41"/>
      <c r="M113" s="263"/>
      <c r="N113" s="264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720</v>
      </c>
      <c r="AU113" s="19" t="s">
        <v>80</v>
      </c>
    </row>
    <row r="114" spans="1:65" s="2" customFormat="1" ht="16.5" customHeight="1">
      <c r="A114" s="36"/>
      <c r="B114" s="37"/>
      <c r="C114" s="195" t="s">
        <v>3305</v>
      </c>
      <c r="D114" s="195" t="s">
        <v>213</v>
      </c>
      <c r="E114" s="196" t="s">
        <v>3306</v>
      </c>
      <c r="F114" s="197" t="s">
        <v>3307</v>
      </c>
      <c r="G114" s="198" t="s">
        <v>1608</v>
      </c>
      <c r="H114" s="199">
        <v>1</v>
      </c>
      <c r="I114" s="200"/>
      <c r="J114" s="201">
        <f>ROUND(I114*H114,2)</f>
        <v>0</v>
      </c>
      <c r="K114" s="197" t="s">
        <v>21</v>
      </c>
      <c r="L114" s="41"/>
      <c r="M114" s="202" t="s">
        <v>21</v>
      </c>
      <c r="N114" s="203" t="s">
        <v>44</v>
      </c>
      <c r="O114" s="66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6" t="s">
        <v>100</v>
      </c>
      <c r="AT114" s="206" t="s">
        <v>213</v>
      </c>
      <c r="AU114" s="206" t="s">
        <v>80</v>
      </c>
      <c r="AY114" s="19" t="s">
        <v>211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9" t="s">
        <v>80</v>
      </c>
      <c r="BK114" s="207">
        <f>ROUND(I114*H114,2)</f>
        <v>0</v>
      </c>
      <c r="BL114" s="19" t="s">
        <v>100</v>
      </c>
      <c r="BM114" s="206" t="s">
        <v>3308</v>
      </c>
    </row>
    <row r="115" spans="1:65" s="2" customFormat="1" ht="19.5">
      <c r="A115" s="36"/>
      <c r="B115" s="37"/>
      <c r="C115" s="38"/>
      <c r="D115" s="210" t="s">
        <v>720</v>
      </c>
      <c r="E115" s="38"/>
      <c r="F115" s="262" t="s">
        <v>3309</v>
      </c>
      <c r="G115" s="38"/>
      <c r="H115" s="38"/>
      <c r="I115" s="119"/>
      <c r="J115" s="38"/>
      <c r="K115" s="38"/>
      <c r="L115" s="41"/>
      <c r="M115" s="263"/>
      <c r="N115" s="26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720</v>
      </c>
      <c r="AU115" s="19" t="s">
        <v>80</v>
      </c>
    </row>
    <row r="116" spans="1:65" s="2" customFormat="1" ht="16.5" customHeight="1">
      <c r="A116" s="36"/>
      <c r="B116" s="37"/>
      <c r="C116" s="195" t="s">
        <v>3310</v>
      </c>
      <c r="D116" s="195" t="s">
        <v>213</v>
      </c>
      <c r="E116" s="196" t="s">
        <v>3311</v>
      </c>
      <c r="F116" s="197" t="s">
        <v>3307</v>
      </c>
      <c r="G116" s="198" t="s">
        <v>1608</v>
      </c>
      <c r="H116" s="199">
        <v>1</v>
      </c>
      <c r="I116" s="200"/>
      <c r="J116" s="201">
        <f>ROUND(I116*H116,2)</f>
        <v>0</v>
      </c>
      <c r="K116" s="197" t="s">
        <v>21</v>
      </c>
      <c r="L116" s="41"/>
      <c r="M116" s="202" t="s">
        <v>21</v>
      </c>
      <c r="N116" s="203" t="s">
        <v>44</v>
      </c>
      <c r="O116" s="66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100</v>
      </c>
      <c r="AT116" s="206" t="s">
        <v>213</v>
      </c>
      <c r="AU116" s="206" t="s">
        <v>80</v>
      </c>
      <c r="AY116" s="19" t="s">
        <v>211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9" t="s">
        <v>80</v>
      </c>
      <c r="BK116" s="207">
        <f>ROUND(I116*H116,2)</f>
        <v>0</v>
      </c>
      <c r="BL116" s="19" t="s">
        <v>100</v>
      </c>
      <c r="BM116" s="206" t="s">
        <v>3312</v>
      </c>
    </row>
    <row r="117" spans="1:65" s="2" customFormat="1" ht="19.5">
      <c r="A117" s="36"/>
      <c r="B117" s="37"/>
      <c r="C117" s="38"/>
      <c r="D117" s="210" t="s">
        <v>720</v>
      </c>
      <c r="E117" s="38"/>
      <c r="F117" s="262" t="s">
        <v>3313</v>
      </c>
      <c r="G117" s="38"/>
      <c r="H117" s="38"/>
      <c r="I117" s="119"/>
      <c r="J117" s="38"/>
      <c r="K117" s="38"/>
      <c r="L117" s="41"/>
      <c r="M117" s="263"/>
      <c r="N117" s="264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720</v>
      </c>
      <c r="AU117" s="19" t="s">
        <v>80</v>
      </c>
    </row>
    <row r="118" spans="1:65" s="2" customFormat="1" ht="21.75" customHeight="1">
      <c r="A118" s="36"/>
      <c r="B118" s="37"/>
      <c r="C118" s="195" t="s">
        <v>3314</v>
      </c>
      <c r="D118" s="195" t="s">
        <v>213</v>
      </c>
      <c r="E118" s="196" t="s">
        <v>3315</v>
      </c>
      <c r="F118" s="197" t="s">
        <v>3316</v>
      </c>
      <c r="G118" s="198" t="s">
        <v>1608</v>
      </c>
      <c r="H118" s="199">
        <v>1</v>
      </c>
      <c r="I118" s="200"/>
      <c r="J118" s="201">
        <f>ROUND(I118*H118,2)</f>
        <v>0</v>
      </c>
      <c r="K118" s="197" t="s">
        <v>21</v>
      </c>
      <c r="L118" s="41"/>
      <c r="M118" s="202" t="s">
        <v>21</v>
      </c>
      <c r="N118" s="203" t="s">
        <v>44</v>
      </c>
      <c r="O118" s="66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6" t="s">
        <v>100</v>
      </c>
      <c r="AT118" s="206" t="s">
        <v>213</v>
      </c>
      <c r="AU118" s="206" t="s">
        <v>80</v>
      </c>
      <c r="AY118" s="19" t="s">
        <v>211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9" t="s">
        <v>80</v>
      </c>
      <c r="BK118" s="207">
        <f>ROUND(I118*H118,2)</f>
        <v>0</v>
      </c>
      <c r="BL118" s="19" t="s">
        <v>100</v>
      </c>
      <c r="BM118" s="206" t="s">
        <v>3317</v>
      </c>
    </row>
    <row r="119" spans="1:65" s="2" customFormat="1" ht="19.5">
      <c r="A119" s="36"/>
      <c r="B119" s="37"/>
      <c r="C119" s="38"/>
      <c r="D119" s="210" t="s">
        <v>720</v>
      </c>
      <c r="E119" s="38"/>
      <c r="F119" s="262" t="s">
        <v>3304</v>
      </c>
      <c r="G119" s="38"/>
      <c r="H119" s="38"/>
      <c r="I119" s="119"/>
      <c r="J119" s="38"/>
      <c r="K119" s="38"/>
      <c r="L119" s="41"/>
      <c r="M119" s="263"/>
      <c r="N119" s="26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720</v>
      </c>
      <c r="AU119" s="19" t="s">
        <v>80</v>
      </c>
    </row>
    <row r="120" spans="1:65" s="2" customFormat="1" ht="21.75" customHeight="1">
      <c r="A120" s="36"/>
      <c r="B120" s="37"/>
      <c r="C120" s="195" t="s">
        <v>3318</v>
      </c>
      <c r="D120" s="195" t="s">
        <v>213</v>
      </c>
      <c r="E120" s="196" t="s">
        <v>3319</v>
      </c>
      <c r="F120" s="197" t="s">
        <v>3320</v>
      </c>
      <c r="G120" s="198" t="s">
        <v>1608</v>
      </c>
      <c r="H120" s="199">
        <v>1</v>
      </c>
      <c r="I120" s="200"/>
      <c r="J120" s="201">
        <f>ROUND(I120*H120,2)</f>
        <v>0</v>
      </c>
      <c r="K120" s="197" t="s">
        <v>21</v>
      </c>
      <c r="L120" s="41"/>
      <c r="M120" s="202" t="s">
        <v>21</v>
      </c>
      <c r="N120" s="203" t="s">
        <v>44</v>
      </c>
      <c r="O120" s="66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6" t="s">
        <v>100</v>
      </c>
      <c r="AT120" s="206" t="s">
        <v>213</v>
      </c>
      <c r="AU120" s="206" t="s">
        <v>80</v>
      </c>
      <c r="AY120" s="19" t="s">
        <v>211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9" t="s">
        <v>80</v>
      </c>
      <c r="BK120" s="207">
        <f>ROUND(I120*H120,2)</f>
        <v>0</v>
      </c>
      <c r="BL120" s="19" t="s">
        <v>100</v>
      </c>
      <c r="BM120" s="206" t="s">
        <v>3321</v>
      </c>
    </row>
    <row r="121" spans="1:65" s="2" customFormat="1" ht="19.5">
      <c r="A121" s="36"/>
      <c r="B121" s="37"/>
      <c r="C121" s="38"/>
      <c r="D121" s="210" t="s">
        <v>720</v>
      </c>
      <c r="E121" s="38"/>
      <c r="F121" s="262" t="s">
        <v>3300</v>
      </c>
      <c r="G121" s="38"/>
      <c r="H121" s="38"/>
      <c r="I121" s="119"/>
      <c r="J121" s="38"/>
      <c r="K121" s="38"/>
      <c r="L121" s="41"/>
      <c r="M121" s="263"/>
      <c r="N121" s="26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720</v>
      </c>
      <c r="AU121" s="19" t="s">
        <v>80</v>
      </c>
    </row>
    <row r="122" spans="1:65" s="2" customFormat="1" ht="21.75" customHeight="1">
      <c r="A122" s="36"/>
      <c r="B122" s="37"/>
      <c r="C122" s="195" t="s">
        <v>3322</v>
      </c>
      <c r="D122" s="195" t="s">
        <v>213</v>
      </c>
      <c r="E122" s="196" t="s">
        <v>3323</v>
      </c>
      <c r="F122" s="197" t="s">
        <v>3320</v>
      </c>
      <c r="G122" s="198" t="s">
        <v>1608</v>
      </c>
      <c r="H122" s="199">
        <v>1</v>
      </c>
      <c r="I122" s="200"/>
      <c r="J122" s="201">
        <f>ROUND(I122*H122,2)</f>
        <v>0</v>
      </c>
      <c r="K122" s="197" t="s">
        <v>21</v>
      </c>
      <c r="L122" s="41"/>
      <c r="M122" s="202" t="s">
        <v>21</v>
      </c>
      <c r="N122" s="203" t="s">
        <v>44</v>
      </c>
      <c r="O122" s="66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6" t="s">
        <v>100</v>
      </c>
      <c r="AT122" s="206" t="s">
        <v>213</v>
      </c>
      <c r="AU122" s="206" t="s">
        <v>80</v>
      </c>
      <c r="AY122" s="19" t="s">
        <v>211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9" t="s">
        <v>80</v>
      </c>
      <c r="BK122" s="207">
        <f>ROUND(I122*H122,2)</f>
        <v>0</v>
      </c>
      <c r="BL122" s="19" t="s">
        <v>100</v>
      </c>
      <c r="BM122" s="206" t="s">
        <v>3324</v>
      </c>
    </row>
    <row r="123" spans="1:65" s="2" customFormat="1" ht="19.5">
      <c r="A123" s="36"/>
      <c r="B123" s="37"/>
      <c r="C123" s="38"/>
      <c r="D123" s="210" t="s">
        <v>720</v>
      </c>
      <c r="E123" s="38"/>
      <c r="F123" s="262" t="s">
        <v>3325</v>
      </c>
      <c r="G123" s="38"/>
      <c r="H123" s="38"/>
      <c r="I123" s="119"/>
      <c r="J123" s="38"/>
      <c r="K123" s="38"/>
      <c r="L123" s="41"/>
      <c r="M123" s="263"/>
      <c r="N123" s="264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720</v>
      </c>
      <c r="AU123" s="19" t="s">
        <v>80</v>
      </c>
    </row>
    <row r="124" spans="1:65" s="2" customFormat="1" ht="33" customHeight="1">
      <c r="A124" s="36"/>
      <c r="B124" s="37"/>
      <c r="C124" s="195" t="s">
        <v>3326</v>
      </c>
      <c r="D124" s="195" t="s">
        <v>213</v>
      </c>
      <c r="E124" s="196" t="s">
        <v>3327</v>
      </c>
      <c r="F124" s="197" t="s">
        <v>3279</v>
      </c>
      <c r="G124" s="198" t="s">
        <v>1608</v>
      </c>
      <c r="H124" s="199">
        <v>1</v>
      </c>
      <c r="I124" s="200"/>
      <c r="J124" s="201">
        <f>ROUND(I124*H124,2)</f>
        <v>0</v>
      </c>
      <c r="K124" s="197" t="s">
        <v>21</v>
      </c>
      <c r="L124" s="41"/>
      <c r="M124" s="202" t="s">
        <v>21</v>
      </c>
      <c r="N124" s="203" t="s">
        <v>44</v>
      </c>
      <c r="O124" s="66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6" t="s">
        <v>100</v>
      </c>
      <c r="AT124" s="206" t="s">
        <v>213</v>
      </c>
      <c r="AU124" s="206" t="s">
        <v>80</v>
      </c>
      <c r="AY124" s="19" t="s">
        <v>211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9" t="s">
        <v>80</v>
      </c>
      <c r="BK124" s="207">
        <f>ROUND(I124*H124,2)</f>
        <v>0</v>
      </c>
      <c r="BL124" s="19" t="s">
        <v>100</v>
      </c>
      <c r="BM124" s="206" t="s">
        <v>3328</v>
      </c>
    </row>
    <row r="125" spans="1:65" s="2" customFormat="1" ht="19.5">
      <c r="A125" s="36"/>
      <c r="B125" s="37"/>
      <c r="C125" s="38"/>
      <c r="D125" s="210" t="s">
        <v>720</v>
      </c>
      <c r="E125" s="38"/>
      <c r="F125" s="262" t="s">
        <v>3304</v>
      </c>
      <c r="G125" s="38"/>
      <c r="H125" s="38"/>
      <c r="I125" s="119"/>
      <c r="J125" s="38"/>
      <c r="K125" s="38"/>
      <c r="L125" s="41"/>
      <c r="M125" s="263"/>
      <c r="N125" s="26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720</v>
      </c>
      <c r="AU125" s="19" t="s">
        <v>80</v>
      </c>
    </row>
    <row r="126" spans="1:65" s="2" customFormat="1" ht="21.75" customHeight="1">
      <c r="A126" s="36"/>
      <c r="B126" s="37"/>
      <c r="C126" s="195" t="s">
        <v>3329</v>
      </c>
      <c r="D126" s="195" t="s">
        <v>213</v>
      </c>
      <c r="E126" s="196" t="s">
        <v>3330</v>
      </c>
      <c r="F126" s="197" t="s">
        <v>3331</v>
      </c>
      <c r="G126" s="198" t="s">
        <v>1608</v>
      </c>
      <c r="H126" s="199">
        <v>1</v>
      </c>
      <c r="I126" s="200"/>
      <c r="J126" s="201">
        <f>ROUND(I126*H126,2)</f>
        <v>0</v>
      </c>
      <c r="K126" s="197" t="s">
        <v>21</v>
      </c>
      <c r="L126" s="41"/>
      <c r="M126" s="202" t="s">
        <v>21</v>
      </c>
      <c r="N126" s="203" t="s">
        <v>44</v>
      </c>
      <c r="O126" s="66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100</v>
      </c>
      <c r="AT126" s="206" t="s">
        <v>213</v>
      </c>
      <c r="AU126" s="206" t="s">
        <v>80</v>
      </c>
      <c r="AY126" s="19" t="s">
        <v>211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9" t="s">
        <v>80</v>
      </c>
      <c r="BK126" s="207">
        <f>ROUND(I126*H126,2)</f>
        <v>0</v>
      </c>
      <c r="BL126" s="19" t="s">
        <v>100</v>
      </c>
      <c r="BM126" s="206" t="s">
        <v>3332</v>
      </c>
    </row>
    <row r="127" spans="1:65" s="2" customFormat="1" ht="19.5">
      <c r="A127" s="36"/>
      <c r="B127" s="37"/>
      <c r="C127" s="38"/>
      <c r="D127" s="210" t="s">
        <v>720</v>
      </c>
      <c r="E127" s="38"/>
      <c r="F127" s="262" t="s">
        <v>3300</v>
      </c>
      <c r="G127" s="38"/>
      <c r="H127" s="38"/>
      <c r="I127" s="119"/>
      <c r="J127" s="38"/>
      <c r="K127" s="38"/>
      <c r="L127" s="41"/>
      <c r="M127" s="263"/>
      <c r="N127" s="26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720</v>
      </c>
      <c r="AU127" s="19" t="s">
        <v>80</v>
      </c>
    </row>
    <row r="128" spans="1:65" s="2" customFormat="1" ht="21.75" customHeight="1">
      <c r="A128" s="36"/>
      <c r="B128" s="37"/>
      <c r="C128" s="195" t="s">
        <v>3333</v>
      </c>
      <c r="D128" s="195" t="s">
        <v>213</v>
      </c>
      <c r="E128" s="196" t="s">
        <v>3334</v>
      </c>
      <c r="F128" s="197" t="s">
        <v>3331</v>
      </c>
      <c r="G128" s="198" t="s">
        <v>1608</v>
      </c>
      <c r="H128" s="199">
        <v>1</v>
      </c>
      <c r="I128" s="200"/>
      <c r="J128" s="201">
        <f>ROUND(I128*H128,2)</f>
        <v>0</v>
      </c>
      <c r="K128" s="197" t="s">
        <v>21</v>
      </c>
      <c r="L128" s="41"/>
      <c r="M128" s="202" t="s">
        <v>21</v>
      </c>
      <c r="N128" s="203" t="s">
        <v>44</v>
      </c>
      <c r="O128" s="66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100</v>
      </c>
      <c r="AT128" s="206" t="s">
        <v>213</v>
      </c>
      <c r="AU128" s="206" t="s">
        <v>80</v>
      </c>
      <c r="AY128" s="19" t="s">
        <v>211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9" t="s">
        <v>80</v>
      </c>
      <c r="BK128" s="207">
        <f>ROUND(I128*H128,2)</f>
        <v>0</v>
      </c>
      <c r="BL128" s="19" t="s">
        <v>100</v>
      </c>
      <c r="BM128" s="206" t="s">
        <v>3335</v>
      </c>
    </row>
    <row r="129" spans="1:65" s="2" customFormat="1" ht="19.5">
      <c r="A129" s="36"/>
      <c r="B129" s="37"/>
      <c r="C129" s="38"/>
      <c r="D129" s="210" t="s">
        <v>720</v>
      </c>
      <c r="E129" s="38"/>
      <c r="F129" s="262" t="s">
        <v>3325</v>
      </c>
      <c r="G129" s="38"/>
      <c r="H129" s="38"/>
      <c r="I129" s="119"/>
      <c r="J129" s="38"/>
      <c r="K129" s="38"/>
      <c r="L129" s="41"/>
      <c r="M129" s="263"/>
      <c r="N129" s="264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720</v>
      </c>
      <c r="AU129" s="19" t="s">
        <v>80</v>
      </c>
    </row>
    <row r="130" spans="1:65" s="2" customFormat="1" ht="16.5" customHeight="1">
      <c r="A130" s="36"/>
      <c r="B130" s="37"/>
      <c r="C130" s="195" t="s">
        <v>3336</v>
      </c>
      <c r="D130" s="195" t="s">
        <v>213</v>
      </c>
      <c r="E130" s="196" t="s">
        <v>3337</v>
      </c>
      <c r="F130" s="197" t="s">
        <v>3338</v>
      </c>
      <c r="G130" s="198" t="s">
        <v>1608</v>
      </c>
      <c r="H130" s="199">
        <v>1</v>
      </c>
      <c r="I130" s="200"/>
      <c r="J130" s="201">
        <f>ROUND(I130*H130,2)</f>
        <v>0</v>
      </c>
      <c r="K130" s="197" t="s">
        <v>21</v>
      </c>
      <c r="L130" s="41"/>
      <c r="M130" s="202" t="s">
        <v>21</v>
      </c>
      <c r="N130" s="203" t="s">
        <v>44</v>
      </c>
      <c r="O130" s="66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100</v>
      </c>
      <c r="AT130" s="206" t="s">
        <v>213</v>
      </c>
      <c r="AU130" s="206" t="s">
        <v>80</v>
      </c>
      <c r="AY130" s="19" t="s">
        <v>211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9" t="s">
        <v>80</v>
      </c>
      <c r="BK130" s="207">
        <f>ROUND(I130*H130,2)</f>
        <v>0</v>
      </c>
      <c r="BL130" s="19" t="s">
        <v>100</v>
      </c>
      <c r="BM130" s="206" t="s">
        <v>3339</v>
      </c>
    </row>
    <row r="131" spans="1:65" s="2" customFormat="1" ht="19.5">
      <c r="A131" s="36"/>
      <c r="B131" s="37"/>
      <c r="C131" s="38"/>
      <c r="D131" s="210" t="s">
        <v>720</v>
      </c>
      <c r="E131" s="38"/>
      <c r="F131" s="262" t="s">
        <v>3300</v>
      </c>
      <c r="G131" s="38"/>
      <c r="H131" s="38"/>
      <c r="I131" s="119"/>
      <c r="J131" s="38"/>
      <c r="K131" s="38"/>
      <c r="L131" s="41"/>
      <c r="M131" s="263"/>
      <c r="N131" s="264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720</v>
      </c>
      <c r="AU131" s="19" t="s">
        <v>80</v>
      </c>
    </row>
    <row r="132" spans="1:65" s="2" customFormat="1" ht="16.5" customHeight="1">
      <c r="A132" s="36"/>
      <c r="B132" s="37"/>
      <c r="C132" s="195" t="s">
        <v>3340</v>
      </c>
      <c r="D132" s="195" t="s">
        <v>213</v>
      </c>
      <c r="E132" s="196" t="s">
        <v>3341</v>
      </c>
      <c r="F132" s="197" t="s">
        <v>3338</v>
      </c>
      <c r="G132" s="198" t="s">
        <v>1608</v>
      </c>
      <c r="H132" s="199">
        <v>1</v>
      </c>
      <c r="I132" s="200"/>
      <c r="J132" s="201">
        <f>ROUND(I132*H132,2)</f>
        <v>0</v>
      </c>
      <c r="K132" s="197" t="s">
        <v>21</v>
      </c>
      <c r="L132" s="41"/>
      <c r="M132" s="202" t="s">
        <v>21</v>
      </c>
      <c r="N132" s="203" t="s">
        <v>44</v>
      </c>
      <c r="O132" s="66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100</v>
      </c>
      <c r="AT132" s="206" t="s">
        <v>213</v>
      </c>
      <c r="AU132" s="206" t="s">
        <v>80</v>
      </c>
      <c r="AY132" s="19" t="s">
        <v>211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9" t="s">
        <v>80</v>
      </c>
      <c r="BK132" s="207">
        <f>ROUND(I132*H132,2)</f>
        <v>0</v>
      </c>
      <c r="BL132" s="19" t="s">
        <v>100</v>
      </c>
      <c r="BM132" s="206" t="s">
        <v>3342</v>
      </c>
    </row>
    <row r="133" spans="1:65" s="2" customFormat="1" ht="19.5">
      <c r="A133" s="36"/>
      <c r="B133" s="37"/>
      <c r="C133" s="38"/>
      <c r="D133" s="210" t="s">
        <v>720</v>
      </c>
      <c r="E133" s="38"/>
      <c r="F133" s="262" t="s">
        <v>3304</v>
      </c>
      <c r="G133" s="38"/>
      <c r="H133" s="38"/>
      <c r="I133" s="119"/>
      <c r="J133" s="38"/>
      <c r="K133" s="38"/>
      <c r="L133" s="41"/>
      <c r="M133" s="263"/>
      <c r="N133" s="264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720</v>
      </c>
      <c r="AU133" s="19" t="s">
        <v>80</v>
      </c>
    </row>
    <row r="134" spans="1:65" s="2" customFormat="1" ht="21.75" customHeight="1">
      <c r="A134" s="36"/>
      <c r="B134" s="37"/>
      <c r="C134" s="195" t="s">
        <v>3343</v>
      </c>
      <c r="D134" s="195" t="s">
        <v>213</v>
      </c>
      <c r="E134" s="196" t="s">
        <v>3344</v>
      </c>
      <c r="F134" s="197" t="s">
        <v>3345</v>
      </c>
      <c r="G134" s="198" t="s">
        <v>1608</v>
      </c>
      <c r="H134" s="199">
        <v>1</v>
      </c>
      <c r="I134" s="200"/>
      <c r="J134" s="201">
        <f>ROUND(I134*H134,2)</f>
        <v>0</v>
      </c>
      <c r="K134" s="197" t="s">
        <v>21</v>
      </c>
      <c r="L134" s="41"/>
      <c r="M134" s="202" t="s">
        <v>21</v>
      </c>
      <c r="N134" s="203" t="s">
        <v>44</v>
      </c>
      <c r="O134" s="66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100</v>
      </c>
      <c r="AT134" s="206" t="s">
        <v>213</v>
      </c>
      <c r="AU134" s="206" t="s">
        <v>80</v>
      </c>
      <c r="AY134" s="19" t="s">
        <v>211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9" t="s">
        <v>80</v>
      </c>
      <c r="BK134" s="207">
        <f>ROUND(I134*H134,2)</f>
        <v>0</v>
      </c>
      <c r="BL134" s="19" t="s">
        <v>100</v>
      </c>
      <c r="BM134" s="206" t="s">
        <v>3346</v>
      </c>
    </row>
    <row r="135" spans="1:65" s="2" customFormat="1" ht="19.5">
      <c r="A135" s="36"/>
      <c r="B135" s="37"/>
      <c r="C135" s="38"/>
      <c r="D135" s="210" t="s">
        <v>720</v>
      </c>
      <c r="E135" s="38"/>
      <c r="F135" s="262" t="s">
        <v>3300</v>
      </c>
      <c r="G135" s="38"/>
      <c r="H135" s="38"/>
      <c r="I135" s="119"/>
      <c r="J135" s="38"/>
      <c r="K135" s="38"/>
      <c r="L135" s="41"/>
      <c r="M135" s="263"/>
      <c r="N135" s="264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720</v>
      </c>
      <c r="AU135" s="19" t="s">
        <v>80</v>
      </c>
    </row>
    <row r="136" spans="1:65" s="2" customFormat="1" ht="21.75" customHeight="1">
      <c r="A136" s="36"/>
      <c r="B136" s="37"/>
      <c r="C136" s="195" t="s">
        <v>3347</v>
      </c>
      <c r="D136" s="195" t="s">
        <v>213</v>
      </c>
      <c r="E136" s="196" t="s">
        <v>3348</v>
      </c>
      <c r="F136" s="197" t="s">
        <v>3345</v>
      </c>
      <c r="G136" s="198" t="s">
        <v>1608</v>
      </c>
      <c r="H136" s="199">
        <v>1</v>
      </c>
      <c r="I136" s="200"/>
      <c r="J136" s="201">
        <f>ROUND(I136*H136,2)</f>
        <v>0</v>
      </c>
      <c r="K136" s="197" t="s">
        <v>21</v>
      </c>
      <c r="L136" s="41"/>
      <c r="M136" s="202" t="s">
        <v>21</v>
      </c>
      <c r="N136" s="203" t="s">
        <v>44</v>
      </c>
      <c r="O136" s="66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6" t="s">
        <v>100</v>
      </c>
      <c r="AT136" s="206" t="s">
        <v>213</v>
      </c>
      <c r="AU136" s="206" t="s">
        <v>80</v>
      </c>
      <c r="AY136" s="19" t="s">
        <v>211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9" t="s">
        <v>80</v>
      </c>
      <c r="BK136" s="207">
        <f>ROUND(I136*H136,2)</f>
        <v>0</v>
      </c>
      <c r="BL136" s="19" t="s">
        <v>100</v>
      </c>
      <c r="BM136" s="206" t="s">
        <v>3349</v>
      </c>
    </row>
    <row r="137" spans="1:65" s="2" customFormat="1" ht="19.5">
      <c r="A137" s="36"/>
      <c r="B137" s="37"/>
      <c r="C137" s="38"/>
      <c r="D137" s="210" t="s">
        <v>720</v>
      </c>
      <c r="E137" s="38"/>
      <c r="F137" s="262" t="s">
        <v>3325</v>
      </c>
      <c r="G137" s="38"/>
      <c r="H137" s="38"/>
      <c r="I137" s="119"/>
      <c r="J137" s="38"/>
      <c r="K137" s="38"/>
      <c r="L137" s="41"/>
      <c r="M137" s="263"/>
      <c r="N137" s="264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720</v>
      </c>
      <c r="AU137" s="19" t="s">
        <v>80</v>
      </c>
    </row>
    <row r="138" spans="1:65" s="2" customFormat="1" ht="21.75" customHeight="1">
      <c r="A138" s="36"/>
      <c r="B138" s="37"/>
      <c r="C138" s="195" t="s">
        <v>3350</v>
      </c>
      <c r="D138" s="195" t="s">
        <v>213</v>
      </c>
      <c r="E138" s="196" t="s">
        <v>3351</v>
      </c>
      <c r="F138" s="197" t="s">
        <v>3352</v>
      </c>
      <c r="G138" s="198" t="s">
        <v>1608</v>
      </c>
      <c r="H138" s="199">
        <v>1</v>
      </c>
      <c r="I138" s="200"/>
      <c r="J138" s="201">
        <f>ROUND(I138*H138,2)</f>
        <v>0</v>
      </c>
      <c r="K138" s="197" t="s">
        <v>21</v>
      </c>
      <c r="L138" s="41"/>
      <c r="M138" s="202" t="s">
        <v>21</v>
      </c>
      <c r="N138" s="203" t="s">
        <v>44</v>
      </c>
      <c r="O138" s="66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6" t="s">
        <v>100</v>
      </c>
      <c r="AT138" s="206" t="s">
        <v>213</v>
      </c>
      <c r="AU138" s="206" t="s">
        <v>80</v>
      </c>
      <c r="AY138" s="19" t="s">
        <v>211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9" t="s">
        <v>80</v>
      </c>
      <c r="BK138" s="207">
        <f>ROUND(I138*H138,2)</f>
        <v>0</v>
      </c>
      <c r="BL138" s="19" t="s">
        <v>100</v>
      </c>
      <c r="BM138" s="206" t="s">
        <v>3353</v>
      </c>
    </row>
    <row r="139" spans="1:65" s="2" customFormat="1" ht="19.5">
      <c r="A139" s="36"/>
      <c r="B139" s="37"/>
      <c r="C139" s="38"/>
      <c r="D139" s="210" t="s">
        <v>720</v>
      </c>
      <c r="E139" s="38"/>
      <c r="F139" s="262" t="s">
        <v>3300</v>
      </c>
      <c r="G139" s="38"/>
      <c r="H139" s="38"/>
      <c r="I139" s="119"/>
      <c r="J139" s="38"/>
      <c r="K139" s="38"/>
      <c r="L139" s="41"/>
      <c r="M139" s="263"/>
      <c r="N139" s="264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720</v>
      </c>
      <c r="AU139" s="19" t="s">
        <v>80</v>
      </c>
    </row>
    <row r="140" spans="1:65" s="2" customFormat="1" ht="21.75" customHeight="1">
      <c r="A140" s="36"/>
      <c r="B140" s="37"/>
      <c r="C140" s="195" t="s">
        <v>3354</v>
      </c>
      <c r="D140" s="195" t="s">
        <v>213</v>
      </c>
      <c r="E140" s="196" t="s">
        <v>3355</v>
      </c>
      <c r="F140" s="197" t="s">
        <v>3345</v>
      </c>
      <c r="G140" s="198" t="s">
        <v>1608</v>
      </c>
      <c r="H140" s="199">
        <v>1</v>
      </c>
      <c r="I140" s="200"/>
      <c r="J140" s="201">
        <f>ROUND(I140*H140,2)</f>
        <v>0</v>
      </c>
      <c r="K140" s="197" t="s">
        <v>21</v>
      </c>
      <c r="L140" s="41"/>
      <c r="M140" s="202" t="s">
        <v>21</v>
      </c>
      <c r="N140" s="203" t="s">
        <v>44</v>
      </c>
      <c r="O140" s="66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100</v>
      </c>
      <c r="AT140" s="206" t="s">
        <v>213</v>
      </c>
      <c r="AU140" s="206" t="s">
        <v>80</v>
      </c>
      <c r="AY140" s="19" t="s">
        <v>211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9" t="s">
        <v>80</v>
      </c>
      <c r="BK140" s="207">
        <f>ROUND(I140*H140,2)</f>
        <v>0</v>
      </c>
      <c r="BL140" s="19" t="s">
        <v>100</v>
      </c>
      <c r="BM140" s="206" t="s">
        <v>3356</v>
      </c>
    </row>
    <row r="141" spans="1:65" s="2" customFormat="1" ht="19.5">
      <c r="A141" s="36"/>
      <c r="B141" s="37"/>
      <c r="C141" s="38"/>
      <c r="D141" s="210" t="s">
        <v>720</v>
      </c>
      <c r="E141" s="38"/>
      <c r="F141" s="262" t="s">
        <v>3325</v>
      </c>
      <c r="G141" s="38"/>
      <c r="H141" s="38"/>
      <c r="I141" s="119"/>
      <c r="J141" s="38"/>
      <c r="K141" s="38"/>
      <c r="L141" s="41"/>
      <c r="M141" s="263"/>
      <c r="N141" s="264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720</v>
      </c>
      <c r="AU141" s="19" t="s">
        <v>80</v>
      </c>
    </row>
    <row r="142" spans="1:65" s="2" customFormat="1" ht="21.75" customHeight="1">
      <c r="A142" s="36"/>
      <c r="B142" s="37"/>
      <c r="C142" s="195" t="s">
        <v>3357</v>
      </c>
      <c r="D142" s="195" t="s">
        <v>213</v>
      </c>
      <c r="E142" s="196" t="s">
        <v>3358</v>
      </c>
      <c r="F142" s="197" t="s">
        <v>3359</v>
      </c>
      <c r="G142" s="198" t="s">
        <v>1608</v>
      </c>
      <c r="H142" s="199">
        <v>2</v>
      </c>
      <c r="I142" s="200"/>
      <c r="J142" s="201">
        <f>ROUND(I142*H142,2)</f>
        <v>0</v>
      </c>
      <c r="K142" s="197" t="s">
        <v>21</v>
      </c>
      <c r="L142" s="41"/>
      <c r="M142" s="202" t="s">
        <v>21</v>
      </c>
      <c r="N142" s="203" t="s">
        <v>44</v>
      </c>
      <c r="O142" s="66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100</v>
      </c>
      <c r="AT142" s="206" t="s">
        <v>213</v>
      </c>
      <c r="AU142" s="206" t="s">
        <v>80</v>
      </c>
      <c r="AY142" s="19" t="s">
        <v>211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9" t="s">
        <v>80</v>
      </c>
      <c r="BK142" s="207">
        <f>ROUND(I142*H142,2)</f>
        <v>0</v>
      </c>
      <c r="BL142" s="19" t="s">
        <v>100</v>
      </c>
      <c r="BM142" s="206" t="s">
        <v>3360</v>
      </c>
    </row>
    <row r="143" spans="1:65" s="2" customFormat="1" ht="19.5">
      <c r="A143" s="36"/>
      <c r="B143" s="37"/>
      <c r="C143" s="38"/>
      <c r="D143" s="210" t="s">
        <v>720</v>
      </c>
      <c r="E143" s="38"/>
      <c r="F143" s="262" t="s">
        <v>3300</v>
      </c>
      <c r="G143" s="38"/>
      <c r="H143" s="38"/>
      <c r="I143" s="119"/>
      <c r="J143" s="38"/>
      <c r="K143" s="38"/>
      <c r="L143" s="41"/>
      <c r="M143" s="263"/>
      <c r="N143" s="264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720</v>
      </c>
      <c r="AU143" s="19" t="s">
        <v>80</v>
      </c>
    </row>
    <row r="144" spans="1:65" s="2" customFormat="1" ht="21.75" customHeight="1">
      <c r="A144" s="36"/>
      <c r="B144" s="37"/>
      <c r="C144" s="195" t="s">
        <v>3361</v>
      </c>
      <c r="D144" s="195" t="s">
        <v>213</v>
      </c>
      <c r="E144" s="196" t="s">
        <v>3362</v>
      </c>
      <c r="F144" s="197" t="s">
        <v>3359</v>
      </c>
      <c r="G144" s="198" t="s">
        <v>1608</v>
      </c>
      <c r="H144" s="199">
        <v>2</v>
      </c>
      <c r="I144" s="200"/>
      <c r="J144" s="201">
        <f>ROUND(I144*H144,2)</f>
        <v>0</v>
      </c>
      <c r="K144" s="197" t="s">
        <v>21</v>
      </c>
      <c r="L144" s="41"/>
      <c r="M144" s="202" t="s">
        <v>21</v>
      </c>
      <c r="N144" s="203" t="s">
        <v>44</v>
      </c>
      <c r="O144" s="66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6" t="s">
        <v>100</v>
      </c>
      <c r="AT144" s="206" t="s">
        <v>213</v>
      </c>
      <c r="AU144" s="206" t="s">
        <v>80</v>
      </c>
      <c r="AY144" s="19" t="s">
        <v>211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9" t="s">
        <v>80</v>
      </c>
      <c r="BK144" s="207">
        <f>ROUND(I144*H144,2)</f>
        <v>0</v>
      </c>
      <c r="BL144" s="19" t="s">
        <v>100</v>
      </c>
      <c r="BM144" s="206" t="s">
        <v>3363</v>
      </c>
    </row>
    <row r="145" spans="1:65" s="2" customFormat="1" ht="19.5">
      <c r="A145" s="36"/>
      <c r="B145" s="37"/>
      <c r="C145" s="38"/>
      <c r="D145" s="210" t="s">
        <v>720</v>
      </c>
      <c r="E145" s="38"/>
      <c r="F145" s="262" t="s">
        <v>3304</v>
      </c>
      <c r="G145" s="38"/>
      <c r="H145" s="38"/>
      <c r="I145" s="119"/>
      <c r="J145" s="38"/>
      <c r="K145" s="38"/>
      <c r="L145" s="41"/>
      <c r="M145" s="263"/>
      <c r="N145" s="26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720</v>
      </c>
      <c r="AU145" s="19" t="s">
        <v>80</v>
      </c>
    </row>
    <row r="146" spans="1:65" s="2" customFormat="1" ht="21.75" customHeight="1">
      <c r="A146" s="36"/>
      <c r="B146" s="37"/>
      <c r="C146" s="195" t="s">
        <v>3364</v>
      </c>
      <c r="D146" s="195" t="s">
        <v>213</v>
      </c>
      <c r="E146" s="196" t="s">
        <v>3365</v>
      </c>
      <c r="F146" s="197" t="s">
        <v>3366</v>
      </c>
      <c r="G146" s="198" t="s">
        <v>1608</v>
      </c>
      <c r="H146" s="199">
        <v>1</v>
      </c>
      <c r="I146" s="200"/>
      <c r="J146" s="201">
        <f>ROUND(I146*H146,2)</f>
        <v>0</v>
      </c>
      <c r="K146" s="197" t="s">
        <v>21</v>
      </c>
      <c r="L146" s="41"/>
      <c r="M146" s="202" t="s">
        <v>21</v>
      </c>
      <c r="N146" s="203" t="s">
        <v>44</v>
      </c>
      <c r="O146" s="66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6" t="s">
        <v>100</v>
      </c>
      <c r="AT146" s="206" t="s">
        <v>213</v>
      </c>
      <c r="AU146" s="206" t="s">
        <v>80</v>
      </c>
      <c r="AY146" s="19" t="s">
        <v>211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9" t="s">
        <v>80</v>
      </c>
      <c r="BK146" s="207">
        <f>ROUND(I146*H146,2)</f>
        <v>0</v>
      </c>
      <c r="BL146" s="19" t="s">
        <v>100</v>
      </c>
      <c r="BM146" s="206" t="s">
        <v>3367</v>
      </c>
    </row>
    <row r="147" spans="1:65" s="2" customFormat="1" ht="19.5">
      <c r="A147" s="36"/>
      <c r="B147" s="37"/>
      <c r="C147" s="38"/>
      <c r="D147" s="210" t="s">
        <v>720</v>
      </c>
      <c r="E147" s="38"/>
      <c r="F147" s="262" t="s">
        <v>3281</v>
      </c>
      <c r="G147" s="38"/>
      <c r="H147" s="38"/>
      <c r="I147" s="119"/>
      <c r="J147" s="38"/>
      <c r="K147" s="38"/>
      <c r="L147" s="41"/>
      <c r="M147" s="263"/>
      <c r="N147" s="264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720</v>
      </c>
      <c r="AU147" s="19" t="s">
        <v>80</v>
      </c>
    </row>
    <row r="148" spans="1:65" s="2" customFormat="1" ht="16.5" customHeight="1">
      <c r="A148" s="36"/>
      <c r="B148" s="37"/>
      <c r="C148" s="195" t="s">
        <v>3368</v>
      </c>
      <c r="D148" s="195" t="s">
        <v>213</v>
      </c>
      <c r="E148" s="196" t="s">
        <v>3369</v>
      </c>
      <c r="F148" s="197" t="s">
        <v>3370</v>
      </c>
      <c r="G148" s="198" t="s">
        <v>1608</v>
      </c>
      <c r="H148" s="199">
        <v>2</v>
      </c>
      <c r="I148" s="200"/>
      <c r="J148" s="201">
        <f>ROUND(I148*H148,2)</f>
        <v>0</v>
      </c>
      <c r="K148" s="197" t="s">
        <v>21</v>
      </c>
      <c r="L148" s="41"/>
      <c r="M148" s="202" t="s">
        <v>21</v>
      </c>
      <c r="N148" s="203" t="s">
        <v>44</v>
      </c>
      <c r="O148" s="66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100</v>
      </c>
      <c r="AT148" s="206" t="s">
        <v>213</v>
      </c>
      <c r="AU148" s="206" t="s">
        <v>80</v>
      </c>
      <c r="AY148" s="19" t="s">
        <v>211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9" t="s">
        <v>80</v>
      </c>
      <c r="BK148" s="207">
        <f>ROUND(I148*H148,2)</f>
        <v>0</v>
      </c>
      <c r="BL148" s="19" t="s">
        <v>100</v>
      </c>
      <c r="BM148" s="206" t="s">
        <v>3371</v>
      </c>
    </row>
    <row r="149" spans="1:65" s="2" customFormat="1" ht="19.5">
      <c r="A149" s="36"/>
      <c r="B149" s="37"/>
      <c r="C149" s="38"/>
      <c r="D149" s="210" t="s">
        <v>720</v>
      </c>
      <c r="E149" s="38"/>
      <c r="F149" s="262" t="s">
        <v>3300</v>
      </c>
      <c r="G149" s="38"/>
      <c r="H149" s="38"/>
      <c r="I149" s="119"/>
      <c r="J149" s="38"/>
      <c r="K149" s="38"/>
      <c r="L149" s="41"/>
      <c r="M149" s="263"/>
      <c r="N149" s="264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720</v>
      </c>
      <c r="AU149" s="19" t="s">
        <v>80</v>
      </c>
    </row>
    <row r="150" spans="1:65" s="2" customFormat="1" ht="16.5" customHeight="1">
      <c r="A150" s="36"/>
      <c r="B150" s="37"/>
      <c r="C150" s="195" t="s">
        <v>3372</v>
      </c>
      <c r="D150" s="195" t="s">
        <v>213</v>
      </c>
      <c r="E150" s="196" t="s">
        <v>3373</v>
      </c>
      <c r="F150" s="197" t="s">
        <v>3370</v>
      </c>
      <c r="G150" s="198" t="s">
        <v>1608</v>
      </c>
      <c r="H150" s="199">
        <v>2</v>
      </c>
      <c r="I150" s="200"/>
      <c r="J150" s="201">
        <f>ROUND(I150*H150,2)</f>
        <v>0</v>
      </c>
      <c r="K150" s="197" t="s">
        <v>21</v>
      </c>
      <c r="L150" s="41"/>
      <c r="M150" s="202" t="s">
        <v>21</v>
      </c>
      <c r="N150" s="203" t="s">
        <v>44</v>
      </c>
      <c r="O150" s="66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100</v>
      </c>
      <c r="AT150" s="206" t="s">
        <v>213</v>
      </c>
      <c r="AU150" s="206" t="s">
        <v>80</v>
      </c>
      <c r="AY150" s="19" t="s">
        <v>211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9" t="s">
        <v>80</v>
      </c>
      <c r="BK150" s="207">
        <f>ROUND(I150*H150,2)</f>
        <v>0</v>
      </c>
      <c r="BL150" s="19" t="s">
        <v>100</v>
      </c>
      <c r="BM150" s="206" t="s">
        <v>3374</v>
      </c>
    </row>
    <row r="151" spans="1:65" s="2" customFormat="1" ht="19.5">
      <c r="A151" s="36"/>
      <c r="B151" s="37"/>
      <c r="C151" s="38"/>
      <c r="D151" s="210" t="s">
        <v>720</v>
      </c>
      <c r="E151" s="38"/>
      <c r="F151" s="262" t="s">
        <v>3325</v>
      </c>
      <c r="G151" s="38"/>
      <c r="H151" s="38"/>
      <c r="I151" s="119"/>
      <c r="J151" s="38"/>
      <c r="K151" s="38"/>
      <c r="L151" s="41"/>
      <c r="M151" s="263"/>
      <c r="N151" s="264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720</v>
      </c>
      <c r="AU151" s="19" t="s">
        <v>80</v>
      </c>
    </row>
    <row r="152" spans="1:65" s="2" customFormat="1" ht="16.5" customHeight="1">
      <c r="A152" s="36"/>
      <c r="B152" s="37"/>
      <c r="C152" s="195" t="s">
        <v>3375</v>
      </c>
      <c r="D152" s="195" t="s">
        <v>213</v>
      </c>
      <c r="E152" s="196" t="s">
        <v>3376</v>
      </c>
      <c r="F152" s="197" t="s">
        <v>3377</v>
      </c>
      <c r="G152" s="198" t="s">
        <v>1608</v>
      </c>
      <c r="H152" s="199">
        <v>2</v>
      </c>
      <c r="I152" s="200"/>
      <c r="J152" s="201">
        <f>ROUND(I152*H152,2)</f>
        <v>0</v>
      </c>
      <c r="K152" s="197" t="s">
        <v>21</v>
      </c>
      <c r="L152" s="41"/>
      <c r="M152" s="202" t="s">
        <v>21</v>
      </c>
      <c r="N152" s="203" t="s">
        <v>44</v>
      </c>
      <c r="O152" s="66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100</v>
      </c>
      <c r="AT152" s="206" t="s">
        <v>213</v>
      </c>
      <c r="AU152" s="206" t="s">
        <v>80</v>
      </c>
      <c r="AY152" s="19" t="s">
        <v>211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9" t="s">
        <v>80</v>
      </c>
      <c r="BK152" s="207">
        <f>ROUND(I152*H152,2)</f>
        <v>0</v>
      </c>
      <c r="BL152" s="19" t="s">
        <v>100</v>
      </c>
      <c r="BM152" s="206" t="s">
        <v>3378</v>
      </c>
    </row>
    <row r="153" spans="1:65" s="2" customFormat="1" ht="19.5">
      <c r="A153" s="36"/>
      <c r="B153" s="37"/>
      <c r="C153" s="38"/>
      <c r="D153" s="210" t="s">
        <v>720</v>
      </c>
      <c r="E153" s="38"/>
      <c r="F153" s="262" t="s">
        <v>3300</v>
      </c>
      <c r="G153" s="38"/>
      <c r="H153" s="38"/>
      <c r="I153" s="119"/>
      <c r="J153" s="38"/>
      <c r="K153" s="38"/>
      <c r="L153" s="41"/>
      <c r="M153" s="263"/>
      <c r="N153" s="264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720</v>
      </c>
      <c r="AU153" s="19" t="s">
        <v>80</v>
      </c>
    </row>
    <row r="154" spans="1:65" s="2" customFormat="1" ht="16.5" customHeight="1">
      <c r="A154" s="36"/>
      <c r="B154" s="37"/>
      <c r="C154" s="195" t="s">
        <v>3379</v>
      </c>
      <c r="D154" s="195" t="s">
        <v>213</v>
      </c>
      <c r="E154" s="196" t="s">
        <v>3380</v>
      </c>
      <c r="F154" s="197" t="s">
        <v>3377</v>
      </c>
      <c r="G154" s="198" t="s">
        <v>1608</v>
      </c>
      <c r="H154" s="199">
        <v>2</v>
      </c>
      <c r="I154" s="200"/>
      <c r="J154" s="201">
        <f>ROUND(I154*H154,2)</f>
        <v>0</v>
      </c>
      <c r="K154" s="197" t="s">
        <v>21</v>
      </c>
      <c r="L154" s="41"/>
      <c r="M154" s="202" t="s">
        <v>21</v>
      </c>
      <c r="N154" s="203" t="s">
        <v>44</v>
      </c>
      <c r="O154" s="66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100</v>
      </c>
      <c r="AT154" s="206" t="s">
        <v>213</v>
      </c>
      <c r="AU154" s="206" t="s">
        <v>80</v>
      </c>
      <c r="AY154" s="19" t="s">
        <v>211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9" t="s">
        <v>80</v>
      </c>
      <c r="BK154" s="207">
        <f>ROUND(I154*H154,2)</f>
        <v>0</v>
      </c>
      <c r="BL154" s="19" t="s">
        <v>100</v>
      </c>
      <c r="BM154" s="206" t="s">
        <v>3381</v>
      </c>
    </row>
    <row r="155" spans="1:65" s="2" customFormat="1" ht="19.5">
      <c r="A155" s="36"/>
      <c r="B155" s="37"/>
      <c r="C155" s="38"/>
      <c r="D155" s="210" t="s">
        <v>720</v>
      </c>
      <c r="E155" s="38"/>
      <c r="F155" s="262" t="s">
        <v>3325</v>
      </c>
      <c r="G155" s="38"/>
      <c r="H155" s="38"/>
      <c r="I155" s="119"/>
      <c r="J155" s="38"/>
      <c r="K155" s="38"/>
      <c r="L155" s="41"/>
      <c r="M155" s="263"/>
      <c r="N155" s="264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720</v>
      </c>
      <c r="AU155" s="19" t="s">
        <v>80</v>
      </c>
    </row>
    <row r="156" spans="1:65" s="2" customFormat="1" ht="21.75" customHeight="1">
      <c r="A156" s="36"/>
      <c r="B156" s="37"/>
      <c r="C156" s="195" t="s">
        <v>3382</v>
      </c>
      <c r="D156" s="195" t="s">
        <v>213</v>
      </c>
      <c r="E156" s="196" t="s">
        <v>3383</v>
      </c>
      <c r="F156" s="197" t="s">
        <v>3384</v>
      </c>
      <c r="G156" s="198" t="s">
        <v>1608</v>
      </c>
      <c r="H156" s="199">
        <v>2</v>
      </c>
      <c r="I156" s="200"/>
      <c r="J156" s="201">
        <f>ROUND(I156*H156,2)</f>
        <v>0</v>
      </c>
      <c r="K156" s="197" t="s">
        <v>21</v>
      </c>
      <c r="L156" s="41"/>
      <c r="M156" s="202" t="s">
        <v>21</v>
      </c>
      <c r="N156" s="203" t="s">
        <v>44</v>
      </c>
      <c r="O156" s="66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6" t="s">
        <v>100</v>
      </c>
      <c r="AT156" s="206" t="s">
        <v>213</v>
      </c>
      <c r="AU156" s="206" t="s">
        <v>80</v>
      </c>
      <c r="AY156" s="19" t="s">
        <v>211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9" t="s">
        <v>80</v>
      </c>
      <c r="BK156" s="207">
        <f>ROUND(I156*H156,2)</f>
        <v>0</v>
      </c>
      <c r="BL156" s="19" t="s">
        <v>100</v>
      </c>
      <c r="BM156" s="206" t="s">
        <v>3385</v>
      </c>
    </row>
    <row r="157" spans="1:65" s="2" customFormat="1" ht="19.5">
      <c r="A157" s="36"/>
      <c r="B157" s="37"/>
      <c r="C157" s="38"/>
      <c r="D157" s="210" t="s">
        <v>720</v>
      </c>
      <c r="E157" s="38"/>
      <c r="F157" s="262" t="s">
        <v>3386</v>
      </c>
      <c r="G157" s="38"/>
      <c r="H157" s="38"/>
      <c r="I157" s="119"/>
      <c r="J157" s="38"/>
      <c r="K157" s="38"/>
      <c r="L157" s="41"/>
      <c r="M157" s="263"/>
      <c r="N157" s="264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720</v>
      </c>
      <c r="AU157" s="19" t="s">
        <v>80</v>
      </c>
    </row>
    <row r="158" spans="1:65" s="2" customFormat="1" ht="21.75" customHeight="1">
      <c r="A158" s="36"/>
      <c r="B158" s="37"/>
      <c r="C158" s="195" t="s">
        <v>3387</v>
      </c>
      <c r="D158" s="195" t="s">
        <v>213</v>
      </c>
      <c r="E158" s="196" t="s">
        <v>3388</v>
      </c>
      <c r="F158" s="197" t="s">
        <v>3384</v>
      </c>
      <c r="G158" s="198" t="s">
        <v>1608</v>
      </c>
      <c r="H158" s="199">
        <v>2</v>
      </c>
      <c r="I158" s="200"/>
      <c r="J158" s="201">
        <f>ROUND(I158*H158,2)</f>
        <v>0</v>
      </c>
      <c r="K158" s="197" t="s">
        <v>21</v>
      </c>
      <c r="L158" s="41"/>
      <c r="M158" s="202" t="s">
        <v>21</v>
      </c>
      <c r="N158" s="203" t="s">
        <v>44</v>
      </c>
      <c r="O158" s="66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100</v>
      </c>
      <c r="AT158" s="206" t="s">
        <v>213</v>
      </c>
      <c r="AU158" s="206" t="s">
        <v>80</v>
      </c>
      <c r="AY158" s="19" t="s">
        <v>211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9" t="s">
        <v>80</v>
      </c>
      <c r="BK158" s="207">
        <f>ROUND(I158*H158,2)</f>
        <v>0</v>
      </c>
      <c r="BL158" s="19" t="s">
        <v>100</v>
      </c>
      <c r="BM158" s="206" t="s">
        <v>3389</v>
      </c>
    </row>
    <row r="159" spans="1:65" s="2" customFormat="1" ht="19.5">
      <c r="A159" s="36"/>
      <c r="B159" s="37"/>
      <c r="C159" s="38"/>
      <c r="D159" s="210" t="s">
        <v>720</v>
      </c>
      <c r="E159" s="38"/>
      <c r="F159" s="262" t="s">
        <v>3286</v>
      </c>
      <c r="G159" s="38"/>
      <c r="H159" s="38"/>
      <c r="I159" s="119"/>
      <c r="J159" s="38"/>
      <c r="K159" s="38"/>
      <c r="L159" s="41"/>
      <c r="M159" s="263"/>
      <c r="N159" s="264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720</v>
      </c>
      <c r="AU159" s="19" t="s">
        <v>80</v>
      </c>
    </row>
    <row r="160" spans="1:65" s="2" customFormat="1" ht="16.5" customHeight="1">
      <c r="A160" s="36"/>
      <c r="B160" s="37"/>
      <c r="C160" s="195" t="s">
        <v>3390</v>
      </c>
      <c r="D160" s="195" t="s">
        <v>213</v>
      </c>
      <c r="E160" s="196" t="s">
        <v>3391</v>
      </c>
      <c r="F160" s="197" t="s">
        <v>3392</v>
      </c>
      <c r="G160" s="198" t="s">
        <v>1608</v>
      </c>
      <c r="H160" s="199">
        <v>2</v>
      </c>
      <c r="I160" s="200"/>
      <c r="J160" s="201">
        <f>ROUND(I160*H160,2)</f>
        <v>0</v>
      </c>
      <c r="K160" s="197" t="s">
        <v>21</v>
      </c>
      <c r="L160" s="41"/>
      <c r="M160" s="202" t="s">
        <v>21</v>
      </c>
      <c r="N160" s="203" t="s">
        <v>44</v>
      </c>
      <c r="O160" s="66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100</v>
      </c>
      <c r="AT160" s="206" t="s">
        <v>213</v>
      </c>
      <c r="AU160" s="206" t="s">
        <v>80</v>
      </c>
      <c r="AY160" s="19" t="s">
        <v>211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9" t="s">
        <v>80</v>
      </c>
      <c r="BK160" s="207">
        <f>ROUND(I160*H160,2)</f>
        <v>0</v>
      </c>
      <c r="BL160" s="19" t="s">
        <v>100</v>
      </c>
      <c r="BM160" s="206" t="s">
        <v>3393</v>
      </c>
    </row>
    <row r="161" spans="1:65" s="2" customFormat="1" ht="19.5">
      <c r="A161" s="36"/>
      <c r="B161" s="37"/>
      <c r="C161" s="38"/>
      <c r="D161" s="210" t="s">
        <v>720</v>
      </c>
      <c r="E161" s="38"/>
      <c r="F161" s="262" t="s">
        <v>3386</v>
      </c>
      <c r="G161" s="38"/>
      <c r="H161" s="38"/>
      <c r="I161" s="119"/>
      <c r="J161" s="38"/>
      <c r="K161" s="38"/>
      <c r="L161" s="41"/>
      <c r="M161" s="263"/>
      <c r="N161" s="264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720</v>
      </c>
      <c r="AU161" s="19" t="s">
        <v>80</v>
      </c>
    </row>
    <row r="162" spans="1:65" s="2" customFormat="1" ht="16.5" customHeight="1">
      <c r="A162" s="36"/>
      <c r="B162" s="37"/>
      <c r="C162" s="195" t="s">
        <v>3394</v>
      </c>
      <c r="D162" s="195" t="s">
        <v>213</v>
      </c>
      <c r="E162" s="196" t="s">
        <v>3395</v>
      </c>
      <c r="F162" s="197" t="s">
        <v>3392</v>
      </c>
      <c r="G162" s="198" t="s">
        <v>1608</v>
      </c>
      <c r="H162" s="199">
        <v>2</v>
      </c>
      <c r="I162" s="200"/>
      <c r="J162" s="201">
        <f>ROUND(I162*H162,2)</f>
        <v>0</v>
      </c>
      <c r="K162" s="197" t="s">
        <v>21</v>
      </c>
      <c r="L162" s="41"/>
      <c r="M162" s="202" t="s">
        <v>21</v>
      </c>
      <c r="N162" s="203" t="s">
        <v>44</v>
      </c>
      <c r="O162" s="66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6" t="s">
        <v>100</v>
      </c>
      <c r="AT162" s="206" t="s">
        <v>213</v>
      </c>
      <c r="AU162" s="206" t="s">
        <v>80</v>
      </c>
      <c r="AY162" s="19" t="s">
        <v>211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9" t="s">
        <v>80</v>
      </c>
      <c r="BK162" s="207">
        <f>ROUND(I162*H162,2)</f>
        <v>0</v>
      </c>
      <c r="BL162" s="19" t="s">
        <v>100</v>
      </c>
      <c r="BM162" s="206" t="s">
        <v>3396</v>
      </c>
    </row>
    <row r="163" spans="1:65" s="2" customFormat="1" ht="19.5">
      <c r="A163" s="36"/>
      <c r="B163" s="37"/>
      <c r="C163" s="38"/>
      <c r="D163" s="210" t="s">
        <v>720</v>
      </c>
      <c r="E163" s="38"/>
      <c r="F163" s="262" t="s">
        <v>3397</v>
      </c>
      <c r="G163" s="38"/>
      <c r="H163" s="38"/>
      <c r="I163" s="119"/>
      <c r="J163" s="38"/>
      <c r="K163" s="38"/>
      <c r="L163" s="41"/>
      <c r="M163" s="263"/>
      <c r="N163" s="264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720</v>
      </c>
      <c r="AU163" s="19" t="s">
        <v>80</v>
      </c>
    </row>
    <row r="164" spans="1:65" s="2" customFormat="1" ht="16.5" customHeight="1">
      <c r="A164" s="36"/>
      <c r="B164" s="37"/>
      <c r="C164" s="195" t="s">
        <v>3398</v>
      </c>
      <c r="D164" s="195" t="s">
        <v>213</v>
      </c>
      <c r="E164" s="196" t="s">
        <v>3399</v>
      </c>
      <c r="F164" s="197" t="s">
        <v>3400</v>
      </c>
      <c r="G164" s="198" t="s">
        <v>1608</v>
      </c>
      <c r="H164" s="199">
        <v>2</v>
      </c>
      <c r="I164" s="200"/>
      <c r="J164" s="201">
        <f>ROUND(I164*H164,2)</f>
        <v>0</v>
      </c>
      <c r="K164" s="197" t="s">
        <v>21</v>
      </c>
      <c r="L164" s="41"/>
      <c r="M164" s="202" t="s">
        <v>21</v>
      </c>
      <c r="N164" s="203" t="s">
        <v>44</v>
      </c>
      <c r="O164" s="66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100</v>
      </c>
      <c r="AT164" s="206" t="s">
        <v>213</v>
      </c>
      <c r="AU164" s="206" t="s">
        <v>80</v>
      </c>
      <c r="AY164" s="19" t="s">
        <v>211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9" t="s">
        <v>80</v>
      </c>
      <c r="BK164" s="207">
        <f>ROUND(I164*H164,2)</f>
        <v>0</v>
      </c>
      <c r="BL164" s="19" t="s">
        <v>100</v>
      </c>
      <c r="BM164" s="206" t="s">
        <v>3401</v>
      </c>
    </row>
    <row r="165" spans="1:65" s="2" customFormat="1" ht="19.5">
      <c r="A165" s="36"/>
      <c r="B165" s="37"/>
      <c r="C165" s="38"/>
      <c r="D165" s="210" t="s">
        <v>720</v>
      </c>
      <c r="E165" s="38"/>
      <c r="F165" s="262" t="s">
        <v>3386</v>
      </c>
      <c r="G165" s="38"/>
      <c r="H165" s="38"/>
      <c r="I165" s="119"/>
      <c r="J165" s="38"/>
      <c r="K165" s="38"/>
      <c r="L165" s="41"/>
      <c r="M165" s="263"/>
      <c r="N165" s="264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720</v>
      </c>
      <c r="AU165" s="19" t="s">
        <v>80</v>
      </c>
    </row>
    <row r="166" spans="1:65" s="2" customFormat="1" ht="16.5" customHeight="1">
      <c r="A166" s="36"/>
      <c r="B166" s="37"/>
      <c r="C166" s="195" t="s">
        <v>3402</v>
      </c>
      <c r="D166" s="195" t="s">
        <v>213</v>
      </c>
      <c r="E166" s="196" t="s">
        <v>3403</v>
      </c>
      <c r="F166" s="197" t="s">
        <v>3400</v>
      </c>
      <c r="G166" s="198" t="s">
        <v>1608</v>
      </c>
      <c r="H166" s="199">
        <v>2</v>
      </c>
      <c r="I166" s="200"/>
      <c r="J166" s="201">
        <f>ROUND(I166*H166,2)</f>
        <v>0</v>
      </c>
      <c r="K166" s="197" t="s">
        <v>21</v>
      </c>
      <c r="L166" s="41"/>
      <c r="M166" s="202" t="s">
        <v>21</v>
      </c>
      <c r="N166" s="203" t="s">
        <v>44</v>
      </c>
      <c r="O166" s="66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100</v>
      </c>
      <c r="AT166" s="206" t="s">
        <v>213</v>
      </c>
      <c r="AU166" s="206" t="s">
        <v>80</v>
      </c>
      <c r="AY166" s="19" t="s">
        <v>211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9" t="s">
        <v>80</v>
      </c>
      <c r="BK166" s="207">
        <f>ROUND(I166*H166,2)</f>
        <v>0</v>
      </c>
      <c r="BL166" s="19" t="s">
        <v>100</v>
      </c>
      <c r="BM166" s="206" t="s">
        <v>3404</v>
      </c>
    </row>
    <row r="167" spans="1:65" s="2" customFormat="1" ht="19.5">
      <c r="A167" s="36"/>
      <c r="B167" s="37"/>
      <c r="C167" s="38"/>
      <c r="D167" s="210" t="s">
        <v>720</v>
      </c>
      <c r="E167" s="38"/>
      <c r="F167" s="262" t="s">
        <v>3397</v>
      </c>
      <c r="G167" s="38"/>
      <c r="H167" s="38"/>
      <c r="I167" s="119"/>
      <c r="J167" s="38"/>
      <c r="K167" s="38"/>
      <c r="L167" s="41"/>
      <c r="M167" s="263"/>
      <c r="N167" s="264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720</v>
      </c>
      <c r="AU167" s="19" t="s">
        <v>80</v>
      </c>
    </row>
    <row r="168" spans="1:65" s="2" customFormat="1" ht="21.75" customHeight="1">
      <c r="A168" s="36"/>
      <c r="B168" s="37"/>
      <c r="C168" s="195" t="s">
        <v>3405</v>
      </c>
      <c r="D168" s="195" t="s">
        <v>213</v>
      </c>
      <c r="E168" s="196" t="s">
        <v>3406</v>
      </c>
      <c r="F168" s="197" t="s">
        <v>3366</v>
      </c>
      <c r="G168" s="198" t="s">
        <v>1608</v>
      </c>
      <c r="H168" s="199">
        <v>1</v>
      </c>
      <c r="I168" s="200"/>
      <c r="J168" s="201">
        <f>ROUND(I168*H168,2)</f>
        <v>0</v>
      </c>
      <c r="K168" s="197" t="s">
        <v>21</v>
      </c>
      <c r="L168" s="41"/>
      <c r="M168" s="202" t="s">
        <v>21</v>
      </c>
      <c r="N168" s="203" t="s">
        <v>44</v>
      </c>
      <c r="O168" s="66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100</v>
      </c>
      <c r="AT168" s="206" t="s">
        <v>213</v>
      </c>
      <c r="AU168" s="206" t="s">
        <v>80</v>
      </c>
      <c r="AY168" s="19" t="s">
        <v>211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9" t="s">
        <v>80</v>
      </c>
      <c r="BK168" s="207">
        <f>ROUND(I168*H168,2)</f>
        <v>0</v>
      </c>
      <c r="BL168" s="19" t="s">
        <v>100</v>
      </c>
      <c r="BM168" s="206" t="s">
        <v>3407</v>
      </c>
    </row>
    <row r="169" spans="1:65" s="2" customFormat="1" ht="19.5">
      <c r="A169" s="36"/>
      <c r="B169" s="37"/>
      <c r="C169" s="38"/>
      <c r="D169" s="210" t="s">
        <v>720</v>
      </c>
      <c r="E169" s="38"/>
      <c r="F169" s="262" t="s">
        <v>3304</v>
      </c>
      <c r="G169" s="38"/>
      <c r="H169" s="38"/>
      <c r="I169" s="119"/>
      <c r="J169" s="38"/>
      <c r="K169" s="38"/>
      <c r="L169" s="41"/>
      <c r="M169" s="263"/>
      <c r="N169" s="264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720</v>
      </c>
      <c r="AU169" s="19" t="s">
        <v>80</v>
      </c>
    </row>
    <row r="170" spans="1:65" s="2" customFormat="1" ht="21.75" customHeight="1">
      <c r="A170" s="36"/>
      <c r="B170" s="37"/>
      <c r="C170" s="195" t="s">
        <v>3408</v>
      </c>
      <c r="D170" s="195" t="s">
        <v>213</v>
      </c>
      <c r="E170" s="196" t="s">
        <v>3409</v>
      </c>
      <c r="F170" s="197" t="s">
        <v>3410</v>
      </c>
      <c r="G170" s="198" t="s">
        <v>1608</v>
      </c>
      <c r="H170" s="199">
        <v>2</v>
      </c>
      <c r="I170" s="200"/>
      <c r="J170" s="201">
        <f>ROUND(I170*H170,2)</f>
        <v>0</v>
      </c>
      <c r="K170" s="197" t="s">
        <v>21</v>
      </c>
      <c r="L170" s="41"/>
      <c r="M170" s="202" t="s">
        <v>21</v>
      </c>
      <c r="N170" s="203" t="s">
        <v>44</v>
      </c>
      <c r="O170" s="66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100</v>
      </c>
      <c r="AT170" s="206" t="s">
        <v>213</v>
      </c>
      <c r="AU170" s="206" t="s">
        <v>80</v>
      </c>
      <c r="AY170" s="19" t="s">
        <v>211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9" t="s">
        <v>80</v>
      </c>
      <c r="BK170" s="207">
        <f>ROUND(I170*H170,2)</f>
        <v>0</v>
      </c>
      <c r="BL170" s="19" t="s">
        <v>100</v>
      </c>
      <c r="BM170" s="206" t="s">
        <v>3411</v>
      </c>
    </row>
    <row r="171" spans="1:65" s="2" customFormat="1" ht="19.5">
      <c r="A171" s="36"/>
      <c r="B171" s="37"/>
      <c r="C171" s="38"/>
      <c r="D171" s="210" t="s">
        <v>720</v>
      </c>
      <c r="E171" s="38"/>
      <c r="F171" s="262" t="s">
        <v>3386</v>
      </c>
      <c r="G171" s="38"/>
      <c r="H171" s="38"/>
      <c r="I171" s="119"/>
      <c r="J171" s="38"/>
      <c r="K171" s="38"/>
      <c r="L171" s="41"/>
      <c r="M171" s="263"/>
      <c r="N171" s="26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720</v>
      </c>
      <c r="AU171" s="19" t="s">
        <v>80</v>
      </c>
    </row>
    <row r="172" spans="1:65" s="2" customFormat="1" ht="21.75" customHeight="1">
      <c r="A172" s="36"/>
      <c r="B172" s="37"/>
      <c r="C172" s="195" t="s">
        <v>3412</v>
      </c>
      <c r="D172" s="195" t="s">
        <v>213</v>
      </c>
      <c r="E172" s="196" t="s">
        <v>3413</v>
      </c>
      <c r="F172" s="197" t="s">
        <v>3410</v>
      </c>
      <c r="G172" s="198" t="s">
        <v>1608</v>
      </c>
      <c r="H172" s="199">
        <v>2</v>
      </c>
      <c r="I172" s="200"/>
      <c r="J172" s="201">
        <f>ROUND(I172*H172,2)</f>
        <v>0</v>
      </c>
      <c r="K172" s="197" t="s">
        <v>21</v>
      </c>
      <c r="L172" s="41"/>
      <c r="M172" s="202" t="s">
        <v>21</v>
      </c>
      <c r="N172" s="203" t="s">
        <v>44</v>
      </c>
      <c r="O172" s="66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100</v>
      </c>
      <c r="AT172" s="206" t="s">
        <v>213</v>
      </c>
      <c r="AU172" s="206" t="s">
        <v>80</v>
      </c>
      <c r="AY172" s="19" t="s">
        <v>211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9" t="s">
        <v>80</v>
      </c>
      <c r="BK172" s="207">
        <f>ROUND(I172*H172,2)</f>
        <v>0</v>
      </c>
      <c r="BL172" s="19" t="s">
        <v>100</v>
      </c>
      <c r="BM172" s="206" t="s">
        <v>3414</v>
      </c>
    </row>
    <row r="173" spans="1:65" s="2" customFormat="1" ht="19.5">
      <c r="A173" s="36"/>
      <c r="B173" s="37"/>
      <c r="C173" s="38"/>
      <c r="D173" s="210" t="s">
        <v>720</v>
      </c>
      <c r="E173" s="38"/>
      <c r="F173" s="262" t="s">
        <v>3286</v>
      </c>
      <c r="G173" s="38"/>
      <c r="H173" s="38"/>
      <c r="I173" s="119"/>
      <c r="J173" s="38"/>
      <c r="K173" s="38"/>
      <c r="L173" s="41"/>
      <c r="M173" s="263"/>
      <c r="N173" s="264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720</v>
      </c>
      <c r="AU173" s="19" t="s">
        <v>80</v>
      </c>
    </row>
    <row r="174" spans="1:65" s="2" customFormat="1" ht="21.75" customHeight="1">
      <c r="A174" s="36"/>
      <c r="B174" s="37"/>
      <c r="C174" s="195" t="s">
        <v>3415</v>
      </c>
      <c r="D174" s="195" t="s">
        <v>213</v>
      </c>
      <c r="E174" s="196" t="s">
        <v>3416</v>
      </c>
      <c r="F174" s="197" t="s">
        <v>3417</v>
      </c>
      <c r="G174" s="198" t="s">
        <v>1608</v>
      </c>
      <c r="H174" s="199">
        <v>5</v>
      </c>
      <c r="I174" s="200"/>
      <c r="J174" s="201">
        <f>ROUND(I174*H174,2)</f>
        <v>0</v>
      </c>
      <c r="K174" s="197" t="s">
        <v>21</v>
      </c>
      <c r="L174" s="41"/>
      <c r="M174" s="202" t="s">
        <v>21</v>
      </c>
      <c r="N174" s="203" t="s">
        <v>44</v>
      </c>
      <c r="O174" s="66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100</v>
      </c>
      <c r="AT174" s="206" t="s">
        <v>213</v>
      </c>
      <c r="AU174" s="206" t="s">
        <v>80</v>
      </c>
      <c r="AY174" s="19" t="s">
        <v>211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9" t="s">
        <v>80</v>
      </c>
      <c r="BK174" s="207">
        <f>ROUND(I174*H174,2)</f>
        <v>0</v>
      </c>
      <c r="BL174" s="19" t="s">
        <v>100</v>
      </c>
      <c r="BM174" s="206" t="s">
        <v>3418</v>
      </c>
    </row>
    <row r="175" spans="1:65" s="2" customFormat="1" ht="19.5">
      <c r="A175" s="36"/>
      <c r="B175" s="37"/>
      <c r="C175" s="38"/>
      <c r="D175" s="210" t="s">
        <v>720</v>
      </c>
      <c r="E175" s="38"/>
      <c r="F175" s="262" t="s">
        <v>3300</v>
      </c>
      <c r="G175" s="38"/>
      <c r="H175" s="38"/>
      <c r="I175" s="119"/>
      <c r="J175" s="38"/>
      <c r="K175" s="38"/>
      <c r="L175" s="41"/>
      <c r="M175" s="263"/>
      <c r="N175" s="264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720</v>
      </c>
      <c r="AU175" s="19" t="s">
        <v>80</v>
      </c>
    </row>
    <row r="176" spans="1:65" s="2" customFormat="1" ht="21.75" customHeight="1">
      <c r="A176" s="36"/>
      <c r="B176" s="37"/>
      <c r="C176" s="195" t="s">
        <v>3419</v>
      </c>
      <c r="D176" s="195" t="s">
        <v>213</v>
      </c>
      <c r="E176" s="196" t="s">
        <v>3420</v>
      </c>
      <c r="F176" s="197" t="s">
        <v>3417</v>
      </c>
      <c r="G176" s="198" t="s">
        <v>1608</v>
      </c>
      <c r="H176" s="199">
        <v>5</v>
      </c>
      <c r="I176" s="200"/>
      <c r="J176" s="201">
        <f>ROUND(I176*H176,2)</f>
        <v>0</v>
      </c>
      <c r="K176" s="197" t="s">
        <v>21</v>
      </c>
      <c r="L176" s="41"/>
      <c r="M176" s="202" t="s">
        <v>21</v>
      </c>
      <c r="N176" s="203" t="s">
        <v>44</v>
      </c>
      <c r="O176" s="66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100</v>
      </c>
      <c r="AT176" s="206" t="s">
        <v>213</v>
      </c>
      <c r="AU176" s="206" t="s">
        <v>80</v>
      </c>
      <c r="AY176" s="19" t="s">
        <v>211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9" t="s">
        <v>80</v>
      </c>
      <c r="BK176" s="207">
        <f>ROUND(I176*H176,2)</f>
        <v>0</v>
      </c>
      <c r="BL176" s="19" t="s">
        <v>100</v>
      </c>
      <c r="BM176" s="206" t="s">
        <v>3421</v>
      </c>
    </row>
    <row r="177" spans="1:65" s="2" customFormat="1" ht="19.5">
      <c r="A177" s="36"/>
      <c r="B177" s="37"/>
      <c r="C177" s="38"/>
      <c r="D177" s="210" t="s">
        <v>720</v>
      </c>
      <c r="E177" s="38"/>
      <c r="F177" s="262" t="s">
        <v>3304</v>
      </c>
      <c r="G177" s="38"/>
      <c r="H177" s="38"/>
      <c r="I177" s="119"/>
      <c r="J177" s="38"/>
      <c r="K177" s="38"/>
      <c r="L177" s="41"/>
      <c r="M177" s="263"/>
      <c r="N177" s="264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720</v>
      </c>
      <c r="AU177" s="19" t="s">
        <v>80</v>
      </c>
    </row>
    <row r="178" spans="1:65" s="2" customFormat="1" ht="16.5" customHeight="1">
      <c r="A178" s="36"/>
      <c r="B178" s="37"/>
      <c r="C178" s="195" t="s">
        <v>3422</v>
      </c>
      <c r="D178" s="195" t="s">
        <v>213</v>
      </c>
      <c r="E178" s="196" t="s">
        <v>3423</v>
      </c>
      <c r="F178" s="197" t="s">
        <v>3424</v>
      </c>
      <c r="G178" s="198" t="s">
        <v>438</v>
      </c>
      <c r="H178" s="199">
        <v>194</v>
      </c>
      <c r="I178" s="200"/>
      <c r="J178" s="201">
        <f>ROUND(I178*H178,2)</f>
        <v>0</v>
      </c>
      <c r="K178" s="197" t="s">
        <v>21</v>
      </c>
      <c r="L178" s="41"/>
      <c r="M178" s="202" t="s">
        <v>21</v>
      </c>
      <c r="N178" s="203" t="s">
        <v>44</v>
      </c>
      <c r="O178" s="66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6" t="s">
        <v>100</v>
      </c>
      <c r="AT178" s="206" t="s">
        <v>213</v>
      </c>
      <c r="AU178" s="206" t="s">
        <v>80</v>
      </c>
      <c r="AY178" s="19" t="s">
        <v>211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9" t="s">
        <v>80</v>
      </c>
      <c r="BK178" s="207">
        <f>ROUND(I178*H178,2)</f>
        <v>0</v>
      </c>
      <c r="BL178" s="19" t="s">
        <v>100</v>
      </c>
      <c r="BM178" s="206" t="s">
        <v>3425</v>
      </c>
    </row>
    <row r="179" spans="1:65" s="2" customFormat="1" ht="19.5">
      <c r="A179" s="36"/>
      <c r="B179" s="37"/>
      <c r="C179" s="38"/>
      <c r="D179" s="210" t="s">
        <v>720</v>
      </c>
      <c r="E179" s="38"/>
      <c r="F179" s="262" t="s">
        <v>3291</v>
      </c>
      <c r="G179" s="38"/>
      <c r="H179" s="38"/>
      <c r="I179" s="119"/>
      <c r="J179" s="38"/>
      <c r="K179" s="38"/>
      <c r="L179" s="41"/>
      <c r="M179" s="263"/>
      <c r="N179" s="264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720</v>
      </c>
      <c r="AU179" s="19" t="s">
        <v>80</v>
      </c>
    </row>
    <row r="180" spans="1:65" s="2" customFormat="1" ht="16.5" customHeight="1">
      <c r="A180" s="36"/>
      <c r="B180" s="37"/>
      <c r="C180" s="195" t="s">
        <v>3426</v>
      </c>
      <c r="D180" s="195" t="s">
        <v>213</v>
      </c>
      <c r="E180" s="196" t="s">
        <v>3427</v>
      </c>
      <c r="F180" s="197" t="s">
        <v>3424</v>
      </c>
      <c r="G180" s="198" t="s">
        <v>438</v>
      </c>
      <c r="H180" s="199">
        <v>194</v>
      </c>
      <c r="I180" s="200"/>
      <c r="J180" s="201">
        <f>ROUND(I180*H180,2)</f>
        <v>0</v>
      </c>
      <c r="K180" s="197" t="s">
        <v>21</v>
      </c>
      <c r="L180" s="41"/>
      <c r="M180" s="202" t="s">
        <v>21</v>
      </c>
      <c r="N180" s="203" t="s">
        <v>44</v>
      </c>
      <c r="O180" s="66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100</v>
      </c>
      <c r="AT180" s="206" t="s">
        <v>213</v>
      </c>
      <c r="AU180" s="206" t="s">
        <v>80</v>
      </c>
      <c r="AY180" s="19" t="s">
        <v>211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9" t="s">
        <v>80</v>
      </c>
      <c r="BK180" s="207">
        <f>ROUND(I180*H180,2)</f>
        <v>0</v>
      </c>
      <c r="BL180" s="19" t="s">
        <v>100</v>
      </c>
      <c r="BM180" s="206" t="s">
        <v>3428</v>
      </c>
    </row>
    <row r="181" spans="1:65" s="2" customFormat="1" ht="19.5">
      <c r="A181" s="36"/>
      <c r="B181" s="37"/>
      <c r="C181" s="38"/>
      <c r="D181" s="210" t="s">
        <v>720</v>
      </c>
      <c r="E181" s="38"/>
      <c r="F181" s="262" t="s">
        <v>3429</v>
      </c>
      <c r="G181" s="38"/>
      <c r="H181" s="38"/>
      <c r="I181" s="119"/>
      <c r="J181" s="38"/>
      <c r="K181" s="38"/>
      <c r="L181" s="41"/>
      <c r="M181" s="263"/>
      <c r="N181" s="264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720</v>
      </c>
      <c r="AU181" s="19" t="s">
        <v>80</v>
      </c>
    </row>
    <row r="182" spans="1:65" s="2" customFormat="1" ht="16.5" customHeight="1">
      <c r="A182" s="36"/>
      <c r="B182" s="37"/>
      <c r="C182" s="195" t="s">
        <v>3430</v>
      </c>
      <c r="D182" s="195" t="s">
        <v>213</v>
      </c>
      <c r="E182" s="196" t="s">
        <v>3431</v>
      </c>
      <c r="F182" s="197" t="s">
        <v>3432</v>
      </c>
      <c r="G182" s="198" t="s">
        <v>438</v>
      </c>
      <c r="H182" s="199">
        <v>109</v>
      </c>
      <c r="I182" s="200"/>
      <c r="J182" s="201">
        <f>ROUND(I182*H182,2)</f>
        <v>0</v>
      </c>
      <c r="K182" s="197" t="s">
        <v>21</v>
      </c>
      <c r="L182" s="41"/>
      <c r="M182" s="202" t="s">
        <v>21</v>
      </c>
      <c r="N182" s="203" t="s">
        <v>44</v>
      </c>
      <c r="O182" s="66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100</v>
      </c>
      <c r="AT182" s="206" t="s">
        <v>213</v>
      </c>
      <c r="AU182" s="206" t="s">
        <v>80</v>
      </c>
      <c r="AY182" s="19" t="s">
        <v>211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9" t="s">
        <v>80</v>
      </c>
      <c r="BK182" s="207">
        <f>ROUND(I182*H182,2)</f>
        <v>0</v>
      </c>
      <c r="BL182" s="19" t="s">
        <v>100</v>
      </c>
      <c r="BM182" s="206" t="s">
        <v>3433</v>
      </c>
    </row>
    <row r="183" spans="1:65" s="2" customFormat="1" ht="19.5">
      <c r="A183" s="36"/>
      <c r="B183" s="37"/>
      <c r="C183" s="38"/>
      <c r="D183" s="210" t="s">
        <v>720</v>
      </c>
      <c r="E183" s="38"/>
      <c r="F183" s="262" t="s">
        <v>3291</v>
      </c>
      <c r="G183" s="38"/>
      <c r="H183" s="38"/>
      <c r="I183" s="119"/>
      <c r="J183" s="38"/>
      <c r="K183" s="38"/>
      <c r="L183" s="41"/>
      <c r="M183" s="263"/>
      <c r="N183" s="264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720</v>
      </c>
      <c r="AU183" s="19" t="s">
        <v>80</v>
      </c>
    </row>
    <row r="184" spans="1:65" s="2" customFormat="1" ht="16.5" customHeight="1">
      <c r="A184" s="36"/>
      <c r="B184" s="37"/>
      <c r="C184" s="195" t="s">
        <v>3434</v>
      </c>
      <c r="D184" s="195" t="s">
        <v>213</v>
      </c>
      <c r="E184" s="196" t="s">
        <v>3435</v>
      </c>
      <c r="F184" s="197" t="s">
        <v>3432</v>
      </c>
      <c r="G184" s="198" t="s">
        <v>438</v>
      </c>
      <c r="H184" s="199">
        <v>109</v>
      </c>
      <c r="I184" s="200"/>
      <c r="J184" s="201">
        <f>ROUND(I184*H184,2)</f>
        <v>0</v>
      </c>
      <c r="K184" s="197" t="s">
        <v>21</v>
      </c>
      <c r="L184" s="41"/>
      <c r="M184" s="202" t="s">
        <v>21</v>
      </c>
      <c r="N184" s="203" t="s">
        <v>44</v>
      </c>
      <c r="O184" s="66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6" t="s">
        <v>100</v>
      </c>
      <c r="AT184" s="206" t="s">
        <v>213</v>
      </c>
      <c r="AU184" s="206" t="s">
        <v>80</v>
      </c>
      <c r="AY184" s="19" t="s">
        <v>211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9" t="s">
        <v>80</v>
      </c>
      <c r="BK184" s="207">
        <f>ROUND(I184*H184,2)</f>
        <v>0</v>
      </c>
      <c r="BL184" s="19" t="s">
        <v>100</v>
      </c>
      <c r="BM184" s="206" t="s">
        <v>3436</v>
      </c>
    </row>
    <row r="185" spans="1:65" s="2" customFormat="1" ht="19.5">
      <c r="A185" s="36"/>
      <c r="B185" s="37"/>
      <c r="C185" s="38"/>
      <c r="D185" s="210" t="s">
        <v>720</v>
      </c>
      <c r="E185" s="38"/>
      <c r="F185" s="262" t="s">
        <v>3429</v>
      </c>
      <c r="G185" s="38"/>
      <c r="H185" s="38"/>
      <c r="I185" s="119"/>
      <c r="J185" s="38"/>
      <c r="K185" s="38"/>
      <c r="L185" s="41"/>
      <c r="M185" s="263"/>
      <c r="N185" s="264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720</v>
      </c>
      <c r="AU185" s="19" t="s">
        <v>80</v>
      </c>
    </row>
    <row r="186" spans="1:65" s="2" customFormat="1" ht="16.5" customHeight="1">
      <c r="A186" s="36"/>
      <c r="B186" s="37"/>
      <c r="C186" s="195" t="s">
        <v>3437</v>
      </c>
      <c r="D186" s="195" t="s">
        <v>213</v>
      </c>
      <c r="E186" s="196" t="s">
        <v>3438</v>
      </c>
      <c r="F186" s="197" t="s">
        <v>3439</v>
      </c>
      <c r="G186" s="198" t="s">
        <v>438</v>
      </c>
      <c r="H186" s="199">
        <v>86</v>
      </c>
      <c r="I186" s="200"/>
      <c r="J186" s="201">
        <f>ROUND(I186*H186,2)</f>
        <v>0</v>
      </c>
      <c r="K186" s="197" t="s">
        <v>21</v>
      </c>
      <c r="L186" s="41"/>
      <c r="M186" s="202" t="s">
        <v>21</v>
      </c>
      <c r="N186" s="203" t="s">
        <v>44</v>
      </c>
      <c r="O186" s="66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100</v>
      </c>
      <c r="AT186" s="206" t="s">
        <v>213</v>
      </c>
      <c r="AU186" s="206" t="s">
        <v>80</v>
      </c>
      <c r="AY186" s="19" t="s">
        <v>211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80</v>
      </c>
      <c r="BK186" s="207">
        <f>ROUND(I186*H186,2)</f>
        <v>0</v>
      </c>
      <c r="BL186" s="19" t="s">
        <v>100</v>
      </c>
      <c r="BM186" s="206" t="s">
        <v>3440</v>
      </c>
    </row>
    <row r="187" spans="1:65" s="2" customFormat="1" ht="19.5">
      <c r="A187" s="36"/>
      <c r="B187" s="37"/>
      <c r="C187" s="38"/>
      <c r="D187" s="210" t="s">
        <v>720</v>
      </c>
      <c r="E187" s="38"/>
      <c r="F187" s="262" t="s">
        <v>3441</v>
      </c>
      <c r="G187" s="38"/>
      <c r="H187" s="38"/>
      <c r="I187" s="119"/>
      <c r="J187" s="38"/>
      <c r="K187" s="38"/>
      <c r="L187" s="41"/>
      <c r="M187" s="263"/>
      <c r="N187" s="264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720</v>
      </c>
      <c r="AU187" s="19" t="s">
        <v>80</v>
      </c>
    </row>
    <row r="188" spans="1:65" s="2" customFormat="1" ht="16.5" customHeight="1">
      <c r="A188" s="36"/>
      <c r="B188" s="37"/>
      <c r="C188" s="195" t="s">
        <v>3442</v>
      </c>
      <c r="D188" s="195" t="s">
        <v>213</v>
      </c>
      <c r="E188" s="196" t="s">
        <v>3443</v>
      </c>
      <c r="F188" s="197" t="s">
        <v>3439</v>
      </c>
      <c r="G188" s="198" t="s">
        <v>438</v>
      </c>
      <c r="H188" s="199">
        <v>86</v>
      </c>
      <c r="I188" s="200"/>
      <c r="J188" s="201">
        <f>ROUND(I188*H188,2)</f>
        <v>0</v>
      </c>
      <c r="K188" s="197" t="s">
        <v>21</v>
      </c>
      <c r="L188" s="41"/>
      <c r="M188" s="202" t="s">
        <v>21</v>
      </c>
      <c r="N188" s="203" t="s">
        <v>44</v>
      </c>
      <c r="O188" s="66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100</v>
      </c>
      <c r="AT188" s="206" t="s">
        <v>213</v>
      </c>
      <c r="AU188" s="206" t="s">
        <v>80</v>
      </c>
      <c r="AY188" s="19" t="s">
        <v>211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9" t="s">
        <v>80</v>
      </c>
      <c r="BK188" s="207">
        <f>ROUND(I188*H188,2)</f>
        <v>0</v>
      </c>
      <c r="BL188" s="19" t="s">
        <v>100</v>
      </c>
      <c r="BM188" s="206" t="s">
        <v>3444</v>
      </c>
    </row>
    <row r="189" spans="1:65" s="2" customFormat="1" ht="19.5">
      <c r="A189" s="36"/>
      <c r="B189" s="37"/>
      <c r="C189" s="38"/>
      <c r="D189" s="210" t="s">
        <v>720</v>
      </c>
      <c r="E189" s="38"/>
      <c r="F189" s="262" t="s">
        <v>3445</v>
      </c>
      <c r="G189" s="38"/>
      <c r="H189" s="38"/>
      <c r="I189" s="119"/>
      <c r="J189" s="38"/>
      <c r="K189" s="38"/>
      <c r="L189" s="41"/>
      <c r="M189" s="263"/>
      <c r="N189" s="264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720</v>
      </c>
      <c r="AU189" s="19" t="s">
        <v>80</v>
      </c>
    </row>
    <row r="190" spans="1:65" s="2" customFormat="1" ht="16.5" customHeight="1">
      <c r="A190" s="36"/>
      <c r="B190" s="37"/>
      <c r="C190" s="195" t="s">
        <v>3446</v>
      </c>
      <c r="D190" s="195" t="s">
        <v>213</v>
      </c>
      <c r="E190" s="196" t="s">
        <v>3447</v>
      </c>
      <c r="F190" s="197" t="s">
        <v>3448</v>
      </c>
      <c r="G190" s="198" t="s">
        <v>1608</v>
      </c>
      <c r="H190" s="199">
        <v>2</v>
      </c>
      <c r="I190" s="200"/>
      <c r="J190" s="201">
        <f>ROUND(I190*H190,2)</f>
        <v>0</v>
      </c>
      <c r="K190" s="197" t="s">
        <v>21</v>
      </c>
      <c r="L190" s="41"/>
      <c r="M190" s="202" t="s">
        <v>21</v>
      </c>
      <c r="N190" s="203" t="s">
        <v>44</v>
      </c>
      <c r="O190" s="66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6" t="s">
        <v>100</v>
      </c>
      <c r="AT190" s="206" t="s">
        <v>213</v>
      </c>
      <c r="AU190" s="206" t="s">
        <v>80</v>
      </c>
      <c r="AY190" s="19" t="s">
        <v>211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9" t="s">
        <v>80</v>
      </c>
      <c r="BK190" s="207">
        <f>ROUND(I190*H190,2)</f>
        <v>0</v>
      </c>
      <c r="BL190" s="19" t="s">
        <v>100</v>
      </c>
      <c r="BM190" s="206" t="s">
        <v>3449</v>
      </c>
    </row>
    <row r="191" spans="1:65" s="2" customFormat="1" ht="19.5">
      <c r="A191" s="36"/>
      <c r="B191" s="37"/>
      <c r="C191" s="38"/>
      <c r="D191" s="210" t="s">
        <v>720</v>
      </c>
      <c r="E191" s="38"/>
      <c r="F191" s="262" t="s">
        <v>3300</v>
      </c>
      <c r="G191" s="38"/>
      <c r="H191" s="38"/>
      <c r="I191" s="119"/>
      <c r="J191" s="38"/>
      <c r="K191" s="38"/>
      <c r="L191" s="41"/>
      <c r="M191" s="263"/>
      <c r="N191" s="264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720</v>
      </c>
      <c r="AU191" s="19" t="s">
        <v>80</v>
      </c>
    </row>
    <row r="192" spans="1:65" s="2" customFormat="1" ht="16.5" customHeight="1">
      <c r="A192" s="36"/>
      <c r="B192" s="37"/>
      <c r="C192" s="195" t="s">
        <v>3450</v>
      </c>
      <c r="D192" s="195" t="s">
        <v>213</v>
      </c>
      <c r="E192" s="196" t="s">
        <v>3451</v>
      </c>
      <c r="F192" s="197" t="s">
        <v>3452</v>
      </c>
      <c r="G192" s="198" t="s">
        <v>438</v>
      </c>
      <c r="H192" s="199">
        <v>23</v>
      </c>
      <c r="I192" s="200"/>
      <c r="J192" s="201">
        <f>ROUND(I192*H192,2)</f>
        <v>0</v>
      </c>
      <c r="K192" s="197" t="s">
        <v>21</v>
      </c>
      <c r="L192" s="41"/>
      <c r="M192" s="202" t="s">
        <v>21</v>
      </c>
      <c r="N192" s="203" t="s">
        <v>44</v>
      </c>
      <c r="O192" s="66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6" t="s">
        <v>100</v>
      </c>
      <c r="AT192" s="206" t="s">
        <v>213</v>
      </c>
      <c r="AU192" s="206" t="s">
        <v>80</v>
      </c>
      <c r="AY192" s="19" t="s">
        <v>211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9" t="s">
        <v>80</v>
      </c>
      <c r="BK192" s="207">
        <f>ROUND(I192*H192,2)</f>
        <v>0</v>
      </c>
      <c r="BL192" s="19" t="s">
        <v>100</v>
      </c>
      <c r="BM192" s="206" t="s">
        <v>3453</v>
      </c>
    </row>
    <row r="193" spans="1:65" s="2" customFormat="1" ht="19.5">
      <c r="A193" s="36"/>
      <c r="B193" s="37"/>
      <c r="C193" s="38"/>
      <c r="D193" s="210" t="s">
        <v>720</v>
      </c>
      <c r="E193" s="38"/>
      <c r="F193" s="262" t="s">
        <v>3454</v>
      </c>
      <c r="G193" s="38"/>
      <c r="H193" s="38"/>
      <c r="I193" s="119"/>
      <c r="J193" s="38"/>
      <c r="K193" s="38"/>
      <c r="L193" s="41"/>
      <c r="M193" s="263"/>
      <c r="N193" s="264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720</v>
      </c>
      <c r="AU193" s="19" t="s">
        <v>80</v>
      </c>
    </row>
    <row r="194" spans="1:65" s="2" customFormat="1" ht="16.5" customHeight="1">
      <c r="A194" s="36"/>
      <c r="B194" s="37"/>
      <c r="C194" s="195" t="s">
        <v>3455</v>
      </c>
      <c r="D194" s="195" t="s">
        <v>213</v>
      </c>
      <c r="E194" s="196" t="s">
        <v>3456</v>
      </c>
      <c r="F194" s="197" t="s">
        <v>3452</v>
      </c>
      <c r="G194" s="198" t="s">
        <v>438</v>
      </c>
      <c r="H194" s="199">
        <v>23</v>
      </c>
      <c r="I194" s="200"/>
      <c r="J194" s="201">
        <f>ROUND(I194*H194,2)</f>
        <v>0</v>
      </c>
      <c r="K194" s="197" t="s">
        <v>21</v>
      </c>
      <c r="L194" s="41"/>
      <c r="M194" s="202" t="s">
        <v>21</v>
      </c>
      <c r="N194" s="203" t="s">
        <v>44</v>
      </c>
      <c r="O194" s="66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100</v>
      </c>
      <c r="AT194" s="206" t="s">
        <v>213</v>
      </c>
      <c r="AU194" s="206" t="s">
        <v>80</v>
      </c>
      <c r="AY194" s="19" t="s">
        <v>211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9" t="s">
        <v>80</v>
      </c>
      <c r="BK194" s="207">
        <f>ROUND(I194*H194,2)</f>
        <v>0</v>
      </c>
      <c r="BL194" s="19" t="s">
        <v>100</v>
      </c>
      <c r="BM194" s="206" t="s">
        <v>3457</v>
      </c>
    </row>
    <row r="195" spans="1:65" s="2" customFormat="1" ht="19.5">
      <c r="A195" s="36"/>
      <c r="B195" s="37"/>
      <c r="C195" s="38"/>
      <c r="D195" s="210" t="s">
        <v>720</v>
      </c>
      <c r="E195" s="38"/>
      <c r="F195" s="262" t="s">
        <v>3458</v>
      </c>
      <c r="G195" s="38"/>
      <c r="H195" s="38"/>
      <c r="I195" s="119"/>
      <c r="J195" s="38"/>
      <c r="K195" s="38"/>
      <c r="L195" s="41"/>
      <c r="M195" s="263"/>
      <c r="N195" s="264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720</v>
      </c>
      <c r="AU195" s="19" t="s">
        <v>80</v>
      </c>
    </row>
    <row r="196" spans="1:65" s="2" customFormat="1" ht="16.5" customHeight="1">
      <c r="A196" s="36"/>
      <c r="B196" s="37"/>
      <c r="C196" s="195" t="s">
        <v>3459</v>
      </c>
      <c r="D196" s="195" t="s">
        <v>213</v>
      </c>
      <c r="E196" s="196" t="s">
        <v>3460</v>
      </c>
      <c r="F196" s="197" t="s">
        <v>3461</v>
      </c>
      <c r="G196" s="198" t="s">
        <v>438</v>
      </c>
      <c r="H196" s="199">
        <v>20</v>
      </c>
      <c r="I196" s="200"/>
      <c r="J196" s="201">
        <f>ROUND(I196*H196,2)</f>
        <v>0</v>
      </c>
      <c r="K196" s="197" t="s">
        <v>21</v>
      </c>
      <c r="L196" s="41"/>
      <c r="M196" s="202" t="s">
        <v>21</v>
      </c>
      <c r="N196" s="203" t="s">
        <v>44</v>
      </c>
      <c r="O196" s="66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6" t="s">
        <v>100</v>
      </c>
      <c r="AT196" s="206" t="s">
        <v>213</v>
      </c>
      <c r="AU196" s="206" t="s">
        <v>80</v>
      </c>
      <c r="AY196" s="19" t="s">
        <v>211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9" t="s">
        <v>80</v>
      </c>
      <c r="BK196" s="207">
        <f>ROUND(I196*H196,2)</f>
        <v>0</v>
      </c>
      <c r="BL196" s="19" t="s">
        <v>100</v>
      </c>
      <c r="BM196" s="206" t="s">
        <v>3462</v>
      </c>
    </row>
    <row r="197" spans="1:65" s="2" customFormat="1" ht="19.5">
      <c r="A197" s="36"/>
      <c r="B197" s="37"/>
      <c r="C197" s="38"/>
      <c r="D197" s="210" t="s">
        <v>720</v>
      </c>
      <c r="E197" s="38"/>
      <c r="F197" s="262" t="s">
        <v>3463</v>
      </c>
      <c r="G197" s="38"/>
      <c r="H197" s="38"/>
      <c r="I197" s="119"/>
      <c r="J197" s="38"/>
      <c r="K197" s="38"/>
      <c r="L197" s="41"/>
      <c r="M197" s="263"/>
      <c r="N197" s="264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720</v>
      </c>
      <c r="AU197" s="19" t="s">
        <v>80</v>
      </c>
    </row>
    <row r="198" spans="1:65" s="2" customFormat="1" ht="16.5" customHeight="1">
      <c r="A198" s="36"/>
      <c r="B198" s="37"/>
      <c r="C198" s="195" t="s">
        <v>3464</v>
      </c>
      <c r="D198" s="195" t="s">
        <v>213</v>
      </c>
      <c r="E198" s="196" t="s">
        <v>3465</v>
      </c>
      <c r="F198" s="197" t="s">
        <v>3461</v>
      </c>
      <c r="G198" s="198" t="s">
        <v>438</v>
      </c>
      <c r="H198" s="199">
        <v>20</v>
      </c>
      <c r="I198" s="200"/>
      <c r="J198" s="201">
        <f>ROUND(I198*H198,2)</f>
        <v>0</v>
      </c>
      <c r="K198" s="197" t="s">
        <v>21</v>
      </c>
      <c r="L198" s="41"/>
      <c r="M198" s="202" t="s">
        <v>21</v>
      </c>
      <c r="N198" s="203" t="s">
        <v>44</v>
      </c>
      <c r="O198" s="66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6" t="s">
        <v>100</v>
      </c>
      <c r="AT198" s="206" t="s">
        <v>213</v>
      </c>
      <c r="AU198" s="206" t="s">
        <v>80</v>
      </c>
      <c r="AY198" s="19" t="s">
        <v>211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9" t="s">
        <v>80</v>
      </c>
      <c r="BK198" s="207">
        <f>ROUND(I198*H198,2)</f>
        <v>0</v>
      </c>
      <c r="BL198" s="19" t="s">
        <v>100</v>
      </c>
      <c r="BM198" s="206" t="s">
        <v>3466</v>
      </c>
    </row>
    <row r="199" spans="1:65" s="2" customFormat="1" ht="19.5">
      <c r="A199" s="36"/>
      <c r="B199" s="37"/>
      <c r="C199" s="38"/>
      <c r="D199" s="210" t="s">
        <v>720</v>
      </c>
      <c r="E199" s="38"/>
      <c r="F199" s="262" t="s">
        <v>3467</v>
      </c>
      <c r="G199" s="38"/>
      <c r="H199" s="38"/>
      <c r="I199" s="119"/>
      <c r="J199" s="38"/>
      <c r="K199" s="38"/>
      <c r="L199" s="41"/>
      <c r="M199" s="263"/>
      <c r="N199" s="264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720</v>
      </c>
      <c r="AU199" s="19" t="s">
        <v>80</v>
      </c>
    </row>
    <row r="200" spans="1:65" s="2" customFormat="1" ht="16.5" customHeight="1">
      <c r="A200" s="36"/>
      <c r="B200" s="37"/>
      <c r="C200" s="195" t="s">
        <v>3468</v>
      </c>
      <c r="D200" s="195" t="s">
        <v>213</v>
      </c>
      <c r="E200" s="196" t="s">
        <v>3469</v>
      </c>
      <c r="F200" s="197" t="s">
        <v>3470</v>
      </c>
      <c r="G200" s="198" t="s">
        <v>438</v>
      </c>
      <c r="H200" s="199">
        <v>109</v>
      </c>
      <c r="I200" s="200"/>
      <c r="J200" s="201">
        <f>ROUND(I200*H200,2)</f>
        <v>0</v>
      </c>
      <c r="K200" s="197" t="s">
        <v>21</v>
      </c>
      <c r="L200" s="41"/>
      <c r="M200" s="202" t="s">
        <v>21</v>
      </c>
      <c r="N200" s="203" t="s">
        <v>44</v>
      </c>
      <c r="O200" s="66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6" t="s">
        <v>100</v>
      </c>
      <c r="AT200" s="206" t="s">
        <v>213</v>
      </c>
      <c r="AU200" s="206" t="s">
        <v>80</v>
      </c>
      <c r="AY200" s="19" t="s">
        <v>211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9" t="s">
        <v>80</v>
      </c>
      <c r="BK200" s="207">
        <f>ROUND(I200*H200,2)</f>
        <v>0</v>
      </c>
      <c r="BL200" s="19" t="s">
        <v>100</v>
      </c>
      <c r="BM200" s="206" t="s">
        <v>3471</v>
      </c>
    </row>
    <row r="201" spans="1:65" s="2" customFormat="1" ht="19.5">
      <c r="A201" s="36"/>
      <c r="B201" s="37"/>
      <c r="C201" s="38"/>
      <c r="D201" s="210" t="s">
        <v>720</v>
      </c>
      <c r="E201" s="38"/>
      <c r="F201" s="262" t="s">
        <v>3463</v>
      </c>
      <c r="G201" s="38"/>
      <c r="H201" s="38"/>
      <c r="I201" s="119"/>
      <c r="J201" s="38"/>
      <c r="K201" s="38"/>
      <c r="L201" s="41"/>
      <c r="M201" s="263"/>
      <c r="N201" s="264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720</v>
      </c>
      <c r="AU201" s="19" t="s">
        <v>80</v>
      </c>
    </row>
    <row r="202" spans="1:65" s="2" customFormat="1" ht="16.5" customHeight="1">
      <c r="A202" s="36"/>
      <c r="B202" s="37"/>
      <c r="C202" s="195" t="s">
        <v>3472</v>
      </c>
      <c r="D202" s="195" t="s">
        <v>213</v>
      </c>
      <c r="E202" s="196" t="s">
        <v>3473</v>
      </c>
      <c r="F202" s="197" t="s">
        <v>3470</v>
      </c>
      <c r="G202" s="198" t="s">
        <v>438</v>
      </c>
      <c r="H202" s="199">
        <v>109</v>
      </c>
      <c r="I202" s="200"/>
      <c r="J202" s="201">
        <f>ROUND(I202*H202,2)</f>
        <v>0</v>
      </c>
      <c r="K202" s="197" t="s">
        <v>21</v>
      </c>
      <c r="L202" s="41"/>
      <c r="M202" s="202" t="s">
        <v>21</v>
      </c>
      <c r="N202" s="203" t="s">
        <v>44</v>
      </c>
      <c r="O202" s="66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6" t="s">
        <v>100</v>
      </c>
      <c r="AT202" s="206" t="s">
        <v>213</v>
      </c>
      <c r="AU202" s="206" t="s">
        <v>80</v>
      </c>
      <c r="AY202" s="19" t="s">
        <v>211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9" t="s">
        <v>80</v>
      </c>
      <c r="BK202" s="207">
        <f>ROUND(I202*H202,2)</f>
        <v>0</v>
      </c>
      <c r="BL202" s="19" t="s">
        <v>100</v>
      </c>
      <c r="BM202" s="206" t="s">
        <v>3474</v>
      </c>
    </row>
    <row r="203" spans="1:65" s="2" customFormat="1" ht="19.5">
      <c r="A203" s="36"/>
      <c r="B203" s="37"/>
      <c r="C203" s="38"/>
      <c r="D203" s="210" t="s">
        <v>720</v>
      </c>
      <c r="E203" s="38"/>
      <c r="F203" s="262" t="s">
        <v>3467</v>
      </c>
      <c r="G203" s="38"/>
      <c r="H203" s="38"/>
      <c r="I203" s="119"/>
      <c r="J203" s="38"/>
      <c r="K203" s="38"/>
      <c r="L203" s="41"/>
      <c r="M203" s="263"/>
      <c r="N203" s="264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720</v>
      </c>
      <c r="AU203" s="19" t="s">
        <v>80</v>
      </c>
    </row>
    <row r="204" spans="1:65" s="2" customFormat="1" ht="16.5" customHeight="1">
      <c r="A204" s="36"/>
      <c r="B204" s="37"/>
      <c r="C204" s="195" t="s">
        <v>3475</v>
      </c>
      <c r="D204" s="195" t="s">
        <v>213</v>
      </c>
      <c r="E204" s="196" t="s">
        <v>3476</v>
      </c>
      <c r="F204" s="197" t="s">
        <v>3477</v>
      </c>
      <c r="G204" s="198" t="s">
        <v>438</v>
      </c>
      <c r="H204" s="199">
        <v>68</v>
      </c>
      <c r="I204" s="200"/>
      <c r="J204" s="201">
        <f>ROUND(I204*H204,2)</f>
        <v>0</v>
      </c>
      <c r="K204" s="197" t="s">
        <v>21</v>
      </c>
      <c r="L204" s="41"/>
      <c r="M204" s="202" t="s">
        <v>21</v>
      </c>
      <c r="N204" s="203" t="s">
        <v>44</v>
      </c>
      <c r="O204" s="66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100</v>
      </c>
      <c r="AT204" s="206" t="s">
        <v>213</v>
      </c>
      <c r="AU204" s="206" t="s">
        <v>80</v>
      </c>
      <c r="AY204" s="19" t="s">
        <v>211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9" t="s">
        <v>80</v>
      </c>
      <c r="BK204" s="207">
        <f>ROUND(I204*H204,2)</f>
        <v>0</v>
      </c>
      <c r="BL204" s="19" t="s">
        <v>100</v>
      </c>
      <c r="BM204" s="206" t="s">
        <v>3478</v>
      </c>
    </row>
    <row r="205" spans="1:65" s="2" customFormat="1" ht="19.5">
      <c r="A205" s="36"/>
      <c r="B205" s="37"/>
      <c r="C205" s="38"/>
      <c r="D205" s="210" t="s">
        <v>720</v>
      </c>
      <c r="E205" s="38"/>
      <c r="F205" s="262" t="s">
        <v>3479</v>
      </c>
      <c r="G205" s="38"/>
      <c r="H205" s="38"/>
      <c r="I205" s="119"/>
      <c r="J205" s="38"/>
      <c r="K205" s="38"/>
      <c r="L205" s="41"/>
      <c r="M205" s="263"/>
      <c r="N205" s="264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720</v>
      </c>
      <c r="AU205" s="19" t="s">
        <v>80</v>
      </c>
    </row>
    <row r="206" spans="1:65" s="2" customFormat="1" ht="16.5" customHeight="1">
      <c r="A206" s="36"/>
      <c r="B206" s="37"/>
      <c r="C206" s="195" t="s">
        <v>3480</v>
      </c>
      <c r="D206" s="195" t="s">
        <v>213</v>
      </c>
      <c r="E206" s="196" t="s">
        <v>3481</v>
      </c>
      <c r="F206" s="197" t="s">
        <v>3477</v>
      </c>
      <c r="G206" s="198" t="s">
        <v>438</v>
      </c>
      <c r="H206" s="199">
        <v>68</v>
      </c>
      <c r="I206" s="200"/>
      <c r="J206" s="201">
        <f>ROUND(I206*H206,2)</f>
        <v>0</v>
      </c>
      <c r="K206" s="197" t="s">
        <v>21</v>
      </c>
      <c r="L206" s="41"/>
      <c r="M206" s="202" t="s">
        <v>21</v>
      </c>
      <c r="N206" s="203" t="s">
        <v>44</v>
      </c>
      <c r="O206" s="66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100</v>
      </c>
      <c r="AT206" s="206" t="s">
        <v>213</v>
      </c>
      <c r="AU206" s="206" t="s">
        <v>80</v>
      </c>
      <c r="AY206" s="19" t="s">
        <v>211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80</v>
      </c>
      <c r="BK206" s="207">
        <f>ROUND(I206*H206,2)</f>
        <v>0</v>
      </c>
      <c r="BL206" s="19" t="s">
        <v>100</v>
      </c>
      <c r="BM206" s="206" t="s">
        <v>3482</v>
      </c>
    </row>
    <row r="207" spans="1:65" s="2" customFormat="1" ht="19.5">
      <c r="A207" s="36"/>
      <c r="B207" s="37"/>
      <c r="C207" s="38"/>
      <c r="D207" s="210" t="s">
        <v>720</v>
      </c>
      <c r="E207" s="38"/>
      <c r="F207" s="262" t="s">
        <v>3483</v>
      </c>
      <c r="G207" s="38"/>
      <c r="H207" s="38"/>
      <c r="I207" s="119"/>
      <c r="J207" s="38"/>
      <c r="K207" s="38"/>
      <c r="L207" s="41"/>
      <c r="M207" s="263"/>
      <c r="N207" s="264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720</v>
      </c>
      <c r="AU207" s="19" t="s">
        <v>80</v>
      </c>
    </row>
    <row r="208" spans="1:65" s="2" customFormat="1" ht="16.5" customHeight="1">
      <c r="A208" s="36"/>
      <c r="B208" s="37"/>
      <c r="C208" s="195" t="s">
        <v>3484</v>
      </c>
      <c r="D208" s="195" t="s">
        <v>213</v>
      </c>
      <c r="E208" s="196" t="s">
        <v>3485</v>
      </c>
      <c r="F208" s="197" t="s">
        <v>3486</v>
      </c>
      <c r="G208" s="198" t="s">
        <v>438</v>
      </c>
      <c r="H208" s="199">
        <v>159</v>
      </c>
      <c r="I208" s="200"/>
      <c r="J208" s="201">
        <f>ROUND(I208*H208,2)</f>
        <v>0</v>
      </c>
      <c r="K208" s="197" t="s">
        <v>21</v>
      </c>
      <c r="L208" s="41"/>
      <c r="M208" s="202" t="s">
        <v>21</v>
      </c>
      <c r="N208" s="203" t="s">
        <v>44</v>
      </c>
      <c r="O208" s="66"/>
      <c r="P208" s="204">
        <f>O208*H208</f>
        <v>0</v>
      </c>
      <c r="Q208" s="204">
        <v>0</v>
      </c>
      <c r="R208" s="204">
        <f>Q208*H208</f>
        <v>0</v>
      </c>
      <c r="S208" s="204">
        <v>0</v>
      </c>
      <c r="T208" s="20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6" t="s">
        <v>100</v>
      </c>
      <c r="AT208" s="206" t="s">
        <v>213</v>
      </c>
      <c r="AU208" s="206" t="s">
        <v>80</v>
      </c>
      <c r="AY208" s="19" t="s">
        <v>211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9" t="s">
        <v>80</v>
      </c>
      <c r="BK208" s="207">
        <f>ROUND(I208*H208,2)</f>
        <v>0</v>
      </c>
      <c r="BL208" s="19" t="s">
        <v>100</v>
      </c>
      <c r="BM208" s="206" t="s">
        <v>3487</v>
      </c>
    </row>
    <row r="209" spans="1:65" s="2" customFormat="1" ht="19.5">
      <c r="A209" s="36"/>
      <c r="B209" s="37"/>
      <c r="C209" s="38"/>
      <c r="D209" s="210" t="s">
        <v>720</v>
      </c>
      <c r="E209" s="38"/>
      <c r="F209" s="262" t="s">
        <v>3463</v>
      </c>
      <c r="G209" s="38"/>
      <c r="H209" s="38"/>
      <c r="I209" s="119"/>
      <c r="J209" s="38"/>
      <c r="K209" s="38"/>
      <c r="L209" s="41"/>
      <c r="M209" s="263"/>
      <c r="N209" s="264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720</v>
      </c>
      <c r="AU209" s="19" t="s">
        <v>80</v>
      </c>
    </row>
    <row r="210" spans="1:65" s="2" customFormat="1" ht="16.5" customHeight="1">
      <c r="A210" s="36"/>
      <c r="B210" s="37"/>
      <c r="C210" s="195" t="s">
        <v>3488</v>
      </c>
      <c r="D210" s="195" t="s">
        <v>213</v>
      </c>
      <c r="E210" s="196" t="s">
        <v>3489</v>
      </c>
      <c r="F210" s="197" t="s">
        <v>3486</v>
      </c>
      <c r="G210" s="198" t="s">
        <v>438</v>
      </c>
      <c r="H210" s="199">
        <v>159</v>
      </c>
      <c r="I210" s="200"/>
      <c r="J210" s="201">
        <f>ROUND(I210*H210,2)</f>
        <v>0</v>
      </c>
      <c r="K210" s="197" t="s">
        <v>21</v>
      </c>
      <c r="L210" s="41"/>
      <c r="M210" s="202" t="s">
        <v>21</v>
      </c>
      <c r="N210" s="203" t="s">
        <v>44</v>
      </c>
      <c r="O210" s="66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6" t="s">
        <v>100</v>
      </c>
      <c r="AT210" s="206" t="s">
        <v>213</v>
      </c>
      <c r="AU210" s="206" t="s">
        <v>80</v>
      </c>
      <c r="AY210" s="19" t="s">
        <v>211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9" t="s">
        <v>80</v>
      </c>
      <c r="BK210" s="207">
        <f>ROUND(I210*H210,2)</f>
        <v>0</v>
      </c>
      <c r="BL210" s="19" t="s">
        <v>100</v>
      </c>
      <c r="BM210" s="206" t="s">
        <v>3490</v>
      </c>
    </row>
    <row r="211" spans="1:65" s="2" customFormat="1" ht="19.5">
      <c r="A211" s="36"/>
      <c r="B211" s="37"/>
      <c r="C211" s="38"/>
      <c r="D211" s="210" t="s">
        <v>720</v>
      </c>
      <c r="E211" s="38"/>
      <c r="F211" s="262" t="s">
        <v>3467</v>
      </c>
      <c r="G211" s="38"/>
      <c r="H211" s="38"/>
      <c r="I211" s="119"/>
      <c r="J211" s="38"/>
      <c r="K211" s="38"/>
      <c r="L211" s="41"/>
      <c r="M211" s="263"/>
      <c r="N211" s="264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720</v>
      </c>
      <c r="AU211" s="19" t="s">
        <v>80</v>
      </c>
    </row>
    <row r="212" spans="1:65" s="2" customFormat="1" ht="16.5" customHeight="1">
      <c r="A212" s="36"/>
      <c r="B212" s="37"/>
      <c r="C212" s="195" t="s">
        <v>3491</v>
      </c>
      <c r="D212" s="195" t="s">
        <v>213</v>
      </c>
      <c r="E212" s="196" t="s">
        <v>3492</v>
      </c>
      <c r="F212" s="197" t="s">
        <v>3448</v>
      </c>
      <c r="G212" s="198" t="s">
        <v>1608</v>
      </c>
      <c r="H212" s="199">
        <v>2</v>
      </c>
      <c r="I212" s="200"/>
      <c r="J212" s="201">
        <f>ROUND(I212*H212,2)</f>
        <v>0</v>
      </c>
      <c r="K212" s="197" t="s">
        <v>21</v>
      </c>
      <c r="L212" s="41"/>
      <c r="M212" s="202" t="s">
        <v>21</v>
      </c>
      <c r="N212" s="203" t="s">
        <v>44</v>
      </c>
      <c r="O212" s="66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6" t="s">
        <v>100</v>
      </c>
      <c r="AT212" s="206" t="s">
        <v>213</v>
      </c>
      <c r="AU212" s="206" t="s">
        <v>80</v>
      </c>
      <c r="AY212" s="19" t="s">
        <v>211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9" t="s">
        <v>80</v>
      </c>
      <c r="BK212" s="207">
        <f>ROUND(I212*H212,2)</f>
        <v>0</v>
      </c>
      <c r="BL212" s="19" t="s">
        <v>100</v>
      </c>
      <c r="BM212" s="206" t="s">
        <v>3493</v>
      </c>
    </row>
    <row r="213" spans="1:65" s="2" customFormat="1" ht="19.5">
      <c r="A213" s="36"/>
      <c r="B213" s="37"/>
      <c r="C213" s="38"/>
      <c r="D213" s="210" t="s">
        <v>720</v>
      </c>
      <c r="E213" s="38"/>
      <c r="F213" s="262" t="s">
        <v>3304</v>
      </c>
      <c r="G213" s="38"/>
      <c r="H213" s="38"/>
      <c r="I213" s="119"/>
      <c r="J213" s="38"/>
      <c r="K213" s="38"/>
      <c r="L213" s="41"/>
      <c r="M213" s="263"/>
      <c r="N213" s="264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720</v>
      </c>
      <c r="AU213" s="19" t="s">
        <v>80</v>
      </c>
    </row>
    <row r="214" spans="1:65" s="2" customFormat="1" ht="16.5" customHeight="1">
      <c r="A214" s="36"/>
      <c r="B214" s="37"/>
      <c r="C214" s="195" t="s">
        <v>3494</v>
      </c>
      <c r="D214" s="195" t="s">
        <v>213</v>
      </c>
      <c r="E214" s="196" t="s">
        <v>3495</v>
      </c>
      <c r="F214" s="197" t="s">
        <v>3496</v>
      </c>
      <c r="G214" s="198" t="s">
        <v>438</v>
      </c>
      <c r="H214" s="199">
        <v>112</v>
      </c>
      <c r="I214" s="200"/>
      <c r="J214" s="201">
        <f>ROUND(I214*H214,2)</f>
        <v>0</v>
      </c>
      <c r="K214" s="197" t="s">
        <v>21</v>
      </c>
      <c r="L214" s="41"/>
      <c r="M214" s="202" t="s">
        <v>21</v>
      </c>
      <c r="N214" s="203" t="s">
        <v>44</v>
      </c>
      <c r="O214" s="66"/>
      <c r="P214" s="204">
        <f>O214*H214</f>
        <v>0</v>
      </c>
      <c r="Q214" s="204">
        <v>0</v>
      </c>
      <c r="R214" s="204">
        <f>Q214*H214</f>
        <v>0</v>
      </c>
      <c r="S214" s="204">
        <v>0</v>
      </c>
      <c r="T214" s="20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100</v>
      </c>
      <c r="AT214" s="206" t="s">
        <v>213</v>
      </c>
      <c r="AU214" s="206" t="s">
        <v>80</v>
      </c>
      <c r="AY214" s="19" t="s">
        <v>211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9" t="s">
        <v>80</v>
      </c>
      <c r="BK214" s="207">
        <f>ROUND(I214*H214,2)</f>
        <v>0</v>
      </c>
      <c r="BL214" s="19" t="s">
        <v>100</v>
      </c>
      <c r="BM214" s="206" t="s">
        <v>3497</v>
      </c>
    </row>
    <row r="215" spans="1:65" s="2" customFormat="1" ht="19.5">
      <c r="A215" s="36"/>
      <c r="B215" s="37"/>
      <c r="C215" s="38"/>
      <c r="D215" s="210" t="s">
        <v>720</v>
      </c>
      <c r="E215" s="38"/>
      <c r="F215" s="262" t="s">
        <v>3463</v>
      </c>
      <c r="G215" s="38"/>
      <c r="H215" s="38"/>
      <c r="I215" s="119"/>
      <c r="J215" s="38"/>
      <c r="K215" s="38"/>
      <c r="L215" s="41"/>
      <c r="M215" s="263"/>
      <c r="N215" s="264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720</v>
      </c>
      <c r="AU215" s="19" t="s">
        <v>80</v>
      </c>
    </row>
    <row r="216" spans="1:65" s="2" customFormat="1" ht="16.5" customHeight="1">
      <c r="A216" s="36"/>
      <c r="B216" s="37"/>
      <c r="C216" s="195" t="s">
        <v>3498</v>
      </c>
      <c r="D216" s="195" t="s">
        <v>213</v>
      </c>
      <c r="E216" s="196" t="s">
        <v>3499</v>
      </c>
      <c r="F216" s="197" t="s">
        <v>3496</v>
      </c>
      <c r="G216" s="198" t="s">
        <v>438</v>
      </c>
      <c r="H216" s="199">
        <v>112</v>
      </c>
      <c r="I216" s="200"/>
      <c r="J216" s="201">
        <f>ROUND(I216*H216,2)</f>
        <v>0</v>
      </c>
      <c r="K216" s="197" t="s">
        <v>21</v>
      </c>
      <c r="L216" s="41"/>
      <c r="M216" s="202" t="s">
        <v>21</v>
      </c>
      <c r="N216" s="203" t="s">
        <v>44</v>
      </c>
      <c r="O216" s="66"/>
      <c r="P216" s="204">
        <f>O216*H216</f>
        <v>0</v>
      </c>
      <c r="Q216" s="204">
        <v>0</v>
      </c>
      <c r="R216" s="204">
        <f>Q216*H216</f>
        <v>0</v>
      </c>
      <c r="S216" s="204">
        <v>0</v>
      </c>
      <c r="T216" s="20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6" t="s">
        <v>100</v>
      </c>
      <c r="AT216" s="206" t="s">
        <v>213</v>
      </c>
      <c r="AU216" s="206" t="s">
        <v>80</v>
      </c>
      <c r="AY216" s="19" t="s">
        <v>211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9" t="s">
        <v>80</v>
      </c>
      <c r="BK216" s="207">
        <f>ROUND(I216*H216,2)</f>
        <v>0</v>
      </c>
      <c r="BL216" s="19" t="s">
        <v>100</v>
      </c>
      <c r="BM216" s="206" t="s">
        <v>3500</v>
      </c>
    </row>
    <row r="217" spans="1:65" s="2" customFormat="1" ht="19.5">
      <c r="A217" s="36"/>
      <c r="B217" s="37"/>
      <c r="C217" s="38"/>
      <c r="D217" s="210" t="s">
        <v>720</v>
      </c>
      <c r="E217" s="38"/>
      <c r="F217" s="262" t="s">
        <v>3467</v>
      </c>
      <c r="G217" s="38"/>
      <c r="H217" s="38"/>
      <c r="I217" s="119"/>
      <c r="J217" s="38"/>
      <c r="K217" s="38"/>
      <c r="L217" s="41"/>
      <c r="M217" s="263"/>
      <c r="N217" s="264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720</v>
      </c>
      <c r="AU217" s="19" t="s">
        <v>80</v>
      </c>
    </row>
    <row r="218" spans="1:65" s="2" customFormat="1" ht="78" customHeight="1">
      <c r="A218" s="36"/>
      <c r="B218" s="37"/>
      <c r="C218" s="195" t="s">
        <v>3501</v>
      </c>
      <c r="D218" s="195" t="s">
        <v>213</v>
      </c>
      <c r="E218" s="196" t="s">
        <v>3502</v>
      </c>
      <c r="F218" s="197" t="s">
        <v>3503</v>
      </c>
      <c r="G218" s="198" t="s">
        <v>1608</v>
      </c>
      <c r="H218" s="199">
        <v>1</v>
      </c>
      <c r="I218" s="200"/>
      <c r="J218" s="201">
        <f>ROUND(I218*H218,2)</f>
        <v>0</v>
      </c>
      <c r="K218" s="197" t="s">
        <v>21</v>
      </c>
      <c r="L218" s="41"/>
      <c r="M218" s="202" t="s">
        <v>21</v>
      </c>
      <c r="N218" s="203" t="s">
        <v>44</v>
      </c>
      <c r="O218" s="66"/>
      <c r="P218" s="204">
        <f>O218*H218</f>
        <v>0</v>
      </c>
      <c r="Q218" s="204">
        <v>0</v>
      </c>
      <c r="R218" s="204">
        <f>Q218*H218</f>
        <v>0</v>
      </c>
      <c r="S218" s="204">
        <v>0</v>
      </c>
      <c r="T218" s="20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6" t="s">
        <v>100</v>
      </c>
      <c r="AT218" s="206" t="s">
        <v>213</v>
      </c>
      <c r="AU218" s="206" t="s">
        <v>80</v>
      </c>
      <c r="AY218" s="19" t="s">
        <v>211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9" t="s">
        <v>80</v>
      </c>
      <c r="BK218" s="207">
        <f>ROUND(I218*H218,2)</f>
        <v>0</v>
      </c>
      <c r="BL218" s="19" t="s">
        <v>100</v>
      </c>
      <c r="BM218" s="206" t="s">
        <v>3504</v>
      </c>
    </row>
    <row r="219" spans="1:65" s="2" customFormat="1" ht="19.5">
      <c r="A219" s="36"/>
      <c r="B219" s="37"/>
      <c r="C219" s="38"/>
      <c r="D219" s="210" t="s">
        <v>720</v>
      </c>
      <c r="E219" s="38"/>
      <c r="F219" s="262" t="s">
        <v>3505</v>
      </c>
      <c r="G219" s="38"/>
      <c r="H219" s="38"/>
      <c r="I219" s="119"/>
      <c r="J219" s="38"/>
      <c r="K219" s="38"/>
      <c r="L219" s="41"/>
      <c r="M219" s="263"/>
      <c r="N219" s="264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720</v>
      </c>
      <c r="AU219" s="19" t="s">
        <v>80</v>
      </c>
    </row>
    <row r="220" spans="1:65" s="2" customFormat="1" ht="78" customHeight="1">
      <c r="A220" s="36"/>
      <c r="B220" s="37"/>
      <c r="C220" s="195" t="s">
        <v>3506</v>
      </c>
      <c r="D220" s="195" t="s">
        <v>213</v>
      </c>
      <c r="E220" s="196" t="s">
        <v>3507</v>
      </c>
      <c r="F220" s="197" t="s">
        <v>3503</v>
      </c>
      <c r="G220" s="198" t="s">
        <v>1608</v>
      </c>
      <c r="H220" s="199">
        <v>1</v>
      </c>
      <c r="I220" s="200"/>
      <c r="J220" s="201">
        <f>ROUND(I220*H220,2)</f>
        <v>0</v>
      </c>
      <c r="K220" s="197" t="s">
        <v>21</v>
      </c>
      <c r="L220" s="41"/>
      <c r="M220" s="202" t="s">
        <v>21</v>
      </c>
      <c r="N220" s="203" t="s">
        <v>44</v>
      </c>
      <c r="O220" s="66"/>
      <c r="P220" s="204">
        <f>O220*H220</f>
        <v>0</v>
      </c>
      <c r="Q220" s="204">
        <v>0</v>
      </c>
      <c r="R220" s="204">
        <f>Q220*H220</f>
        <v>0</v>
      </c>
      <c r="S220" s="204">
        <v>0</v>
      </c>
      <c r="T220" s="20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6" t="s">
        <v>100</v>
      </c>
      <c r="AT220" s="206" t="s">
        <v>213</v>
      </c>
      <c r="AU220" s="206" t="s">
        <v>80</v>
      </c>
      <c r="AY220" s="19" t="s">
        <v>211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9" t="s">
        <v>80</v>
      </c>
      <c r="BK220" s="207">
        <f>ROUND(I220*H220,2)</f>
        <v>0</v>
      </c>
      <c r="BL220" s="19" t="s">
        <v>100</v>
      </c>
      <c r="BM220" s="206" t="s">
        <v>3508</v>
      </c>
    </row>
    <row r="221" spans="1:65" s="2" customFormat="1" ht="19.5">
      <c r="A221" s="36"/>
      <c r="B221" s="37"/>
      <c r="C221" s="38"/>
      <c r="D221" s="210" t="s">
        <v>720</v>
      </c>
      <c r="E221" s="38"/>
      <c r="F221" s="262" t="s">
        <v>3509</v>
      </c>
      <c r="G221" s="38"/>
      <c r="H221" s="38"/>
      <c r="I221" s="119"/>
      <c r="J221" s="38"/>
      <c r="K221" s="38"/>
      <c r="L221" s="41"/>
      <c r="M221" s="263"/>
      <c r="N221" s="264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720</v>
      </c>
      <c r="AU221" s="19" t="s">
        <v>80</v>
      </c>
    </row>
    <row r="222" spans="1:65" s="2" customFormat="1" ht="16.5" customHeight="1">
      <c r="A222" s="36"/>
      <c r="B222" s="37"/>
      <c r="C222" s="195" t="s">
        <v>3510</v>
      </c>
      <c r="D222" s="195" t="s">
        <v>213</v>
      </c>
      <c r="E222" s="196" t="s">
        <v>3511</v>
      </c>
      <c r="F222" s="197" t="s">
        <v>3512</v>
      </c>
      <c r="G222" s="198" t="s">
        <v>1608</v>
      </c>
      <c r="H222" s="199">
        <v>7</v>
      </c>
      <c r="I222" s="200"/>
      <c r="J222" s="201">
        <f>ROUND(I222*H222,2)</f>
        <v>0</v>
      </c>
      <c r="K222" s="197" t="s">
        <v>21</v>
      </c>
      <c r="L222" s="41"/>
      <c r="M222" s="202" t="s">
        <v>21</v>
      </c>
      <c r="N222" s="203" t="s">
        <v>44</v>
      </c>
      <c r="O222" s="66"/>
      <c r="P222" s="204">
        <f>O222*H222</f>
        <v>0</v>
      </c>
      <c r="Q222" s="204">
        <v>0</v>
      </c>
      <c r="R222" s="204">
        <f>Q222*H222</f>
        <v>0</v>
      </c>
      <c r="S222" s="204">
        <v>0</v>
      </c>
      <c r="T222" s="20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100</v>
      </c>
      <c r="AT222" s="206" t="s">
        <v>213</v>
      </c>
      <c r="AU222" s="206" t="s">
        <v>80</v>
      </c>
      <c r="AY222" s="19" t="s">
        <v>211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9" t="s">
        <v>80</v>
      </c>
      <c r="BK222" s="207">
        <f>ROUND(I222*H222,2)</f>
        <v>0</v>
      </c>
      <c r="BL222" s="19" t="s">
        <v>100</v>
      </c>
      <c r="BM222" s="206" t="s">
        <v>3513</v>
      </c>
    </row>
    <row r="223" spans="1:65" s="2" customFormat="1" ht="19.5">
      <c r="A223" s="36"/>
      <c r="B223" s="37"/>
      <c r="C223" s="38"/>
      <c r="D223" s="210" t="s">
        <v>720</v>
      </c>
      <c r="E223" s="38"/>
      <c r="F223" s="262" t="s">
        <v>3291</v>
      </c>
      <c r="G223" s="38"/>
      <c r="H223" s="38"/>
      <c r="I223" s="119"/>
      <c r="J223" s="38"/>
      <c r="K223" s="38"/>
      <c r="L223" s="41"/>
      <c r="M223" s="263"/>
      <c r="N223" s="264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720</v>
      </c>
      <c r="AU223" s="19" t="s">
        <v>80</v>
      </c>
    </row>
    <row r="224" spans="1:65" s="2" customFormat="1" ht="16.5" customHeight="1">
      <c r="A224" s="36"/>
      <c r="B224" s="37"/>
      <c r="C224" s="195" t="s">
        <v>3514</v>
      </c>
      <c r="D224" s="195" t="s">
        <v>213</v>
      </c>
      <c r="E224" s="196" t="s">
        <v>3515</v>
      </c>
      <c r="F224" s="197" t="s">
        <v>3512</v>
      </c>
      <c r="G224" s="198" t="s">
        <v>1608</v>
      </c>
      <c r="H224" s="199">
        <v>7</v>
      </c>
      <c r="I224" s="200"/>
      <c r="J224" s="201">
        <f>ROUND(I224*H224,2)</f>
        <v>0</v>
      </c>
      <c r="K224" s="197" t="s">
        <v>21</v>
      </c>
      <c r="L224" s="41"/>
      <c r="M224" s="202" t="s">
        <v>21</v>
      </c>
      <c r="N224" s="203" t="s">
        <v>44</v>
      </c>
      <c r="O224" s="66"/>
      <c r="P224" s="204">
        <f>O224*H224</f>
        <v>0</v>
      </c>
      <c r="Q224" s="204">
        <v>0</v>
      </c>
      <c r="R224" s="204">
        <f>Q224*H224</f>
        <v>0</v>
      </c>
      <c r="S224" s="204">
        <v>0</v>
      </c>
      <c r="T224" s="20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6" t="s">
        <v>100</v>
      </c>
      <c r="AT224" s="206" t="s">
        <v>213</v>
      </c>
      <c r="AU224" s="206" t="s">
        <v>80</v>
      </c>
      <c r="AY224" s="19" t="s">
        <v>211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9" t="s">
        <v>80</v>
      </c>
      <c r="BK224" s="207">
        <f>ROUND(I224*H224,2)</f>
        <v>0</v>
      </c>
      <c r="BL224" s="19" t="s">
        <v>100</v>
      </c>
      <c r="BM224" s="206" t="s">
        <v>3516</v>
      </c>
    </row>
    <row r="225" spans="1:65" s="2" customFormat="1" ht="19.5">
      <c r="A225" s="36"/>
      <c r="B225" s="37"/>
      <c r="C225" s="38"/>
      <c r="D225" s="210" t="s">
        <v>720</v>
      </c>
      <c r="E225" s="38"/>
      <c r="F225" s="262" t="s">
        <v>3295</v>
      </c>
      <c r="G225" s="38"/>
      <c r="H225" s="38"/>
      <c r="I225" s="119"/>
      <c r="J225" s="38"/>
      <c r="K225" s="38"/>
      <c r="L225" s="41"/>
      <c r="M225" s="263"/>
      <c r="N225" s="264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720</v>
      </c>
      <c r="AU225" s="19" t="s">
        <v>80</v>
      </c>
    </row>
    <row r="226" spans="1:65" s="2" customFormat="1" ht="21.75" customHeight="1">
      <c r="A226" s="36"/>
      <c r="B226" s="37"/>
      <c r="C226" s="195" t="s">
        <v>3517</v>
      </c>
      <c r="D226" s="195" t="s">
        <v>213</v>
      </c>
      <c r="E226" s="196" t="s">
        <v>3518</v>
      </c>
      <c r="F226" s="197" t="s">
        <v>3284</v>
      </c>
      <c r="G226" s="198" t="s">
        <v>1608</v>
      </c>
      <c r="H226" s="199">
        <v>1</v>
      </c>
      <c r="I226" s="200"/>
      <c r="J226" s="201">
        <f>ROUND(I226*H226,2)</f>
        <v>0</v>
      </c>
      <c r="K226" s="197" t="s">
        <v>21</v>
      </c>
      <c r="L226" s="41"/>
      <c r="M226" s="202" t="s">
        <v>21</v>
      </c>
      <c r="N226" s="203" t="s">
        <v>44</v>
      </c>
      <c r="O226" s="66"/>
      <c r="P226" s="204">
        <f>O226*H226</f>
        <v>0</v>
      </c>
      <c r="Q226" s="204">
        <v>0</v>
      </c>
      <c r="R226" s="204">
        <f>Q226*H226</f>
        <v>0</v>
      </c>
      <c r="S226" s="204">
        <v>0</v>
      </c>
      <c r="T226" s="20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6" t="s">
        <v>100</v>
      </c>
      <c r="AT226" s="206" t="s">
        <v>213</v>
      </c>
      <c r="AU226" s="206" t="s">
        <v>80</v>
      </c>
      <c r="AY226" s="19" t="s">
        <v>211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9" t="s">
        <v>80</v>
      </c>
      <c r="BK226" s="207">
        <f>ROUND(I226*H226,2)</f>
        <v>0</v>
      </c>
      <c r="BL226" s="19" t="s">
        <v>100</v>
      </c>
      <c r="BM226" s="206" t="s">
        <v>3519</v>
      </c>
    </row>
    <row r="227" spans="1:65" s="2" customFormat="1" ht="19.5">
      <c r="A227" s="36"/>
      <c r="B227" s="37"/>
      <c r="C227" s="38"/>
      <c r="D227" s="210" t="s">
        <v>720</v>
      </c>
      <c r="E227" s="38"/>
      <c r="F227" s="262" t="s">
        <v>3386</v>
      </c>
      <c r="G227" s="38"/>
      <c r="H227" s="38"/>
      <c r="I227" s="119"/>
      <c r="J227" s="38"/>
      <c r="K227" s="38"/>
      <c r="L227" s="41"/>
      <c r="M227" s="263"/>
      <c r="N227" s="264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720</v>
      </c>
      <c r="AU227" s="19" t="s">
        <v>80</v>
      </c>
    </row>
    <row r="228" spans="1:65" s="12" customFormat="1" ht="25.9" customHeight="1">
      <c r="B228" s="179"/>
      <c r="C228" s="180"/>
      <c r="D228" s="181" t="s">
        <v>72</v>
      </c>
      <c r="E228" s="182" t="s">
        <v>80</v>
      </c>
      <c r="F228" s="182" t="s">
        <v>3520</v>
      </c>
      <c r="G228" s="180"/>
      <c r="H228" s="180"/>
      <c r="I228" s="183"/>
      <c r="J228" s="184">
        <f>BK228</f>
        <v>0</v>
      </c>
      <c r="K228" s="180"/>
      <c r="L228" s="185"/>
      <c r="M228" s="186"/>
      <c r="N228" s="187"/>
      <c r="O228" s="187"/>
      <c r="P228" s="188">
        <f>SUM(P229:P300)</f>
        <v>0</v>
      </c>
      <c r="Q228" s="187"/>
      <c r="R228" s="188">
        <f>SUM(R229:R300)</f>
        <v>0</v>
      </c>
      <c r="S228" s="187"/>
      <c r="T228" s="189">
        <f>SUM(T229:T300)</f>
        <v>0</v>
      </c>
      <c r="AR228" s="190" t="s">
        <v>80</v>
      </c>
      <c r="AT228" s="191" t="s">
        <v>72</v>
      </c>
      <c r="AU228" s="191" t="s">
        <v>73</v>
      </c>
      <c r="AY228" s="190" t="s">
        <v>211</v>
      </c>
      <c r="BK228" s="192">
        <f>SUM(BK229:BK300)</f>
        <v>0</v>
      </c>
    </row>
    <row r="229" spans="1:65" s="2" customFormat="1" ht="21.75" customHeight="1">
      <c r="A229" s="36"/>
      <c r="B229" s="37"/>
      <c r="C229" s="195" t="s">
        <v>80</v>
      </c>
      <c r="D229" s="195" t="s">
        <v>213</v>
      </c>
      <c r="E229" s="196" t="s">
        <v>2948</v>
      </c>
      <c r="F229" s="197" t="s">
        <v>3521</v>
      </c>
      <c r="G229" s="198" t="s">
        <v>1608</v>
      </c>
      <c r="H229" s="199">
        <v>24</v>
      </c>
      <c r="I229" s="200"/>
      <c r="J229" s="201">
        <f>ROUND(I229*H229,2)</f>
        <v>0</v>
      </c>
      <c r="K229" s="197" t="s">
        <v>21</v>
      </c>
      <c r="L229" s="41"/>
      <c r="M229" s="202" t="s">
        <v>21</v>
      </c>
      <c r="N229" s="203" t="s">
        <v>44</v>
      </c>
      <c r="O229" s="66"/>
      <c r="P229" s="204">
        <f>O229*H229</f>
        <v>0</v>
      </c>
      <c r="Q229" s="204">
        <v>0</v>
      </c>
      <c r="R229" s="204">
        <f>Q229*H229</f>
        <v>0</v>
      </c>
      <c r="S229" s="204">
        <v>0</v>
      </c>
      <c r="T229" s="20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6" t="s">
        <v>100</v>
      </c>
      <c r="AT229" s="206" t="s">
        <v>213</v>
      </c>
      <c r="AU229" s="206" t="s">
        <v>80</v>
      </c>
      <c r="AY229" s="19" t="s">
        <v>211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9" t="s">
        <v>80</v>
      </c>
      <c r="BK229" s="207">
        <f>ROUND(I229*H229,2)</f>
        <v>0</v>
      </c>
      <c r="BL229" s="19" t="s">
        <v>100</v>
      </c>
      <c r="BM229" s="206" t="s">
        <v>82</v>
      </c>
    </row>
    <row r="230" spans="1:65" s="2" customFormat="1" ht="19.5">
      <c r="A230" s="36"/>
      <c r="B230" s="37"/>
      <c r="C230" s="38"/>
      <c r="D230" s="210" t="s">
        <v>720</v>
      </c>
      <c r="E230" s="38"/>
      <c r="F230" s="262" t="s">
        <v>3522</v>
      </c>
      <c r="G230" s="38"/>
      <c r="H230" s="38"/>
      <c r="I230" s="119"/>
      <c r="J230" s="38"/>
      <c r="K230" s="38"/>
      <c r="L230" s="41"/>
      <c r="M230" s="263"/>
      <c r="N230" s="264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720</v>
      </c>
      <c r="AU230" s="19" t="s">
        <v>80</v>
      </c>
    </row>
    <row r="231" spans="1:65" s="2" customFormat="1" ht="21.75" customHeight="1">
      <c r="A231" s="36"/>
      <c r="B231" s="37"/>
      <c r="C231" s="195" t="s">
        <v>82</v>
      </c>
      <c r="D231" s="195" t="s">
        <v>213</v>
      </c>
      <c r="E231" s="196" t="s">
        <v>2955</v>
      </c>
      <c r="F231" s="197" t="s">
        <v>3521</v>
      </c>
      <c r="G231" s="198" t="s">
        <v>1608</v>
      </c>
      <c r="H231" s="199">
        <v>24</v>
      </c>
      <c r="I231" s="200"/>
      <c r="J231" s="201">
        <f>ROUND(I231*H231,2)</f>
        <v>0</v>
      </c>
      <c r="K231" s="197" t="s">
        <v>21</v>
      </c>
      <c r="L231" s="41"/>
      <c r="M231" s="202" t="s">
        <v>21</v>
      </c>
      <c r="N231" s="203" t="s">
        <v>44</v>
      </c>
      <c r="O231" s="66"/>
      <c r="P231" s="204">
        <f>O231*H231</f>
        <v>0</v>
      </c>
      <c r="Q231" s="204">
        <v>0</v>
      </c>
      <c r="R231" s="204">
        <f>Q231*H231</f>
        <v>0</v>
      </c>
      <c r="S231" s="204">
        <v>0</v>
      </c>
      <c r="T231" s="20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6" t="s">
        <v>100</v>
      </c>
      <c r="AT231" s="206" t="s">
        <v>213</v>
      </c>
      <c r="AU231" s="206" t="s">
        <v>80</v>
      </c>
      <c r="AY231" s="19" t="s">
        <v>211</v>
      </c>
      <c r="BE231" s="207">
        <f>IF(N231="základní",J231,0)</f>
        <v>0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9" t="s">
        <v>80</v>
      </c>
      <c r="BK231" s="207">
        <f>ROUND(I231*H231,2)</f>
        <v>0</v>
      </c>
      <c r="BL231" s="19" t="s">
        <v>100</v>
      </c>
      <c r="BM231" s="206" t="s">
        <v>100</v>
      </c>
    </row>
    <row r="232" spans="1:65" s="2" customFormat="1" ht="19.5">
      <c r="A232" s="36"/>
      <c r="B232" s="37"/>
      <c r="C232" s="38"/>
      <c r="D232" s="210" t="s">
        <v>720</v>
      </c>
      <c r="E232" s="38"/>
      <c r="F232" s="262" t="s">
        <v>3304</v>
      </c>
      <c r="G232" s="38"/>
      <c r="H232" s="38"/>
      <c r="I232" s="119"/>
      <c r="J232" s="38"/>
      <c r="K232" s="38"/>
      <c r="L232" s="41"/>
      <c r="M232" s="263"/>
      <c r="N232" s="264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720</v>
      </c>
      <c r="AU232" s="19" t="s">
        <v>80</v>
      </c>
    </row>
    <row r="233" spans="1:65" s="2" customFormat="1" ht="16.5" customHeight="1">
      <c r="A233" s="36"/>
      <c r="B233" s="37"/>
      <c r="C233" s="195" t="s">
        <v>88</v>
      </c>
      <c r="D233" s="195" t="s">
        <v>213</v>
      </c>
      <c r="E233" s="196" t="s">
        <v>2974</v>
      </c>
      <c r="F233" s="197" t="s">
        <v>3523</v>
      </c>
      <c r="G233" s="198" t="s">
        <v>1608</v>
      </c>
      <c r="H233" s="199">
        <v>32</v>
      </c>
      <c r="I233" s="200"/>
      <c r="J233" s="201">
        <f>ROUND(I233*H233,2)</f>
        <v>0</v>
      </c>
      <c r="K233" s="197" t="s">
        <v>21</v>
      </c>
      <c r="L233" s="41"/>
      <c r="M233" s="202" t="s">
        <v>21</v>
      </c>
      <c r="N233" s="203" t="s">
        <v>44</v>
      </c>
      <c r="O233" s="66"/>
      <c r="P233" s="204">
        <f>O233*H233</f>
        <v>0</v>
      </c>
      <c r="Q233" s="204">
        <v>0</v>
      </c>
      <c r="R233" s="204">
        <f>Q233*H233</f>
        <v>0</v>
      </c>
      <c r="S233" s="204">
        <v>0</v>
      </c>
      <c r="T233" s="20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6" t="s">
        <v>100</v>
      </c>
      <c r="AT233" s="206" t="s">
        <v>213</v>
      </c>
      <c r="AU233" s="206" t="s">
        <v>80</v>
      </c>
      <c r="AY233" s="19" t="s">
        <v>211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9" t="s">
        <v>80</v>
      </c>
      <c r="BK233" s="207">
        <f>ROUND(I233*H233,2)</f>
        <v>0</v>
      </c>
      <c r="BL233" s="19" t="s">
        <v>100</v>
      </c>
      <c r="BM233" s="206" t="s">
        <v>264</v>
      </c>
    </row>
    <row r="234" spans="1:65" s="2" customFormat="1" ht="19.5">
      <c r="A234" s="36"/>
      <c r="B234" s="37"/>
      <c r="C234" s="38"/>
      <c r="D234" s="210" t="s">
        <v>720</v>
      </c>
      <c r="E234" s="38"/>
      <c r="F234" s="262" t="s">
        <v>3522</v>
      </c>
      <c r="G234" s="38"/>
      <c r="H234" s="38"/>
      <c r="I234" s="119"/>
      <c r="J234" s="38"/>
      <c r="K234" s="38"/>
      <c r="L234" s="41"/>
      <c r="M234" s="263"/>
      <c r="N234" s="264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720</v>
      </c>
      <c r="AU234" s="19" t="s">
        <v>80</v>
      </c>
    </row>
    <row r="235" spans="1:65" s="2" customFormat="1" ht="16.5" customHeight="1">
      <c r="A235" s="36"/>
      <c r="B235" s="37"/>
      <c r="C235" s="195" t="s">
        <v>100</v>
      </c>
      <c r="D235" s="195" t="s">
        <v>213</v>
      </c>
      <c r="E235" s="196" t="s">
        <v>2977</v>
      </c>
      <c r="F235" s="197" t="s">
        <v>3523</v>
      </c>
      <c r="G235" s="198" t="s">
        <v>1608</v>
      </c>
      <c r="H235" s="199">
        <v>32</v>
      </c>
      <c r="I235" s="200"/>
      <c r="J235" s="201">
        <f>ROUND(I235*H235,2)</f>
        <v>0</v>
      </c>
      <c r="K235" s="197" t="s">
        <v>21</v>
      </c>
      <c r="L235" s="41"/>
      <c r="M235" s="202" t="s">
        <v>21</v>
      </c>
      <c r="N235" s="203" t="s">
        <v>44</v>
      </c>
      <c r="O235" s="66"/>
      <c r="P235" s="204">
        <f>O235*H235</f>
        <v>0</v>
      </c>
      <c r="Q235" s="204">
        <v>0</v>
      </c>
      <c r="R235" s="204">
        <f>Q235*H235</f>
        <v>0</v>
      </c>
      <c r="S235" s="204">
        <v>0</v>
      </c>
      <c r="T235" s="20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6" t="s">
        <v>100</v>
      </c>
      <c r="AT235" s="206" t="s">
        <v>213</v>
      </c>
      <c r="AU235" s="206" t="s">
        <v>80</v>
      </c>
      <c r="AY235" s="19" t="s">
        <v>211</v>
      </c>
      <c r="BE235" s="207">
        <f>IF(N235="základní",J235,0)</f>
        <v>0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9" t="s">
        <v>80</v>
      </c>
      <c r="BK235" s="207">
        <f>ROUND(I235*H235,2)</f>
        <v>0</v>
      </c>
      <c r="BL235" s="19" t="s">
        <v>100</v>
      </c>
      <c r="BM235" s="206" t="s">
        <v>276</v>
      </c>
    </row>
    <row r="236" spans="1:65" s="2" customFormat="1" ht="19.5">
      <c r="A236" s="36"/>
      <c r="B236" s="37"/>
      <c r="C236" s="38"/>
      <c r="D236" s="210" t="s">
        <v>720</v>
      </c>
      <c r="E236" s="38"/>
      <c r="F236" s="262" t="s">
        <v>3304</v>
      </c>
      <c r="G236" s="38"/>
      <c r="H236" s="38"/>
      <c r="I236" s="119"/>
      <c r="J236" s="38"/>
      <c r="K236" s="38"/>
      <c r="L236" s="41"/>
      <c r="M236" s="263"/>
      <c r="N236" s="264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720</v>
      </c>
      <c r="AU236" s="19" t="s">
        <v>80</v>
      </c>
    </row>
    <row r="237" spans="1:65" s="2" customFormat="1" ht="16.5" customHeight="1">
      <c r="A237" s="36"/>
      <c r="B237" s="37"/>
      <c r="C237" s="195" t="s">
        <v>245</v>
      </c>
      <c r="D237" s="195" t="s">
        <v>213</v>
      </c>
      <c r="E237" s="196" t="s">
        <v>2980</v>
      </c>
      <c r="F237" s="197" t="s">
        <v>3524</v>
      </c>
      <c r="G237" s="198" t="s">
        <v>1608</v>
      </c>
      <c r="H237" s="199">
        <v>4</v>
      </c>
      <c r="I237" s="200"/>
      <c r="J237" s="201">
        <f>ROUND(I237*H237,2)</f>
        <v>0</v>
      </c>
      <c r="K237" s="197" t="s">
        <v>21</v>
      </c>
      <c r="L237" s="41"/>
      <c r="M237" s="202" t="s">
        <v>21</v>
      </c>
      <c r="N237" s="203" t="s">
        <v>44</v>
      </c>
      <c r="O237" s="66"/>
      <c r="P237" s="204">
        <f>O237*H237</f>
        <v>0</v>
      </c>
      <c r="Q237" s="204">
        <v>0</v>
      </c>
      <c r="R237" s="204">
        <f>Q237*H237</f>
        <v>0</v>
      </c>
      <c r="S237" s="204">
        <v>0</v>
      </c>
      <c r="T237" s="20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6" t="s">
        <v>100</v>
      </c>
      <c r="AT237" s="206" t="s">
        <v>213</v>
      </c>
      <c r="AU237" s="206" t="s">
        <v>80</v>
      </c>
      <c r="AY237" s="19" t="s">
        <v>211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9" t="s">
        <v>80</v>
      </c>
      <c r="BK237" s="207">
        <f>ROUND(I237*H237,2)</f>
        <v>0</v>
      </c>
      <c r="BL237" s="19" t="s">
        <v>100</v>
      </c>
      <c r="BM237" s="206" t="s">
        <v>290</v>
      </c>
    </row>
    <row r="238" spans="1:65" s="2" customFormat="1" ht="19.5">
      <c r="A238" s="36"/>
      <c r="B238" s="37"/>
      <c r="C238" s="38"/>
      <c r="D238" s="210" t="s">
        <v>720</v>
      </c>
      <c r="E238" s="38"/>
      <c r="F238" s="262" t="s">
        <v>3522</v>
      </c>
      <c r="G238" s="38"/>
      <c r="H238" s="38"/>
      <c r="I238" s="119"/>
      <c r="J238" s="38"/>
      <c r="K238" s="38"/>
      <c r="L238" s="41"/>
      <c r="M238" s="263"/>
      <c r="N238" s="264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720</v>
      </c>
      <c r="AU238" s="19" t="s">
        <v>80</v>
      </c>
    </row>
    <row r="239" spans="1:65" s="2" customFormat="1" ht="16.5" customHeight="1">
      <c r="A239" s="36"/>
      <c r="B239" s="37"/>
      <c r="C239" s="195" t="s">
        <v>264</v>
      </c>
      <c r="D239" s="195" t="s">
        <v>213</v>
      </c>
      <c r="E239" s="196" t="s">
        <v>2983</v>
      </c>
      <c r="F239" s="197" t="s">
        <v>3524</v>
      </c>
      <c r="G239" s="198" t="s">
        <v>1608</v>
      </c>
      <c r="H239" s="199">
        <v>4</v>
      </c>
      <c r="I239" s="200"/>
      <c r="J239" s="201">
        <f>ROUND(I239*H239,2)</f>
        <v>0</v>
      </c>
      <c r="K239" s="197" t="s">
        <v>21</v>
      </c>
      <c r="L239" s="41"/>
      <c r="M239" s="202" t="s">
        <v>21</v>
      </c>
      <c r="N239" s="203" t="s">
        <v>44</v>
      </c>
      <c r="O239" s="66"/>
      <c r="P239" s="204">
        <f>O239*H239</f>
        <v>0</v>
      </c>
      <c r="Q239" s="204">
        <v>0</v>
      </c>
      <c r="R239" s="204">
        <f>Q239*H239</f>
        <v>0</v>
      </c>
      <c r="S239" s="204">
        <v>0</v>
      </c>
      <c r="T239" s="20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6" t="s">
        <v>100</v>
      </c>
      <c r="AT239" s="206" t="s">
        <v>213</v>
      </c>
      <c r="AU239" s="206" t="s">
        <v>80</v>
      </c>
      <c r="AY239" s="19" t="s">
        <v>211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9" t="s">
        <v>80</v>
      </c>
      <c r="BK239" s="207">
        <f>ROUND(I239*H239,2)</f>
        <v>0</v>
      </c>
      <c r="BL239" s="19" t="s">
        <v>100</v>
      </c>
      <c r="BM239" s="206" t="s">
        <v>303</v>
      </c>
    </row>
    <row r="240" spans="1:65" s="2" customFormat="1" ht="19.5">
      <c r="A240" s="36"/>
      <c r="B240" s="37"/>
      <c r="C240" s="38"/>
      <c r="D240" s="210" t="s">
        <v>720</v>
      </c>
      <c r="E240" s="38"/>
      <c r="F240" s="262" t="s">
        <v>3304</v>
      </c>
      <c r="G240" s="38"/>
      <c r="H240" s="38"/>
      <c r="I240" s="119"/>
      <c r="J240" s="38"/>
      <c r="K240" s="38"/>
      <c r="L240" s="41"/>
      <c r="M240" s="263"/>
      <c r="N240" s="264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720</v>
      </c>
      <c r="AU240" s="19" t="s">
        <v>80</v>
      </c>
    </row>
    <row r="241" spans="1:65" s="2" customFormat="1" ht="16.5" customHeight="1">
      <c r="A241" s="36"/>
      <c r="B241" s="37"/>
      <c r="C241" s="195" t="s">
        <v>270</v>
      </c>
      <c r="D241" s="195" t="s">
        <v>213</v>
      </c>
      <c r="E241" s="196" t="s">
        <v>2986</v>
      </c>
      <c r="F241" s="197" t="s">
        <v>3525</v>
      </c>
      <c r="G241" s="198" t="s">
        <v>1608</v>
      </c>
      <c r="H241" s="199">
        <v>4</v>
      </c>
      <c r="I241" s="200"/>
      <c r="J241" s="201">
        <f>ROUND(I241*H241,2)</f>
        <v>0</v>
      </c>
      <c r="K241" s="197" t="s">
        <v>21</v>
      </c>
      <c r="L241" s="41"/>
      <c r="M241" s="202" t="s">
        <v>21</v>
      </c>
      <c r="N241" s="203" t="s">
        <v>44</v>
      </c>
      <c r="O241" s="66"/>
      <c r="P241" s="204">
        <f>O241*H241</f>
        <v>0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6" t="s">
        <v>100</v>
      </c>
      <c r="AT241" s="206" t="s">
        <v>213</v>
      </c>
      <c r="AU241" s="206" t="s">
        <v>80</v>
      </c>
      <c r="AY241" s="19" t="s">
        <v>211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9" t="s">
        <v>80</v>
      </c>
      <c r="BK241" s="207">
        <f>ROUND(I241*H241,2)</f>
        <v>0</v>
      </c>
      <c r="BL241" s="19" t="s">
        <v>100</v>
      </c>
      <c r="BM241" s="206" t="s">
        <v>322</v>
      </c>
    </row>
    <row r="242" spans="1:65" s="2" customFormat="1" ht="19.5">
      <c r="A242" s="36"/>
      <c r="B242" s="37"/>
      <c r="C242" s="38"/>
      <c r="D242" s="210" t="s">
        <v>720</v>
      </c>
      <c r="E242" s="38"/>
      <c r="F242" s="262" t="s">
        <v>3522</v>
      </c>
      <c r="G242" s="38"/>
      <c r="H242" s="38"/>
      <c r="I242" s="119"/>
      <c r="J242" s="38"/>
      <c r="K242" s="38"/>
      <c r="L242" s="41"/>
      <c r="M242" s="263"/>
      <c r="N242" s="264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720</v>
      </c>
      <c r="AU242" s="19" t="s">
        <v>80</v>
      </c>
    </row>
    <row r="243" spans="1:65" s="2" customFormat="1" ht="16.5" customHeight="1">
      <c r="A243" s="36"/>
      <c r="B243" s="37"/>
      <c r="C243" s="195" t="s">
        <v>276</v>
      </c>
      <c r="D243" s="195" t="s">
        <v>213</v>
      </c>
      <c r="E243" s="196" t="s">
        <v>2989</v>
      </c>
      <c r="F243" s="197" t="s">
        <v>3525</v>
      </c>
      <c r="G243" s="198" t="s">
        <v>1608</v>
      </c>
      <c r="H243" s="199">
        <v>4</v>
      </c>
      <c r="I243" s="200"/>
      <c r="J243" s="201">
        <f>ROUND(I243*H243,2)</f>
        <v>0</v>
      </c>
      <c r="K243" s="197" t="s">
        <v>21</v>
      </c>
      <c r="L243" s="41"/>
      <c r="M243" s="202" t="s">
        <v>21</v>
      </c>
      <c r="N243" s="203" t="s">
        <v>44</v>
      </c>
      <c r="O243" s="66"/>
      <c r="P243" s="204">
        <f>O243*H243</f>
        <v>0</v>
      </c>
      <c r="Q243" s="204">
        <v>0</v>
      </c>
      <c r="R243" s="204">
        <f>Q243*H243</f>
        <v>0</v>
      </c>
      <c r="S243" s="204">
        <v>0</v>
      </c>
      <c r="T243" s="20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6" t="s">
        <v>100</v>
      </c>
      <c r="AT243" s="206" t="s">
        <v>213</v>
      </c>
      <c r="AU243" s="206" t="s">
        <v>80</v>
      </c>
      <c r="AY243" s="19" t="s">
        <v>211</v>
      </c>
      <c r="BE243" s="207">
        <f>IF(N243="základní",J243,0)</f>
        <v>0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9" t="s">
        <v>80</v>
      </c>
      <c r="BK243" s="207">
        <f>ROUND(I243*H243,2)</f>
        <v>0</v>
      </c>
      <c r="BL243" s="19" t="s">
        <v>100</v>
      </c>
      <c r="BM243" s="206" t="s">
        <v>330</v>
      </c>
    </row>
    <row r="244" spans="1:65" s="2" customFormat="1" ht="19.5">
      <c r="A244" s="36"/>
      <c r="B244" s="37"/>
      <c r="C244" s="38"/>
      <c r="D244" s="210" t="s">
        <v>720</v>
      </c>
      <c r="E244" s="38"/>
      <c r="F244" s="262" t="s">
        <v>3304</v>
      </c>
      <c r="G244" s="38"/>
      <c r="H244" s="38"/>
      <c r="I244" s="119"/>
      <c r="J244" s="38"/>
      <c r="K244" s="38"/>
      <c r="L244" s="41"/>
      <c r="M244" s="263"/>
      <c r="N244" s="264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720</v>
      </c>
      <c r="AU244" s="19" t="s">
        <v>80</v>
      </c>
    </row>
    <row r="245" spans="1:65" s="2" customFormat="1" ht="21.75" customHeight="1">
      <c r="A245" s="36"/>
      <c r="B245" s="37"/>
      <c r="C245" s="195" t="s">
        <v>282</v>
      </c>
      <c r="D245" s="195" t="s">
        <v>213</v>
      </c>
      <c r="E245" s="196" t="s">
        <v>2992</v>
      </c>
      <c r="F245" s="197" t="s">
        <v>3526</v>
      </c>
      <c r="G245" s="198" t="s">
        <v>1608</v>
      </c>
      <c r="H245" s="199">
        <v>7</v>
      </c>
      <c r="I245" s="200"/>
      <c r="J245" s="201">
        <f>ROUND(I245*H245,2)</f>
        <v>0</v>
      </c>
      <c r="K245" s="197" t="s">
        <v>21</v>
      </c>
      <c r="L245" s="41"/>
      <c r="M245" s="202" t="s">
        <v>21</v>
      </c>
      <c r="N245" s="203" t="s">
        <v>44</v>
      </c>
      <c r="O245" s="66"/>
      <c r="P245" s="204">
        <f>O245*H245</f>
        <v>0</v>
      </c>
      <c r="Q245" s="204">
        <v>0</v>
      </c>
      <c r="R245" s="204">
        <f>Q245*H245</f>
        <v>0</v>
      </c>
      <c r="S245" s="204">
        <v>0</v>
      </c>
      <c r="T245" s="20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6" t="s">
        <v>100</v>
      </c>
      <c r="AT245" s="206" t="s">
        <v>213</v>
      </c>
      <c r="AU245" s="206" t="s">
        <v>80</v>
      </c>
      <c r="AY245" s="19" t="s">
        <v>211</v>
      </c>
      <c r="BE245" s="207">
        <f>IF(N245="základní",J245,0)</f>
        <v>0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9" t="s">
        <v>80</v>
      </c>
      <c r="BK245" s="207">
        <f>ROUND(I245*H245,2)</f>
        <v>0</v>
      </c>
      <c r="BL245" s="19" t="s">
        <v>100</v>
      </c>
      <c r="BM245" s="206" t="s">
        <v>346</v>
      </c>
    </row>
    <row r="246" spans="1:65" s="2" customFormat="1" ht="19.5">
      <c r="A246" s="36"/>
      <c r="B246" s="37"/>
      <c r="C246" s="38"/>
      <c r="D246" s="210" t="s">
        <v>720</v>
      </c>
      <c r="E246" s="38"/>
      <c r="F246" s="262" t="s">
        <v>3527</v>
      </c>
      <c r="G246" s="38"/>
      <c r="H246" s="38"/>
      <c r="I246" s="119"/>
      <c r="J246" s="38"/>
      <c r="K246" s="38"/>
      <c r="L246" s="41"/>
      <c r="M246" s="263"/>
      <c r="N246" s="264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720</v>
      </c>
      <c r="AU246" s="19" t="s">
        <v>80</v>
      </c>
    </row>
    <row r="247" spans="1:65" s="2" customFormat="1" ht="21.75" customHeight="1">
      <c r="A247" s="36"/>
      <c r="B247" s="37"/>
      <c r="C247" s="195" t="s">
        <v>290</v>
      </c>
      <c r="D247" s="195" t="s">
        <v>213</v>
      </c>
      <c r="E247" s="196" t="s">
        <v>2994</v>
      </c>
      <c r="F247" s="197" t="s">
        <v>3526</v>
      </c>
      <c r="G247" s="198" t="s">
        <v>1608</v>
      </c>
      <c r="H247" s="199">
        <v>7</v>
      </c>
      <c r="I247" s="200"/>
      <c r="J247" s="201">
        <f>ROUND(I247*H247,2)</f>
        <v>0</v>
      </c>
      <c r="K247" s="197" t="s">
        <v>21</v>
      </c>
      <c r="L247" s="41"/>
      <c r="M247" s="202" t="s">
        <v>21</v>
      </c>
      <c r="N247" s="203" t="s">
        <v>44</v>
      </c>
      <c r="O247" s="66"/>
      <c r="P247" s="204">
        <f>O247*H247</f>
        <v>0</v>
      </c>
      <c r="Q247" s="204">
        <v>0</v>
      </c>
      <c r="R247" s="204">
        <f>Q247*H247</f>
        <v>0</v>
      </c>
      <c r="S247" s="204">
        <v>0</v>
      </c>
      <c r="T247" s="20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6" t="s">
        <v>100</v>
      </c>
      <c r="AT247" s="206" t="s">
        <v>213</v>
      </c>
      <c r="AU247" s="206" t="s">
        <v>80</v>
      </c>
      <c r="AY247" s="19" t="s">
        <v>211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9" t="s">
        <v>80</v>
      </c>
      <c r="BK247" s="207">
        <f>ROUND(I247*H247,2)</f>
        <v>0</v>
      </c>
      <c r="BL247" s="19" t="s">
        <v>100</v>
      </c>
      <c r="BM247" s="206" t="s">
        <v>360</v>
      </c>
    </row>
    <row r="248" spans="1:65" s="2" customFormat="1" ht="19.5">
      <c r="A248" s="36"/>
      <c r="B248" s="37"/>
      <c r="C248" s="38"/>
      <c r="D248" s="210" t="s">
        <v>720</v>
      </c>
      <c r="E248" s="38"/>
      <c r="F248" s="262" t="s">
        <v>3304</v>
      </c>
      <c r="G248" s="38"/>
      <c r="H248" s="38"/>
      <c r="I248" s="119"/>
      <c r="J248" s="38"/>
      <c r="K248" s="38"/>
      <c r="L248" s="41"/>
      <c r="M248" s="263"/>
      <c r="N248" s="264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720</v>
      </c>
      <c r="AU248" s="19" t="s">
        <v>80</v>
      </c>
    </row>
    <row r="249" spans="1:65" s="2" customFormat="1" ht="16.5" customHeight="1">
      <c r="A249" s="36"/>
      <c r="B249" s="37"/>
      <c r="C249" s="195" t="s">
        <v>296</v>
      </c>
      <c r="D249" s="195" t="s">
        <v>213</v>
      </c>
      <c r="E249" s="196" t="s">
        <v>2997</v>
      </c>
      <c r="F249" s="197" t="s">
        <v>3528</v>
      </c>
      <c r="G249" s="198" t="s">
        <v>1608</v>
      </c>
      <c r="H249" s="199">
        <v>1</v>
      </c>
      <c r="I249" s="200"/>
      <c r="J249" s="201">
        <f>ROUND(I249*H249,2)</f>
        <v>0</v>
      </c>
      <c r="K249" s="197" t="s">
        <v>21</v>
      </c>
      <c r="L249" s="41"/>
      <c r="M249" s="202" t="s">
        <v>21</v>
      </c>
      <c r="N249" s="203" t="s">
        <v>44</v>
      </c>
      <c r="O249" s="66"/>
      <c r="P249" s="204">
        <f>O249*H249</f>
        <v>0</v>
      </c>
      <c r="Q249" s="204">
        <v>0</v>
      </c>
      <c r="R249" s="204">
        <f>Q249*H249</f>
        <v>0</v>
      </c>
      <c r="S249" s="204">
        <v>0</v>
      </c>
      <c r="T249" s="20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6" t="s">
        <v>100</v>
      </c>
      <c r="AT249" s="206" t="s">
        <v>213</v>
      </c>
      <c r="AU249" s="206" t="s">
        <v>80</v>
      </c>
      <c r="AY249" s="19" t="s">
        <v>211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9" t="s">
        <v>80</v>
      </c>
      <c r="BK249" s="207">
        <f>ROUND(I249*H249,2)</f>
        <v>0</v>
      </c>
      <c r="BL249" s="19" t="s">
        <v>100</v>
      </c>
      <c r="BM249" s="206" t="s">
        <v>367</v>
      </c>
    </row>
    <row r="250" spans="1:65" s="2" customFormat="1" ht="19.5">
      <c r="A250" s="36"/>
      <c r="B250" s="37"/>
      <c r="C250" s="38"/>
      <c r="D250" s="210" t="s">
        <v>720</v>
      </c>
      <c r="E250" s="38"/>
      <c r="F250" s="262" t="s">
        <v>3527</v>
      </c>
      <c r="G250" s="38"/>
      <c r="H250" s="38"/>
      <c r="I250" s="119"/>
      <c r="J250" s="38"/>
      <c r="K250" s="38"/>
      <c r="L250" s="41"/>
      <c r="M250" s="263"/>
      <c r="N250" s="264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720</v>
      </c>
      <c r="AU250" s="19" t="s">
        <v>80</v>
      </c>
    </row>
    <row r="251" spans="1:65" s="2" customFormat="1" ht="16.5" customHeight="1">
      <c r="A251" s="36"/>
      <c r="B251" s="37"/>
      <c r="C251" s="195" t="s">
        <v>303</v>
      </c>
      <c r="D251" s="195" t="s">
        <v>213</v>
      </c>
      <c r="E251" s="196" t="s">
        <v>3529</v>
      </c>
      <c r="F251" s="197" t="s">
        <v>3528</v>
      </c>
      <c r="G251" s="198" t="s">
        <v>1608</v>
      </c>
      <c r="H251" s="199">
        <v>1</v>
      </c>
      <c r="I251" s="200"/>
      <c r="J251" s="201">
        <f>ROUND(I251*H251,2)</f>
        <v>0</v>
      </c>
      <c r="K251" s="197" t="s">
        <v>21</v>
      </c>
      <c r="L251" s="41"/>
      <c r="M251" s="202" t="s">
        <v>21</v>
      </c>
      <c r="N251" s="203" t="s">
        <v>44</v>
      </c>
      <c r="O251" s="66"/>
      <c r="P251" s="204">
        <f>O251*H251</f>
        <v>0</v>
      </c>
      <c r="Q251" s="204">
        <v>0</v>
      </c>
      <c r="R251" s="204">
        <f>Q251*H251</f>
        <v>0</v>
      </c>
      <c r="S251" s="204">
        <v>0</v>
      </c>
      <c r="T251" s="20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6" t="s">
        <v>100</v>
      </c>
      <c r="AT251" s="206" t="s">
        <v>213</v>
      </c>
      <c r="AU251" s="206" t="s">
        <v>80</v>
      </c>
      <c r="AY251" s="19" t="s">
        <v>211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9" t="s">
        <v>80</v>
      </c>
      <c r="BK251" s="207">
        <f>ROUND(I251*H251,2)</f>
        <v>0</v>
      </c>
      <c r="BL251" s="19" t="s">
        <v>100</v>
      </c>
      <c r="BM251" s="206" t="s">
        <v>383</v>
      </c>
    </row>
    <row r="252" spans="1:65" s="2" customFormat="1" ht="19.5">
      <c r="A252" s="36"/>
      <c r="B252" s="37"/>
      <c r="C252" s="38"/>
      <c r="D252" s="210" t="s">
        <v>720</v>
      </c>
      <c r="E252" s="38"/>
      <c r="F252" s="262" t="s">
        <v>3304</v>
      </c>
      <c r="G252" s="38"/>
      <c r="H252" s="38"/>
      <c r="I252" s="119"/>
      <c r="J252" s="38"/>
      <c r="K252" s="38"/>
      <c r="L252" s="41"/>
      <c r="M252" s="263"/>
      <c r="N252" s="264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720</v>
      </c>
      <c r="AU252" s="19" t="s">
        <v>80</v>
      </c>
    </row>
    <row r="253" spans="1:65" s="2" customFormat="1" ht="21.75" customHeight="1">
      <c r="A253" s="36"/>
      <c r="B253" s="37"/>
      <c r="C253" s="195" t="s">
        <v>169</v>
      </c>
      <c r="D253" s="195" t="s">
        <v>213</v>
      </c>
      <c r="E253" s="196" t="s">
        <v>3530</v>
      </c>
      <c r="F253" s="197" t="s">
        <v>3531</v>
      </c>
      <c r="G253" s="198" t="s">
        <v>1608</v>
      </c>
      <c r="H253" s="199">
        <v>1</v>
      </c>
      <c r="I253" s="200"/>
      <c r="J253" s="201">
        <f>ROUND(I253*H253,2)</f>
        <v>0</v>
      </c>
      <c r="K253" s="197" t="s">
        <v>21</v>
      </c>
      <c r="L253" s="41"/>
      <c r="M253" s="202" t="s">
        <v>21</v>
      </c>
      <c r="N253" s="203" t="s">
        <v>44</v>
      </c>
      <c r="O253" s="66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6" t="s">
        <v>100</v>
      </c>
      <c r="AT253" s="206" t="s">
        <v>213</v>
      </c>
      <c r="AU253" s="206" t="s">
        <v>80</v>
      </c>
      <c r="AY253" s="19" t="s">
        <v>211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9" t="s">
        <v>80</v>
      </c>
      <c r="BK253" s="207">
        <f>ROUND(I253*H253,2)</f>
        <v>0</v>
      </c>
      <c r="BL253" s="19" t="s">
        <v>100</v>
      </c>
      <c r="BM253" s="206" t="s">
        <v>398</v>
      </c>
    </row>
    <row r="254" spans="1:65" s="2" customFormat="1" ht="19.5">
      <c r="A254" s="36"/>
      <c r="B254" s="37"/>
      <c r="C254" s="38"/>
      <c r="D254" s="210" t="s">
        <v>720</v>
      </c>
      <c r="E254" s="38"/>
      <c r="F254" s="262" t="s">
        <v>3527</v>
      </c>
      <c r="G254" s="38"/>
      <c r="H254" s="38"/>
      <c r="I254" s="119"/>
      <c r="J254" s="38"/>
      <c r="K254" s="38"/>
      <c r="L254" s="41"/>
      <c r="M254" s="263"/>
      <c r="N254" s="264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720</v>
      </c>
      <c r="AU254" s="19" t="s">
        <v>80</v>
      </c>
    </row>
    <row r="255" spans="1:65" s="2" customFormat="1" ht="21.75" customHeight="1">
      <c r="A255" s="36"/>
      <c r="B255" s="37"/>
      <c r="C255" s="195" t="s">
        <v>322</v>
      </c>
      <c r="D255" s="195" t="s">
        <v>213</v>
      </c>
      <c r="E255" s="196" t="s">
        <v>3532</v>
      </c>
      <c r="F255" s="197" t="s">
        <v>3531</v>
      </c>
      <c r="G255" s="198" t="s">
        <v>1608</v>
      </c>
      <c r="H255" s="199">
        <v>1</v>
      </c>
      <c r="I255" s="200"/>
      <c r="J255" s="201">
        <f>ROUND(I255*H255,2)</f>
        <v>0</v>
      </c>
      <c r="K255" s="197" t="s">
        <v>21</v>
      </c>
      <c r="L255" s="41"/>
      <c r="M255" s="202" t="s">
        <v>21</v>
      </c>
      <c r="N255" s="203" t="s">
        <v>44</v>
      </c>
      <c r="O255" s="66"/>
      <c r="P255" s="204">
        <f>O255*H255</f>
        <v>0</v>
      </c>
      <c r="Q255" s="204">
        <v>0</v>
      </c>
      <c r="R255" s="204">
        <f>Q255*H255</f>
        <v>0</v>
      </c>
      <c r="S255" s="204">
        <v>0</v>
      </c>
      <c r="T255" s="20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6" t="s">
        <v>100</v>
      </c>
      <c r="AT255" s="206" t="s">
        <v>213</v>
      </c>
      <c r="AU255" s="206" t="s">
        <v>80</v>
      </c>
      <c r="AY255" s="19" t="s">
        <v>211</v>
      </c>
      <c r="BE255" s="207">
        <f>IF(N255="základní",J255,0)</f>
        <v>0</v>
      </c>
      <c r="BF255" s="207">
        <f>IF(N255="snížená",J255,0)</f>
        <v>0</v>
      </c>
      <c r="BG255" s="207">
        <f>IF(N255="zákl. přenesená",J255,0)</f>
        <v>0</v>
      </c>
      <c r="BH255" s="207">
        <f>IF(N255="sníž. přenesená",J255,0)</f>
        <v>0</v>
      </c>
      <c r="BI255" s="207">
        <f>IF(N255="nulová",J255,0)</f>
        <v>0</v>
      </c>
      <c r="BJ255" s="19" t="s">
        <v>80</v>
      </c>
      <c r="BK255" s="207">
        <f>ROUND(I255*H255,2)</f>
        <v>0</v>
      </c>
      <c r="BL255" s="19" t="s">
        <v>100</v>
      </c>
      <c r="BM255" s="206" t="s">
        <v>409</v>
      </c>
    </row>
    <row r="256" spans="1:65" s="2" customFormat="1" ht="19.5">
      <c r="A256" s="36"/>
      <c r="B256" s="37"/>
      <c r="C256" s="38"/>
      <c r="D256" s="210" t="s">
        <v>720</v>
      </c>
      <c r="E256" s="38"/>
      <c r="F256" s="262" t="s">
        <v>3304</v>
      </c>
      <c r="G256" s="38"/>
      <c r="H256" s="38"/>
      <c r="I256" s="119"/>
      <c r="J256" s="38"/>
      <c r="K256" s="38"/>
      <c r="L256" s="41"/>
      <c r="M256" s="263"/>
      <c r="N256" s="264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720</v>
      </c>
      <c r="AU256" s="19" t="s">
        <v>80</v>
      </c>
    </row>
    <row r="257" spans="1:65" s="2" customFormat="1" ht="21.75" customHeight="1">
      <c r="A257" s="36"/>
      <c r="B257" s="37"/>
      <c r="C257" s="195" t="s">
        <v>8</v>
      </c>
      <c r="D257" s="195" t="s">
        <v>213</v>
      </c>
      <c r="E257" s="196" t="s">
        <v>3533</v>
      </c>
      <c r="F257" s="197" t="s">
        <v>3534</v>
      </c>
      <c r="G257" s="198" t="s">
        <v>1608</v>
      </c>
      <c r="H257" s="199">
        <v>1</v>
      </c>
      <c r="I257" s="200"/>
      <c r="J257" s="201">
        <f>ROUND(I257*H257,2)</f>
        <v>0</v>
      </c>
      <c r="K257" s="197" t="s">
        <v>21</v>
      </c>
      <c r="L257" s="41"/>
      <c r="M257" s="202" t="s">
        <v>21</v>
      </c>
      <c r="N257" s="203" t="s">
        <v>44</v>
      </c>
      <c r="O257" s="66"/>
      <c r="P257" s="204">
        <f>O257*H257</f>
        <v>0</v>
      </c>
      <c r="Q257" s="204">
        <v>0</v>
      </c>
      <c r="R257" s="204">
        <f>Q257*H257</f>
        <v>0</v>
      </c>
      <c r="S257" s="204">
        <v>0</v>
      </c>
      <c r="T257" s="20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6" t="s">
        <v>100</v>
      </c>
      <c r="AT257" s="206" t="s">
        <v>213</v>
      </c>
      <c r="AU257" s="206" t="s">
        <v>80</v>
      </c>
      <c r="AY257" s="19" t="s">
        <v>211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9" t="s">
        <v>80</v>
      </c>
      <c r="BK257" s="207">
        <f>ROUND(I257*H257,2)</f>
        <v>0</v>
      </c>
      <c r="BL257" s="19" t="s">
        <v>100</v>
      </c>
      <c r="BM257" s="206" t="s">
        <v>421</v>
      </c>
    </row>
    <row r="258" spans="1:65" s="2" customFormat="1" ht="19.5">
      <c r="A258" s="36"/>
      <c r="B258" s="37"/>
      <c r="C258" s="38"/>
      <c r="D258" s="210" t="s">
        <v>720</v>
      </c>
      <c r="E258" s="38"/>
      <c r="F258" s="262" t="s">
        <v>3527</v>
      </c>
      <c r="G258" s="38"/>
      <c r="H258" s="38"/>
      <c r="I258" s="119"/>
      <c r="J258" s="38"/>
      <c r="K258" s="38"/>
      <c r="L258" s="41"/>
      <c r="M258" s="263"/>
      <c r="N258" s="264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720</v>
      </c>
      <c r="AU258" s="19" t="s">
        <v>80</v>
      </c>
    </row>
    <row r="259" spans="1:65" s="2" customFormat="1" ht="21.75" customHeight="1">
      <c r="A259" s="36"/>
      <c r="B259" s="37"/>
      <c r="C259" s="195" t="s">
        <v>330</v>
      </c>
      <c r="D259" s="195" t="s">
        <v>213</v>
      </c>
      <c r="E259" s="196" t="s">
        <v>3535</v>
      </c>
      <c r="F259" s="197" t="s">
        <v>3534</v>
      </c>
      <c r="G259" s="198" t="s">
        <v>1608</v>
      </c>
      <c r="H259" s="199">
        <v>1</v>
      </c>
      <c r="I259" s="200"/>
      <c r="J259" s="201">
        <f>ROUND(I259*H259,2)</f>
        <v>0</v>
      </c>
      <c r="K259" s="197" t="s">
        <v>21</v>
      </c>
      <c r="L259" s="41"/>
      <c r="M259" s="202" t="s">
        <v>21</v>
      </c>
      <c r="N259" s="203" t="s">
        <v>44</v>
      </c>
      <c r="O259" s="66"/>
      <c r="P259" s="204">
        <f>O259*H259</f>
        <v>0</v>
      </c>
      <c r="Q259" s="204">
        <v>0</v>
      </c>
      <c r="R259" s="204">
        <f>Q259*H259</f>
        <v>0</v>
      </c>
      <c r="S259" s="204">
        <v>0</v>
      </c>
      <c r="T259" s="20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06" t="s">
        <v>100</v>
      </c>
      <c r="AT259" s="206" t="s">
        <v>213</v>
      </c>
      <c r="AU259" s="206" t="s">
        <v>80</v>
      </c>
      <c r="AY259" s="19" t="s">
        <v>211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9" t="s">
        <v>80</v>
      </c>
      <c r="BK259" s="207">
        <f>ROUND(I259*H259,2)</f>
        <v>0</v>
      </c>
      <c r="BL259" s="19" t="s">
        <v>100</v>
      </c>
      <c r="BM259" s="206" t="s">
        <v>435</v>
      </c>
    </row>
    <row r="260" spans="1:65" s="2" customFormat="1" ht="19.5">
      <c r="A260" s="36"/>
      <c r="B260" s="37"/>
      <c r="C260" s="38"/>
      <c r="D260" s="210" t="s">
        <v>720</v>
      </c>
      <c r="E260" s="38"/>
      <c r="F260" s="262" t="s">
        <v>3304</v>
      </c>
      <c r="G260" s="38"/>
      <c r="H260" s="38"/>
      <c r="I260" s="119"/>
      <c r="J260" s="38"/>
      <c r="K260" s="38"/>
      <c r="L260" s="41"/>
      <c r="M260" s="263"/>
      <c r="N260" s="264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720</v>
      </c>
      <c r="AU260" s="19" t="s">
        <v>80</v>
      </c>
    </row>
    <row r="261" spans="1:65" s="2" customFormat="1" ht="21.75" customHeight="1">
      <c r="A261" s="36"/>
      <c r="B261" s="37"/>
      <c r="C261" s="195" t="s">
        <v>334</v>
      </c>
      <c r="D261" s="195" t="s">
        <v>213</v>
      </c>
      <c r="E261" s="196" t="s">
        <v>3536</v>
      </c>
      <c r="F261" s="197" t="s">
        <v>3537</v>
      </c>
      <c r="G261" s="198" t="s">
        <v>1608</v>
      </c>
      <c r="H261" s="199">
        <v>15</v>
      </c>
      <c r="I261" s="200"/>
      <c r="J261" s="201">
        <f>ROUND(I261*H261,2)</f>
        <v>0</v>
      </c>
      <c r="K261" s="197" t="s">
        <v>21</v>
      </c>
      <c r="L261" s="41"/>
      <c r="M261" s="202" t="s">
        <v>21</v>
      </c>
      <c r="N261" s="203" t="s">
        <v>44</v>
      </c>
      <c r="O261" s="66"/>
      <c r="P261" s="204">
        <f>O261*H261</f>
        <v>0</v>
      </c>
      <c r="Q261" s="204">
        <v>0</v>
      </c>
      <c r="R261" s="204">
        <f>Q261*H261</f>
        <v>0</v>
      </c>
      <c r="S261" s="204">
        <v>0</v>
      </c>
      <c r="T261" s="20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6" t="s">
        <v>100</v>
      </c>
      <c r="AT261" s="206" t="s">
        <v>213</v>
      </c>
      <c r="AU261" s="206" t="s">
        <v>80</v>
      </c>
      <c r="AY261" s="19" t="s">
        <v>211</v>
      </c>
      <c r="BE261" s="207">
        <f>IF(N261="základní",J261,0)</f>
        <v>0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9" t="s">
        <v>80</v>
      </c>
      <c r="BK261" s="207">
        <f>ROUND(I261*H261,2)</f>
        <v>0</v>
      </c>
      <c r="BL261" s="19" t="s">
        <v>100</v>
      </c>
      <c r="BM261" s="206" t="s">
        <v>451</v>
      </c>
    </row>
    <row r="262" spans="1:65" s="2" customFormat="1" ht="19.5">
      <c r="A262" s="36"/>
      <c r="B262" s="37"/>
      <c r="C262" s="38"/>
      <c r="D262" s="210" t="s">
        <v>720</v>
      </c>
      <c r="E262" s="38"/>
      <c r="F262" s="262" t="s">
        <v>3527</v>
      </c>
      <c r="G262" s="38"/>
      <c r="H262" s="38"/>
      <c r="I262" s="119"/>
      <c r="J262" s="38"/>
      <c r="K262" s="38"/>
      <c r="L262" s="41"/>
      <c r="M262" s="263"/>
      <c r="N262" s="264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720</v>
      </c>
      <c r="AU262" s="19" t="s">
        <v>80</v>
      </c>
    </row>
    <row r="263" spans="1:65" s="2" customFormat="1" ht="21.75" customHeight="1">
      <c r="A263" s="36"/>
      <c r="B263" s="37"/>
      <c r="C263" s="195" t="s">
        <v>346</v>
      </c>
      <c r="D263" s="195" t="s">
        <v>213</v>
      </c>
      <c r="E263" s="196" t="s">
        <v>3538</v>
      </c>
      <c r="F263" s="197" t="s">
        <v>3537</v>
      </c>
      <c r="G263" s="198" t="s">
        <v>1608</v>
      </c>
      <c r="H263" s="199">
        <v>15</v>
      </c>
      <c r="I263" s="200"/>
      <c r="J263" s="201">
        <f>ROUND(I263*H263,2)</f>
        <v>0</v>
      </c>
      <c r="K263" s="197" t="s">
        <v>21</v>
      </c>
      <c r="L263" s="41"/>
      <c r="M263" s="202" t="s">
        <v>21</v>
      </c>
      <c r="N263" s="203" t="s">
        <v>44</v>
      </c>
      <c r="O263" s="66"/>
      <c r="P263" s="204">
        <f>O263*H263</f>
        <v>0</v>
      </c>
      <c r="Q263" s="204">
        <v>0</v>
      </c>
      <c r="R263" s="204">
        <f>Q263*H263</f>
        <v>0</v>
      </c>
      <c r="S263" s="204">
        <v>0</v>
      </c>
      <c r="T263" s="20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6" t="s">
        <v>100</v>
      </c>
      <c r="AT263" s="206" t="s">
        <v>213</v>
      </c>
      <c r="AU263" s="206" t="s">
        <v>80</v>
      </c>
      <c r="AY263" s="19" t="s">
        <v>211</v>
      </c>
      <c r="BE263" s="207">
        <f>IF(N263="základní",J263,0)</f>
        <v>0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19" t="s">
        <v>80</v>
      </c>
      <c r="BK263" s="207">
        <f>ROUND(I263*H263,2)</f>
        <v>0</v>
      </c>
      <c r="BL263" s="19" t="s">
        <v>100</v>
      </c>
      <c r="BM263" s="206" t="s">
        <v>465</v>
      </c>
    </row>
    <row r="264" spans="1:65" s="2" customFormat="1" ht="19.5">
      <c r="A264" s="36"/>
      <c r="B264" s="37"/>
      <c r="C264" s="38"/>
      <c r="D264" s="210" t="s">
        <v>720</v>
      </c>
      <c r="E264" s="38"/>
      <c r="F264" s="262" t="s">
        <v>3304</v>
      </c>
      <c r="G264" s="38"/>
      <c r="H264" s="38"/>
      <c r="I264" s="119"/>
      <c r="J264" s="38"/>
      <c r="K264" s="38"/>
      <c r="L264" s="41"/>
      <c r="M264" s="263"/>
      <c r="N264" s="264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720</v>
      </c>
      <c r="AU264" s="19" t="s">
        <v>80</v>
      </c>
    </row>
    <row r="265" spans="1:65" s="2" customFormat="1" ht="21.75" customHeight="1">
      <c r="A265" s="36"/>
      <c r="B265" s="37"/>
      <c r="C265" s="195" t="s">
        <v>354</v>
      </c>
      <c r="D265" s="195" t="s">
        <v>213</v>
      </c>
      <c r="E265" s="196" t="s">
        <v>3539</v>
      </c>
      <c r="F265" s="197" t="s">
        <v>3540</v>
      </c>
      <c r="G265" s="198" t="s">
        <v>1608</v>
      </c>
      <c r="H265" s="199">
        <v>4</v>
      </c>
      <c r="I265" s="200"/>
      <c r="J265" s="201">
        <f>ROUND(I265*H265,2)</f>
        <v>0</v>
      </c>
      <c r="K265" s="197" t="s">
        <v>21</v>
      </c>
      <c r="L265" s="41"/>
      <c r="M265" s="202" t="s">
        <v>21</v>
      </c>
      <c r="N265" s="203" t="s">
        <v>44</v>
      </c>
      <c r="O265" s="66"/>
      <c r="P265" s="204">
        <f>O265*H265</f>
        <v>0</v>
      </c>
      <c r="Q265" s="204">
        <v>0</v>
      </c>
      <c r="R265" s="204">
        <f>Q265*H265</f>
        <v>0</v>
      </c>
      <c r="S265" s="204">
        <v>0</v>
      </c>
      <c r="T265" s="20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6" t="s">
        <v>100</v>
      </c>
      <c r="AT265" s="206" t="s">
        <v>213</v>
      </c>
      <c r="AU265" s="206" t="s">
        <v>80</v>
      </c>
      <c r="AY265" s="19" t="s">
        <v>211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9" t="s">
        <v>80</v>
      </c>
      <c r="BK265" s="207">
        <f>ROUND(I265*H265,2)</f>
        <v>0</v>
      </c>
      <c r="BL265" s="19" t="s">
        <v>100</v>
      </c>
      <c r="BM265" s="206" t="s">
        <v>475</v>
      </c>
    </row>
    <row r="266" spans="1:65" s="2" customFormat="1" ht="19.5">
      <c r="A266" s="36"/>
      <c r="B266" s="37"/>
      <c r="C266" s="38"/>
      <c r="D266" s="210" t="s">
        <v>720</v>
      </c>
      <c r="E266" s="38"/>
      <c r="F266" s="262" t="s">
        <v>3522</v>
      </c>
      <c r="G266" s="38"/>
      <c r="H266" s="38"/>
      <c r="I266" s="119"/>
      <c r="J266" s="38"/>
      <c r="K266" s="38"/>
      <c r="L266" s="41"/>
      <c r="M266" s="263"/>
      <c r="N266" s="264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720</v>
      </c>
      <c r="AU266" s="19" t="s">
        <v>80</v>
      </c>
    </row>
    <row r="267" spans="1:65" s="2" customFormat="1" ht="21.75" customHeight="1">
      <c r="A267" s="36"/>
      <c r="B267" s="37"/>
      <c r="C267" s="195" t="s">
        <v>360</v>
      </c>
      <c r="D267" s="195" t="s">
        <v>213</v>
      </c>
      <c r="E267" s="196" t="s">
        <v>3541</v>
      </c>
      <c r="F267" s="197" t="s">
        <v>3540</v>
      </c>
      <c r="G267" s="198" t="s">
        <v>1608</v>
      </c>
      <c r="H267" s="199">
        <v>4</v>
      </c>
      <c r="I267" s="200"/>
      <c r="J267" s="201">
        <f>ROUND(I267*H267,2)</f>
        <v>0</v>
      </c>
      <c r="K267" s="197" t="s">
        <v>21</v>
      </c>
      <c r="L267" s="41"/>
      <c r="M267" s="202" t="s">
        <v>21</v>
      </c>
      <c r="N267" s="203" t="s">
        <v>44</v>
      </c>
      <c r="O267" s="66"/>
      <c r="P267" s="204">
        <f>O267*H267</f>
        <v>0</v>
      </c>
      <c r="Q267" s="204">
        <v>0</v>
      </c>
      <c r="R267" s="204">
        <f>Q267*H267</f>
        <v>0</v>
      </c>
      <c r="S267" s="204">
        <v>0</v>
      </c>
      <c r="T267" s="20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6" t="s">
        <v>100</v>
      </c>
      <c r="AT267" s="206" t="s">
        <v>213</v>
      </c>
      <c r="AU267" s="206" t="s">
        <v>80</v>
      </c>
      <c r="AY267" s="19" t="s">
        <v>211</v>
      </c>
      <c r="BE267" s="207">
        <f>IF(N267="základní",J267,0)</f>
        <v>0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9" t="s">
        <v>80</v>
      </c>
      <c r="BK267" s="207">
        <f>ROUND(I267*H267,2)</f>
        <v>0</v>
      </c>
      <c r="BL267" s="19" t="s">
        <v>100</v>
      </c>
      <c r="BM267" s="206" t="s">
        <v>488</v>
      </c>
    </row>
    <row r="268" spans="1:65" s="2" customFormat="1" ht="19.5">
      <c r="A268" s="36"/>
      <c r="B268" s="37"/>
      <c r="C268" s="38"/>
      <c r="D268" s="210" t="s">
        <v>720</v>
      </c>
      <c r="E268" s="38"/>
      <c r="F268" s="262" t="s">
        <v>3304</v>
      </c>
      <c r="G268" s="38"/>
      <c r="H268" s="38"/>
      <c r="I268" s="119"/>
      <c r="J268" s="38"/>
      <c r="K268" s="38"/>
      <c r="L268" s="41"/>
      <c r="M268" s="263"/>
      <c r="N268" s="264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720</v>
      </c>
      <c r="AU268" s="19" t="s">
        <v>80</v>
      </c>
    </row>
    <row r="269" spans="1:65" s="2" customFormat="1" ht="16.5" customHeight="1">
      <c r="A269" s="36"/>
      <c r="B269" s="37"/>
      <c r="C269" s="195" t="s">
        <v>7</v>
      </c>
      <c r="D269" s="195" t="s">
        <v>213</v>
      </c>
      <c r="E269" s="196" t="s">
        <v>3542</v>
      </c>
      <c r="F269" s="197" t="s">
        <v>3543</v>
      </c>
      <c r="G269" s="198" t="s">
        <v>1608</v>
      </c>
      <c r="H269" s="199">
        <v>4</v>
      </c>
      <c r="I269" s="200"/>
      <c r="J269" s="201">
        <f>ROUND(I269*H269,2)</f>
        <v>0</v>
      </c>
      <c r="K269" s="197" t="s">
        <v>21</v>
      </c>
      <c r="L269" s="41"/>
      <c r="M269" s="202" t="s">
        <v>21</v>
      </c>
      <c r="N269" s="203" t="s">
        <v>44</v>
      </c>
      <c r="O269" s="66"/>
      <c r="P269" s="204">
        <f>O269*H269</f>
        <v>0</v>
      </c>
      <c r="Q269" s="204">
        <v>0</v>
      </c>
      <c r="R269" s="204">
        <f>Q269*H269</f>
        <v>0</v>
      </c>
      <c r="S269" s="204">
        <v>0</v>
      </c>
      <c r="T269" s="20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6" t="s">
        <v>100</v>
      </c>
      <c r="AT269" s="206" t="s">
        <v>213</v>
      </c>
      <c r="AU269" s="206" t="s">
        <v>80</v>
      </c>
      <c r="AY269" s="19" t="s">
        <v>211</v>
      </c>
      <c r="BE269" s="207">
        <f>IF(N269="základní",J269,0)</f>
        <v>0</v>
      </c>
      <c r="BF269" s="207">
        <f>IF(N269="snížená",J269,0)</f>
        <v>0</v>
      </c>
      <c r="BG269" s="207">
        <f>IF(N269="zákl. přenesená",J269,0)</f>
        <v>0</v>
      </c>
      <c r="BH269" s="207">
        <f>IF(N269="sníž. přenesená",J269,0)</f>
        <v>0</v>
      </c>
      <c r="BI269" s="207">
        <f>IF(N269="nulová",J269,0)</f>
        <v>0</v>
      </c>
      <c r="BJ269" s="19" t="s">
        <v>80</v>
      </c>
      <c r="BK269" s="207">
        <f>ROUND(I269*H269,2)</f>
        <v>0</v>
      </c>
      <c r="BL269" s="19" t="s">
        <v>100</v>
      </c>
      <c r="BM269" s="206" t="s">
        <v>500</v>
      </c>
    </row>
    <row r="270" spans="1:65" s="2" customFormat="1" ht="19.5">
      <c r="A270" s="36"/>
      <c r="B270" s="37"/>
      <c r="C270" s="38"/>
      <c r="D270" s="210" t="s">
        <v>720</v>
      </c>
      <c r="E270" s="38"/>
      <c r="F270" s="262" t="s">
        <v>3522</v>
      </c>
      <c r="G270" s="38"/>
      <c r="H270" s="38"/>
      <c r="I270" s="119"/>
      <c r="J270" s="38"/>
      <c r="K270" s="38"/>
      <c r="L270" s="41"/>
      <c r="M270" s="263"/>
      <c r="N270" s="264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720</v>
      </c>
      <c r="AU270" s="19" t="s">
        <v>80</v>
      </c>
    </row>
    <row r="271" spans="1:65" s="2" customFormat="1" ht="16.5" customHeight="1">
      <c r="A271" s="36"/>
      <c r="B271" s="37"/>
      <c r="C271" s="195" t="s">
        <v>367</v>
      </c>
      <c r="D271" s="195" t="s">
        <v>213</v>
      </c>
      <c r="E271" s="196" t="s">
        <v>3544</v>
      </c>
      <c r="F271" s="197" t="s">
        <v>3543</v>
      </c>
      <c r="G271" s="198" t="s">
        <v>1608</v>
      </c>
      <c r="H271" s="199">
        <v>4</v>
      </c>
      <c r="I271" s="200"/>
      <c r="J271" s="201">
        <f>ROUND(I271*H271,2)</f>
        <v>0</v>
      </c>
      <c r="K271" s="197" t="s">
        <v>21</v>
      </c>
      <c r="L271" s="41"/>
      <c r="M271" s="202" t="s">
        <v>21</v>
      </c>
      <c r="N271" s="203" t="s">
        <v>44</v>
      </c>
      <c r="O271" s="66"/>
      <c r="P271" s="204">
        <f>O271*H271</f>
        <v>0</v>
      </c>
      <c r="Q271" s="204">
        <v>0</v>
      </c>
      <c r="R271" s="204">
        <f>Q271*H271</f>
        <v>0</v>
      </c>
      <c r="S271" s="204">
        <v>0</v>
      </c>
      <c r="T271" s="20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6" t="s">
        <v>100</v>
      </c>
      <c r="AT271" s="206" t="s">
        <v>213</v>
      </c>
      <c r="AU271" s="206" t="s">
        <v>80</v>
      </c>
      <c r="AY271" s="19" t="s">
        <v>211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9" t="s">
        <v>80</v>
      </c>
      <c r="BK271" s="207">
        <f>ROUND(I271*H271,2)</f>
        <v>0</v>
      </c>
      <c r="BL271" s="19" t="s">
        <v>100</v>
      </c>
      <c r="BM271" s="206" t="s">
        <v>513</v>
      </c>
    </row>
    <row r="272" spans="1:65" s="2" customFormat="1" ht="19.5">
      <c r="A272" s="36"/>
      <c r="B272" s="37"/>
      <c r="C272" s="38"/>
      <c r="D272" s="210" t="s">
        <v>720</v>
      </c>
      <c r="E272" s="38"/>
      <c r="F272" s="262" t="s">
        <v>3304</v>
      </c>
      <c r="G272" s="38"/>
      <c r="H272" s="38"/>
      <c r="I272" s="119"/>
      <c r="J272" s="38"/>
      <c r="K272" s="38"/>
      <c r="L272" s="41"/>
      <c r="M272" s="263"/>
      <c r="N272" s="264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720</v>
      </c>
      <c r="AU272" s="19" t="s">
        <v>80</v>
      </c>
    </row>
    <row r="273" spans="1:65" s="2" customFormat="1" ht="21.75" customHeight="1">
      <c r="A273" s="36"/>
      <c r="B273" s="37"/>
      <c r="C273" s="195" t="s">
        <v>373</v>
      </c>
      <c r="D273" s="195" t="s">
        <v>213</v>
      </c>
      <c r="E273" s="196" t="s">
        <v>3545</v>
      </c>
      <c r="F273" s="197" t="s">
        <v>3546</v>
      </c>
      <c r="G273" s="198" t="s">
        <v>1608</v>
      </c>
      <c r="H273" s="199">
        <v>6</v>
      </c>
      <c r="I273" s="200"/>
      <c r="J273" s="201">
        <f>ROUND(I273*H273,2)</f>
        <v>0</v>
      </c>
      <c r="K273" s="197" t="s">
        <v>21</v>
      </c>
      <c r="L273" s="41"/>
      <c r="M273" s="202" t="s">
        <v>21</v>
      </c>
      <c r="N273" s="203" t="s">
        <v>44</v>
      </c>
      <c r="O273" s="66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6" t="s">
        <v>100</v>
      </c>
      <c r="AT273" s="206" t="s">
        <v>213</v>
      </c>
      <c r="AU273" s="206" t="s">
        <v>80</v>
      </c>
      <c r="AY273" s="19" t="s">
        <v>211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9" t="s">
        <v>80</v>
      </c>
      <c r="BK273" s="207">
        <f>ROUND(I273*H273,2)</f>
        <v>0</v>
      </c>
      <c r="BL273" s="19" t="s">
        <v>100</v>
      </c>
      <c r="BM273" s="206" t="s">
        <v>533</v>
      </c>
    </row>
    <row r="274" spans="1:65" s="2" customFormat="1" ht="19.5">
      <c r="A274" s="36"/>
      <c r="B274" s="37"/>
      <c r="C274" s="38"/>
      <c r="D274" s="210" t="s">
        <v>720</v>
      </c>
      <c r="E274" s="38"/>
      <c r="F274" s="262" t="s">
        <v>3527</v>
      </c>
      <c r="G274" s="38"/>
      <c r="H274" s="38"/>
      <c r="I274" s="119"/>
      <c r="J274" s="38"/>
      <c r="K274" s="38"/>
      <c r="L274" s="41"/>
      <c r="M274" s="263"/>
      <c r="N274" s="264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720</v>
      </c>
      <c r="AU274" s="19" t="s">
        <v>80</v>
      </c>
    </row>
    <row r="275" spans="1:65" s="2" customFormat="1" ht="21.75" customHeight="1">
      <c r="A275" s="36"/>
      <c r="B275" s="37"/>
      <c r="C275" s="195" t="s">
        <v>383</v>
      </c>
      <c r="D275" s="195" t="s">
        <v>213</v>
      </c>
      <c r="E275" s="196" t="s">
        <v>3547</v>
      </c>
      <c r="F275" s="197" t="s">
        <v>3546</v>
      </c>
      <c r="G275" s="198" t="s">
        <v>1608</v>
      </c>
      <c r="H275" s="199">
        <v>6</v>
      </c>
      <c r="I275" s="200"/>
      <c r="J275" s="201">
        <f>ROUND(I275*H275,2)</f>
        <v>0</v>
      </c>
      <c r="K275" s="197" t="s">
        <v>21</v>
      </c>
      <c r="L275" s="41"/>
      <c r="M275" s="202" t="s">
        <v>21</v>
      </c>
      <c r="N275" s="203" t="s">
        <v>44</v>
      </c>
      <c r="O275" s="66"/>
      <c r="P275" s="204">
        <f>O275*H275</f>
        <v>0</v>
      </c>
      <c r="Q275" s="204">
        <v>0</v>
      </c>
      <c r="R275" s="204">
        <f>Q275*H275</f>
        <v>0</v>
      </c>
      <c r="S275" s="204">
        <v>0</v>
      </c>
      <c r="T275" s="20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6" t="s">
        <v>100</v>
      </c>
      <c r="AT275" s="206" t="s">
        <v>213</v>
      </c>
      <c r="AU275" s="206" t="s">
        <v>80</v>
      </c>
      <c r="AY275" s="19" t="s">
        <v>211</v>
      </c>
      <c r="BE275" s="207">
        <f>IF(N275="základní",J275,0)</f>
        <v>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9" t="s">
        <v>80</v>
      </c>
      <c r="BK275" s="207">
        <f>ROUND(I275*H275,2)</f>
        <v>0</v>
      </c>
      <c r="BL275" s="19" t="s">
        <v>100</v>
      </c>
      <c r="BM275" s="206" t="s">
        <v>551</v>
      </c>
    </row>
    <row r="276" spans="1:65" s="2" customFormat="1" ht="19.5">
      <c r="A276" s="36"/>
      <c r="B276" s="37"/>
      <c r="C276" s="38"/>
      <c r="D276" s="210" t="s">
        <v>720</v>
      </c>
      <c r="E276" s="38"/>
      <c r="F276" s="262" t="s">
        <v>3304</v>
      </c>
      <c r="G276" s="38"/>
      <c r="H276" s="38"/>
      <c r="I276" s="119"/>
      <c r="J276" s="38"/>
      <c r="K276" s="38"/>
      <c r="L276" s="41"/>
      <c r="M276" s="263"/>
      <c r="N276" s="264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720</v>
      </c>
      <c r="AU276" s="19" t="s">
        <v>80</v>
      </c>
    </row>
    <row r="277" spans="1:65" s="2" customFormat="1" ht="16.5" customHeight="1">
      <c r="A277" s="36"/>
      <c r="B277" s="37"/>
      <c r="C277" s="195" t="s">
        <v>387</v>
      </c>
      <c r="D277" s="195" t="s">
        <v>213</v>
      </c>
      <c r="E277" s="196" t="s">
        <v>3548</v>
      </c>
      <c r="F277" s="197" t="s">
        <v>3549</v>
      </c>
      <c r="G277" s="198" t="s">
        <v>1608</v>
      </c>
      <c r="H277" s="199">
        <v>2</v>
      </c>
      <c r="I277" s="200"/>
      <c r="J277" s="201">
        <f>ROUND(I277*H277,2)</f>
        <v>0</v>
      </c>
      <c r="K277" s="197" t="s">
        <v>21</v>
      </c>
      <c r="L277" s="41"/>
      <c r="M277" s="202" t="s">
        <v>21</v>
      </c>
      <c r="N277" s="203" t="s">
        <v>44</v>
      </c>
      <c r="O277" s="66"/>
      <c r="P277" s="204">
        <f>O277*H277</f>
        <v>0</v>
      </c>
      <c r="Q277" s="204">
        <v>0</v>
      </c>
      <c r="R277" s="204">
        <f>Q277*H277</f>
        <v>0</v>
      </c>
      <c r="S277" s="204">
        <v>0</v>
      </c>
      <c r="T277" s="20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6" t="s">
        <v>100</v>
      </c>
      <c r="AT277" s="206" t="s">
        <v>213</v>
      </c>
      <c r="AU277" s="206" t="s">
        <v>80</v>
      </c>
      <c r="AY277" s="19" t="s">
        <v>211</v>
      </c>
      <c r="BE277" s="207">
        <f>IF(N277="základní",J277,0)</f>
        <v>0</v>
      </c>
      <c r="BF277" s="207">
        <f>IF(N277="snížená",J277,0)</f>
        <v>0</v>
      </c>
      <c r="BG277" s="207">
        <f>IF(N277="zákl. přenesená",J277,0)</f>
        <v>0</v>
      </c>
      <c r="BH277" s="207">
        <f>IF(N277="sníž. přenesená",J277,0)</f>
        <v>0</v>
      </c>
      <c r="BI277" s="207">
        <f>IF(N277="nulová",J277,0)</f>
        <v>0</v>
      </c>
      <c r="BJ277" s="19" t="s">
        <v>80</v>
      </c>
      <c r="BK277" s="207">
        <f>ROUND(I277*H277,2)</f>
        <v>0</v>
      </c>
      <c r="BL277" s="19" t="s">
        <v>100</v>
      </c>
      <c r="BM277" s="206" t="s">
        <v>562</v>
      </c>
    </row>
    <row r="278" spans="1:65" s="2" customFormat="1" ht="19.5">
      <c r="A278" s="36"/>
      <c r="B278" s="37"/>
      <c r="C278" s="38"/>
      <c r="D278" s="210" t="s">
        <v>720</v>
      </c>
      <c r="E278" s="38"/>
      <c r="F278" s="262" t="s">
        <v>3527</v>
      </c>
      <c r="G278" s="38"/>
      <c r="H278" s="38"/>
      <c r="I278" s="119"/>
      <c r="J278" s="38"/>
      <c r="K278" s="38"/>
      <c r="L278" s="41"/>
      <c r="M278" s="263"/>
      <c r="N278" s="264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720</v>
      </c>
      <c r="AU278" s="19" t="s">
        <v>80</v>
      </c>
    </row>
    <row r="279" spans="1:65" s="2" customFormat="1" ht="16.5" customHeight="1">
      <c r="A279" s="36"/>
      <c r="B279" s="37"/>
      <c r="C279" s="195" t="s">
        <v>398</v>
      </c>
      <c r="D279" s="195" t="s">
        <v>213</v>
      </c>
      <c r="E279" s="196" t="s">
        <v>3550</v>
      </c>
      <c r="F279" s="197" t="s">
        <v>3549</v>
      </c>
      <c r="G279" s="198" t="s">
        <v>1608</v>
      </c>
      <c r="H279" s="199">
        <v>2</v>
      </c>
      <c r="I279" s="200"/>
      <c r="J279" s="201">
        <f>ROUND(I279*H279,2)</f>
        <v>0</v>
      </c>
      <c r="K279" s="197" t="s">
        <v>21</v>
      </c>
      <c r="L279" s="41"/>
      <c r="M279" s="202" t="s">
        <v>21</v>
      </c>
      <c r="N279" s="203" t="s">
        <v>44</v>
      </c>
      <c r="O279" s="66"/>
      <c r="P279" s="204">
        <f>O279*H279</f>
        <v>0</v>
      </c>
      <c r="Q279" s="204">
        <v>0</v>
      </c>
      <c r="R279" s="204">
        <f>Q279*H279</f>
        <v>0</v>
      </c>
      <c r="S279" s="204">
        <v>0</v>
      </c>
      <c r="T279" s="20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6" t="s">
        <v>100</v>
      </c>
      <c r="AT279" s="206" t="s">
        <v>213</v>
      </c>
      <c r="AU279" s="206" t="s">
        <v>80</v>
      </c>
      <c r="AY279" s="19" t="s">
        <v>211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9" t="s">
        <v>80</v>
      </c>
      <c r="BK279" s="207">
        <f>ROUND(I279*H279,2)</f>
        <v>0</v>
      </c>
      <c r="BL279" s="19" t="s">
        <v>100</v>
      </c>
      <c r="BM279" s="206" t="s">
        <v>574</v>
      </c>
    </row>
    <row r="280" spans="1:65" s="2" customFormat="1" ht="19.5">
      <c r="A280" s="36"/>
      <c r="B280" s="37"/>
      <c r="C280" s="38"/>
      <c r="D280" s="210" t="s">
        <v>720</v>
      </c>
      <c r="E280" s="38"/>
      <c r="F280" s="262" t="s">
        <v>3304</v>
      </c>
      <c r="G280" s="38"/>
      <c r="H280" s="38"/>
      <c r="I280" s="119"/>
      <c r="J280" s="38"/>
      <c r="K280" s="38"/>
      <c r="L280" s="41"/>
      <c r="M280" s="263"/>
      <c r="N280" s="264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720</v>
      </c>
      <c r="AU280" s="19" t="s">
        <v>80</v>
      </c>
    </row>
    <row r="281" spans="1:65" s="2" customFormat="1" ht="16.5" customHeight="1">
      <c r="A281" s="36"/>
      <c r="B281" s="37"/>
      <c r="C281" s="195" t="s">
        <v>404</v>
      </c>
      <c r="D281" s="195" t="s">
        <v>213</v>
      </c>
      <c r="E281" s="196" t="s">
        <v>3551</v>
      </c>
      <c r="F281" s="197" t="s">
        <v>3552</v>
      </c>
      <c r="G281" s="198" t="s">
        <v>1608</v>
      </c>
      <c r="H281" s="199">
        <v>1</v>
      </c>
      <c r="I281" s="200"/>
      <c r="J281" s="201">
        <f>ROUND(I281*H281,2)</f>
        <v>0</v>
      </c>
      <c r="K281" s="197" t="s">
        <v>21</v>
      </c>
      <c r="L281" s="41"/>
      <c r="M281" s="202" t="s">
        <v>21</v>
      </c>
      <c r="N281" s="203" t="s">
        <v>44</v>
      </c>
      <c r="O281" s="66"/>
      <c r="P281" s="204">
        <f>O281*H281</f>
        <v>0</v>
      </c>
      <c r="Q281" s="204">
        <v>0</v>
      </c>
      <c r="R281" s="204">
        <f>Q281*H281</f>
        <v>0</v>
      </c>
      <c r="S281" s="204">
        <v>0</v>
      </c>
      <c r="T281" s="20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6" t="s">
        <v>100</v>
      </c>
      <c r="AT281" s="206" t="s">
        <v>213</v>
      </c>
      <c r="AU281" s="206" t="s">
        <v>80</v>
      </c>
      <c r="AY281" s="19" t="s">
        <v>211</v>
      </c>
      <c r="BE281" s="207">
        <f>IF(N281="základní",J281,0)</f>
        <v>0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9" t="s">
        <v>80</v>
      </c>
      <c r="BK281" s="207">
        <f>ROUND(I281*H281,2)</f>
        <v>0</v>
      </c>
      <c r="BL281" s="19" t="s">
        <v>100</v>
      </c>
      <c r="BM281" s="206" t="s">
        <v>583</v>
      </c>
    </row>
    <row r="282" spans="1:65" s="2" customFormat="1" ht="19.5">
      <c r="A282" s="36"/>
      <c r="B282" s="37"/>
      <c r="C282" s="38"/>
      <c r="D282" s="210" t="s">
        <v>720</v>
      </c>
      <c r="E282" s="38"/>
      <c r="F282" s="262" t="s">
        <v>3527</v>
      </c>
      <c r="G282" s="38"/>
      <c r="H282" s="38"/>
      <c r="I282" s="119"/>
      <c r="J282" s="38"/>
      <c r="K282" s="38"/>
      <c r="L282" s="41"/>
      <c r="M282" s="263"/>
      <c r="N282" s="264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720</v>
      </c>
      <c r="AU282" s="19" t="s">
        <v>80</v>
      </c>
    </row>
    <row r="283" spans="1:65" s="2" customFormat="1" ht="16.5" customHeight="1">
      <c r="A283" s="36"/>
      <c r="B283" s="37"/>
      <c r="C283" s="195" t="s">
        <v>409</v>
      </c>
      <c r="D283" s="195" t="s">
        <v>213</v>
      </c>
      <c r="E283" s="196" t="s">
        <v>3553</v>
      </c>
      <c r="F283" s="197" t="s">
        <v>3552</v>
      </c>
      <c r="G283" s="198" t="s">
        <v>1608</v>
      </c>
      <c r="H283" s="199">
        <v>1</v>
      </c>
      <c r="I283" s="200"/>
      <c r="J283" s="201">
        <f>ROUND(I283*H283,2)</f>
        <v>0</v>
      </c>
      <c r="K283" s="197" t="s">
        <v>21</v>
      </c>
      <c r="L283" s="41"/>
      <c r="M283" s="202" t="s">
        <v>21</v>
      </c>
      <c r="N283" s="203" t="s">
        <v>44</v>
      </c>
      <c r="O283" s="66"/>
      <c r="P283" s="204">
        <f>O283*H283</f>
        <v>0</v>
      </c>
      <c r="Q283" s="204">
        <v>0</v>
      </c>
      <c r="R283" s="204">
        <f>Q283*H283</f>
        <v>0</v>
      </c>
      <c r="S283" s="204">
        <v>0</v>
      </c>
      <c r="T283" s="20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6" t="s">
        <v>100</v>
      </c>
      <c r="AT283" s="206" t="s">
        <v>213</v>
      </c>
      <c r="AU283" s="206" t="s">
        <v>80</v>
      </c>
      <c r="AY283" s="19" t="s">
        <v>211</v>
      </c>
      <c r="BE283" s="207">
        <f>IF(N283="základní",J283,0)</f>
        <v>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9" t="s">
        <v>80</v>
      </c>
      <c r="BK283" s="207">
        <f>ROUND(I283*H283,2)</f>
        <v>0</v>
      </c>
      <c r="BL283" s="19" t="s">
        <v>100</v>
      </c>
      <c r="BM283" s="206" t="s">
        <v>593</v>
      </c>
    </row>
    <row r="284" spans="1:65" s="2" customFormat="1" ht="19.5">
      <c r="A284" s="36"/>
      <c r="B284" s="37"/>
      <c r="C284" s="38"/>
      <c r="D284" s="210" t="s">
        <v>720</v>
      </c>
      <c r="E284" s="38"/>
      <c r="F284" s="262" t="s">
        <v>3304</v>
      </c>
      <c r="G284" s="38"/>
      <c r="H284" s="38"/>
      <c r="I284" s="119"/>
      <c r="J284" s="38"/>
      <c r="K284" s="38"/>
      <c r="L284" s="41"/>
      <c r="M284" s="263"/>
      <c r="N284" s="264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720</v>
      </c>
      <c r="AU284" s="19" t="s">
        <v>80</v>
      </c>
    </row>
    <row r="285" spans="1:65" s="2" customFormat="1" ht="21.75" customHeight="1">
      <c r="A285" s="36"/>
      <c r="B285" s="37"/>
      <c r="C285" s="195" t="s">
        <v>415</v>
      </c>
      <c r="D285" s="195" t="s">
        <v>213</v>
      </c>
      <c r="E285" s="196" t="s">
        <v>3554</v>
      </c>
      <c r="F285" s="197" t="s">
        <v>3555</v>
      </c>
      <c r="G285" s="198" t="s">
        <v>1608</v>
      </c>
      <c r="H285" s="199">
        <v>17</v>
      </c>
      <c r="I285" s="200"/>
      <c r="J285" s="201">
        <f>ROUND(I285*H285,2)</f>
        <v>0</v>
      </c>
      <c r="K285" s="197" t="s">
        <v>21</v>
      </c>
      <c r="L285" s="41"/>
      <c r="M285" s="202" t="s">
        <v>21</v>
      </c>
      <c r="N285" s="203" t="s">
        <v>44</v>
      </c>
      <c r="O285" s="66"/>
      <c r="P285" s="204">
        <f>O285*H285</f>
        <v>0</v>
      </c>
      <c r="Q285" s="204">
        <v>0</v>
      </c>
      <c r="R285" s="204">
        <f>Q285*H285</f>
        <v>0</v>
      </c>
      <c r="S285" s="204">
        <v>0</v>
      </c>
      <c r="T285" s="20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6" t="s">
        <v>100</v>
      </c>
      <c r="AT285" s="206" t="s">
        <v>213</v>
      </c>
      <c r="AU285" s="206" t="s">
        <v>80</v>
      </c>
      <c r="AY285" s="19" t="s">
        <v>211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9" t="s">
        <v>80</v>
      </c>
      <c r="BK285" s="207">
        <f>ROUND(I285*H285,2)</f>
        <v>0</v>
      </c>
      <c r="BL285" s="19" t="s">
        <v>100</v>
      </c>
      <c r="BM285" s="206" t="s">
        <v>611</v>
      </c>
    </row>
    <row r="286" spans="1:65" s="2" customFormat="1" ht="19.5">
      <c r="A286" s="36"/>
      <c r="B286" s="37"/>
      <c r="C286" s="38"/>
      <c r="D286" s="210" t="s">
        <v>720</v>
      </c>
      <c r="E286" s="38"/>
      <c r="F286" s="262" t="s">
        <v>3527</v>
      </c>
      <c r="G286" s="38"/>
      <c r="H286" s="38"/>
      <c r="I286" s="119"/>
      <c r="J286" s="38"/>
      <c r="K286" s="38"/>
      <c r="L286" s="41"/>
      <c r="M286" s="263"/>
      <c r="N286" s="264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720</v>
      </c>
      <c r="AU286" s="19" t="s">
        <v>80</v>
      </c>
    </row>
    <row r="287" spans="1:65" s="2" customFormat="1" ht="21.75" customHeight="1">
      <c r="A287" s="36"/>
      <c r="B287" s="37"/>
      <c r="C287" s="195" t="s">
        <v>421</v>
      </c>
      <c r="D287" s="195" t="s">
        <v>213</v>
      </c>
      <c r="E287" s="196" t="s">
        <v>3556</v>
      </c>
      <c r="F287" s="197" t="s">
        <v>3555</v>
      </c>
      <c r="G287" s="198" t="s">
        <v>1608</v>
      </c>
      <c r="H287" s="199">
        <v>17</v>
      </c>
      <c r="I287" s="200"/>
      <c r="J287" s="201">
        <f>ROUND(I287*H287,2)</f>
        <v>0</v>
      </c>
      <c r="K287" s="197" t="s">
        <v>21</v>
      </c>
      <c r="L287" s="41"/>
      <c r="M287" s="202" t="s">
        <v>21</v>
      </c>
      <c r="N287" s="203" t="s">
        <v>44</v>
      </c>
      <c r="O287" s="66"/>
      <c r="P287" s="204">
        <f>O287*H287</f>
        <v>0</v>
      </c>
      <c r="Q287" s="204">
        <v>0</v>
      </c>
      <c r="R287" s="204">
        <f>Q287*H287</f>
        <v>0</v>
      </c>
      <c r="S287" s="204">
        <v>0</v>
      </c>
      <c r="T287" s="20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6" t="s">
        <v>100</v>
      </c>
      <c r="AT287" s="206" t="s">
        <v>213</v>
      </c>
      <c r="AU287" s="206" t="s">
        <v>80</v>
      </c>
      <c r="AY287" s="19" t="s">
        <v>211</v>
      </c>
      <c r="BE287" s="207">
        <f>IF(N287="základní",J287,0)</f>
        <v>0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9" t="s">
        <v>80</v>
      </c>
      <c r="BK287" s="207">
        <f>ROUND(I287*H287,2)</f>
        <v>0</v>
      </c>
      <c r="BL287" s="19" t="s">
        <v>100</v>
      </c>
      <c r="BM287" s="206" t="s">
        <v>619</v>
      </c>
    </row>
    <row r="288" spans="1:65" s="2" customFormat="1" ht="19.5">
      <c r="A288" s="36"/>
      <c r="B288" s="37"/>
      <c r="C288" s="38"/>
      <c r="D288" s="210" t="s">
        <v>720</v>
      </c>
      <c r="E288" s="38"/>
      <c r="F288" s="262" t="s">
        <v>3304</v>
      </c>
      <c r="G288" s="38"/>
      <c r="H288" s="38"/>
      <c r="I288" s="119"/>
      <c r="J288" s="38"/>
      <c r="K288" s="38"/>
      <c r="L288" s="41"/>
      <c r="M288" s="263"/>
      <c r="N288" s="264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720</v>
      </c>
      <c r="AU288" s="19" t="s">
        <v>80</v>
      </c>
    </row>
    <row r="289" spans="1:65" s="2" customFormat="1" ht="21.75" customHeight="1">
      <c r="A289" s="36"/>
      <c r="B289" s="37"/>
      <c r="C289" s="195" t="s">
        <v>428</v>
      </c>
      <c r="D289" s="195" t="s">
        <v>213</v>
      </c>
      <c r="E289" s="196" t="s">
        <v>3557</v>
      </c>
      <c r="F289" s="197" t="s">
        <v>3558</v>
      </c>
      <c r="G289" s="198" t="s">
        <v>1608</v>
      </c>
      <c r="H289" s="199">
        <v>10</v>
      </c>
      <c r="I289" s="200"/>
      <c r="J289" s="201">
        <f>ROUND(I289*H289,2)</f>
        <v>0</v>
      </c>
      <c r="K289" s="197" t="s">
        <v>21</v>
      </c>
      <c r="L289" s="41"/>
      <c r="M289" s="202" t="s">
        <v>21</v>
      </c>
      <c r="N289" s="203" t="s">
        <v>44</v>
      </c>
      <c r="O289" s="66"/>
      <c r="P289" s="204">
        <f>O289*H289</f>
        <v>0</v>
      </c>
      <c r="Q289" s="204">
        <v>0</v>
      </c>
      <c r="R289" s="204">
        <f>Q289*H289</f>
        <v>0</v>
      </c>
      <c r="S289" s="204">
        <v>0</v>
      </c>
      <c r="T289" s="20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6" t="s">
        <v>100</v>
      </c>
      <c r="AT289" s="206" t="s">
        <v>213</v>
      </c>
      <c r="AU289" s="206" t="s">
        <v>80</v>
      </c>
      <c r="AY289" s="19" t="s">
        <v>211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9" t="s">
        <v>80</v>
      </c>
      <c r="BK289" s="207">
        <f>ROUND(I289*H289,2)</f>
        <v>0</v>
      </c>
      <c r="BL289" s="19" t="s">
        <v>100</v>
      </c>
      <c r="BM289" s="206" t="s">
        <v>627</v>
      </c>
    </row>
    <row r="290" spans="1:65" s="2" customFormat="1" ht="19.5">
      <c r="A290" s="36"/>
      <c r="B290" s="37"/>
      <c r="C290" s="38"/>
      <c r="D290" s="210" t="s">
        <v>720</v>
      </c>
      <c r="E290" s="38"/>
      <c r="F290" s="262" t="s">
        <v>3522</v>
      </c>
      <c r="G290" s="38"/>
      <c r="H290" s="38"/>
      <c r="I290" s="119"/>
      <c r="J290" s="38"/>
      <c r="K290" s="38"/>
      <c r="L290" s="41"/>
      <c r="M290" s="263"/>
      <c r="N290" s="264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720</v>
      </c>
      <c r="AU290" s="19" t="s">
        <v>80</v>
      </c>
    </row>
    <row r="291" spans="1:65" s="2" customFormat="1" ht="21.75" customHeight="1">
      <c r="A291" s="36"/>
      <c r="B291" s="37"/>
      <c r="C291" s="195" t="s">
        <v>435</v>
      </c>
      <c r="D291" s="195" t="s">
        <v>213</v>
      </c>
      <c r="E291" s="196" t="s">
        <v>3559</v>
      </c>
      <c r="F291" s="197" t="s">
        <v>3558</v>
      </c>
      <c r="G291" s="198" t="s">
        <v>1608</v>
      </c>
      <c r="H291" s="199">
        <v>10</v>
      </c>
      <c r="I291" s="200"/>
      <c r="J291" s="201">
        <f>ROUND(I291*H291,2)</f>
        <v>0</v>
      </c>
      <c r="K291" s="197" t="s">
        <v>21</v>
      </c>
      <c r="L291" s="41"/>
      <c r="M291" s="202" t="s">
        <v>21</v>
      </c>
      <c r="N291" s="203" t="s">
        <v>44</v>
      </c>
      <c r="O291" s="66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6" t="s">
        <v>100</v>
      </c>
      <c r="AT291" s="206" t="s">
        <v>213</v>
      </c>
      <c r="AU291" s="206" t="s">
        <v>80</v>
      </c>
      <c r="AY291" s="19" t="s">
        <v>211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9" t="s">
        <v>80</v>
      </c>
      <c r="BK291" s="207">
        <f>ROUND(I291*H291,2)</f>
        <v>0</v>
      </c>
      <c r="BL291" s="19" t="s">
        <v>100</v>
      </c>
      <c r="BM291" s="206" t="s">
        <v>638</v>
      </c>
    </row>
    <row r="292" spans="1:65" s="2" customFormat="1" ht="19.5">
      <c r="A292" s="36"/>
      <c r="B292" s="37"/>
      <c r="C292" s="38"/>
      <c r="D292" s="210" t="s">
        <v>720</v>
      </c>
      <c r="E292" s="38"/>
      <c r="F292" s="262" t="s">
        <v>3304</v>
      </c>
      <c r="G292" s="38"/>
      <c r="H292" s="38"/>
      <c r="I292" s="119"/>
      <c r="J292" s="38"/>
      <c r="K292" s="38"/>
      <c r="L292" s="41"/>
      <c r="M292" s="263"/>
      <c r="N292" s="264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720</v>
      </c>
      <c r="AU292" s="19" t="s">
        <v>80</v>
      </c>
    </row>
    <row r="293" spans="1:65" s="2" customFormat="1" ht="21.75" customHeight="1">
      <c r="A293" s="36"/>
      <c r="B293" s="37"/>
      <c r="C293" s="195" t="s">
        <v>444</v>
      </c>
      <c r="D293" s="195" t="s">
        <v>213</v>
      </c>
      <c r="E293" s="196" t="s">
        <v>3560</v>
      </c>
      <c r="F293" s="197" t="s">
        <v>3561</v>
      </c>
      <c r="G293" s="198" t="s">
        <v>1608</v>
      </c>
      <c r="H293" s="199">
        <v>3</v>
      </c>
      <c r="I293" s="200"/>
      <c r="J293" s="201">
        <f>ROUND(I293*H293,2)</f>
        <v>0</v>
      </c>
      <c r="K293" s="197" t="s">
        <v>21</v>
      </c>
      <c r="L293" s="41"/>
      <c r="M293" s="202" t="s">
        <v>21</v>
      </c>
      <c r="N293" s="203" t="s">
        <v>44</v>
      </c>
      <c r="O293" s="66"/>
      <c r="P293" s="204">
        <f>O293*H293</f>
        <v>0</v>
      </c>
      <c r="Q293" s="204">
        <v>0</v>
      </c>
      <c r="R293" s="204">
        <f>Q293*H293</f>
        <v>0</v>
      </c>
      <c r="S293" s="204">
        <v>0</v>
      </c>
      <c r="T293" s="20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6" t="s">
        <v>100</v>
      </c>
      <c r="AT293" s="206" t="s">
        <v>213</v>
      </c>
      <c r="AU293" s="206" t="s">
        <v>80</v>
      </c>
      <c r="AY293" s="19" t="s">
        <v>211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9" t="s">
        <v>80</v>
      </c>
      <c r="BK293" s="207">
        <f>ROUND(I293*H293,2)</f>
        <v>0</v>
      </c>
      <c r="BL293" s="19" t="s">
        <v>100</v>
      </c>
      <c r="BM293" s="206" t="s">
        <v>650</v>
      </c>
    </row>
    <row r="294" spans="1:65" s="2" customFormat="1" ht="19.5">
      <c r="A294" s="36"/>
      <c r="B294" s="37"/>
      <c r="C294" s="38"/>
      <c r="D294" s="210" t="s">
        <v>720</v>
      </c>
      <c r="E294" s="38"/>
      <c r="F294" s="262" t="s">
        <v>3527</v>
      </c>
      <c r="G294" s="38"/>
      <c r="H294" s="38"/>
      <c r="I294" s="119"/>
      <c r="J294" s="38"/>
      <c r="K294" s="38"/>
      <c r="L294" s="41"/>
      <c r="M294" s="263"/>
      <c r="N294" s="264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720</v>
      </c>
      <c r="AU294" s="19" t="s">
        <v>80</v>
      </c>
    </row>
    <row r="295" spans="1:65" s="2" customFormat="1" ht="21.75" customHeight="1">
      <c r="A295" s="36"/>
      <c r="B295" s="37"/>
      <c r="C295" s="195" t="s">
        <v>451</v>
      </c>
      <c r="D295" s="195" t="s">
        <v>213</v>
      </c>
      <c r="E295" s="196" t="s">
        <v>3562</v>
      </c>
      <c r="F295" s="197" t="s">
        <v>3561</v>
      </c>
      <c r="G295" s="198" t="s">
        <v>1608</v>
      </c>
      <c r="H295" s="199">
        <v>3</v>
      </c>
      <c r="I295" s="200"/>
      <c r="J295" s="201">
        <f>ROUND(I295*H295,2)</f>
        <v>0</v>
      </c>
      <c r="K295" s="197" t="s">
        <v>21</v>
      </c>
      <c r="L295" s="41"/>
      <c r="M295" s="202" t="s">
        <v>21</v>
      </c>
      <c r="N295" s="203" t="s">
        <v>44</v>
      </c>
      <c r="O295" s="66"/>
      <c r="P295" s="204">
        <f>O295*H295</f>
        <v>0</v>
      </c>
      <c r="Q295" s="204">
        <v>0</v>
      </c>
      <c r="R295" s="204">
        <f>Q295*H295</f>
        <v>0</v>
      </c>
      <c r="S295" s="204">
        <v>0</v>
      </c>
      <c r="T295" s="20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6" t="s">
        <v>100</v>
      </c>
      <c r="AT295" s="206" t="s">
        <v>213</v>
      </c>
      <c r="AU295" s="206" t="s">
        <v>80</v>
      </c>
      <c r="AY295" s="19" t="s">
        <v>211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9" t="s">
        <v>80</v>
      </c>
      <c r="BK295" s="207">
        <f>ROUND(I295*H295,2)</f>
        <v>0</v>
      </c>
      <c r="BL295" s="19" t="s">
        <v>100</v>
      </c>
      <c r="BM295" s="206" t="s">
        <v>659</v>
      </c>
    </row>
    <row r="296" spans="1:65" s="2" customFormat="1" ht="19.5">
      <c r="A296" s="36"/>
      <c r="B296" s="37"/>
      <c r="C296" s="38"/>
      <c r="D296" s="210" t="s">
        <v>720</v>
      </c>
      <c r="E296" s="38"/>
      <c r="F296" s="262" t="s">
        <v>3304</v>
      </c>
      <c r="G296" s="38"/>
      <c r="H296" s="38"/>
      <c r="I296" s="119"/>
      <c r="J296" s="38"/>
      <c r="K296" s="38"/>
      <c r="L296" s="41"/>
      <c r="M296" s="263"/>
      <c r="N296" s="264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720</v>
      </c>
      <c r="AU296" s="19" t="s">
        <v>80</v>
      </c>
    </row>
    <row r="297" spans="1:65" s="2" customFormat="1" ht="21.75" customHeight="1">
      <c r="A297" s="36"/>
      <c r="B297" s="37"/>
      <c r="C297" s="195" t="s">
        <v>457</v>
      </c>
      <c r="D297" s="195" t="s">
        <v>213</v>
      </c>
      <c r="E297" s="196" t="s">
        <v>3563</v>
      </c>
      <c r="F297" s="197" t="s">
        <v>3564</v>
      </c>
      <c r="G297" s="198" t="s">
        <v>1608</v>
      </c>
      <c r="H297" s="199">
        <v>12</v>
      </c>
      <c r="I297" s="200"/>
      <c r="J297" s="201">
        <f>ROUND(I297*H297,2)</f>
        <v>0</v>
      </c>
      <c r="K297" s="197" t="s">
        <v>21</v>
      </c>
      <c r="L297" s="41"/>
      <c r="M297" s="202" t="s">
        <v>21</v>
      </c>
      <c r="N297" s="203" t="s">
        <v>44</v>
      </c>
      <c r="O297" s="66"/>
      <c r="P297" s="204">
        <f>O297*H297</f>
        <v>0</v>
      </c>
      <c r="Q297" s="204">
        <v>0</v>
      </c>
      <c r="R297" s="204">
        <f>Q297*H297</f>
        <v>0</v>
      </c>
      <c r="S297" s="204">
        <v>0</v>
      </c>
      <c r="T297" s="20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6" t="s">
        <v>100</v>
      </c>
      <c r="AT297" s="206" t="s">
        <v>213</v>
      </c>
      <c r="AU297" s="206" t="s">
        <v>80</v>
      </c>
      <c r="AY297" s="19" t="s">
        <v>211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9" t="s">
        <v>80</v>
      </c>
      <c r="BK297" s="207">
        <f>ROUND(I297*H297,2)</f>
        <v>0</v>
      </c>
      <c r="BL297" s="19" t="s">
        <v>100</v>
      </c>
      <c r="BM297" s="206" t="s">
        <v>679</v>
      </c>
    </row>
    <row r="298" spans="1:65" s="2" customFormat="1" ht="19.5">
      <c r="A298" s="36"/>
      <c r="B298" s="37"/>
      <c r="C298" s="38"/>
      <c r="D298" s="210" t="s">
        <v>720</v>
      </c>
      <c r="E298" s="38"/>
      <c r="F298" s="262" t="s">
        <v>3522</v>
      </c>
      <c r="G298" s="38"/>
      <c r="H298" s="38"/>
      <c r="I298" s="119"/>
      <c r="J298" s="38"/>
      <c r="K298" s="38"/>
      <c r="L298" s="41"/>
      <c r="M298" s="263"/>
      <c r="N298" s="264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720</v>
      </c>
      <c r="AU298" s="19" t="s">
        <v>80</v>
      </c>
    </row>
    <row r="299" spans="1:65" s="2" customFormat="1" ht="21.75" customHeight="1">
      <c r="A299" s="36"/>
      <c r="B299" s="37"/>
      <c r="C299" s="195" t="s">
        <v>465</v>
      </c>
      <c r="D299" s="195" t="s">
        <v>213</v>
      </c>
      <c r="E299" s="196" t="s">
        <v>3565</v>
      </c>
      <c r="F299" s="197" t="s">
        <v>3564</v>
      </c>
      <c r="G299" s="198" t="s">
        <v>1608</v>
      </c>
      <c r="H299" s="199">
        <v>12</v>
      </c>
      <c r="I299" s="200"/>
      <c r="J299" s="201">
        <f>ROUND(I299*H299,2)</f>
        <v>0</v>
      </c>
      <c r="K299" s="197" t="s">
        <v>21</v>
      </c>
      <c r="L299" s="41"/>
      <c r="M299" s="202" t="s">
        <v>21</v>
      </c>
      <c r="N299" s="203" t="s">
        <v>44</v>
      </c>
      <c r="O299" s="66"/>
      <c r="P299" s="204">
        <f>O299*H299</f>
        <v>0</v>
      </c>
      <c r="Q299" s="204">
        <v>0</v>
      </c>
      <c r="R299" s="204">
        <f>Q299*H299</f>
        <v>0</v>
      </c>
      <c r="S299" s="204">
        <v>0</v>
      </c>
      <c r="T299" s="20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6" t="s">
        <v>100</v>
      </c>
      <c r="AT299" s="206" t="s">
        <v>213</v>
      </c>
      <c r="AU299" s="206" t="s">
        <v>80</v>
      </c>
      <c r="AY299" s="19" t="s">
        <v>211</v>
      </c>
      <c r="BE299" s="207">
        <f>IF(N299="základní",J299,0)</f>
        <v>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9" t="s">
        <v>80</v>
      </c>
      <c r="BK299" s="207">
        <f>ROUND(I299*H299,2)</f>
        <v>0</v>
      </c>
      <c r="BL299" s="19" t="s">
        <v>100</v>
      </c>
      <c r="BM299" s="206" t="s">
        <v>691</v>
      </c>
    </row>
    <row r="300" spans="1:65" s="2" customFormat="1" ht="19.5">
      <c r="A300" s="36"/>
      <c r="B300" s="37"/>
      <c r="C300" s="38"/>
      <c r="D300" s="210" t="s">
        <v>720</v>
      </c>
      <c r="E300" s="38"/>
      <c r="F300" s="262" t="s">
        <v>3304</v>
      </c>
      <c r="G300" s="38"/>
      <c r="H300" s="38"/>
      <c r="I300" s="119"/>
      <c r="J300" s="38"/>
      <c r="K300" s="38"/>
      <c r="L300" s="41"/>
      <c r="M300" s="263"/>
      <c r="N300" s="264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720</v>
      </c>
      <c r="AU300" s="19" t="s">
        <v>80</v>
      </c>
    </row>
    <row r="301" spans="1:65" s="12" customFormat="1" ht="25.9" customHeight="1">
      <c r="B301" s="179"/>
      <c r="C301" s="180"/>
      <c r="D301" s="181" t="s">
        <v>72</v>
      </c>
      <c r="E301" s="182" t="s">
        <v>82</v>
      </c>
      <c r="F301" s="182" t="s">
        <v>3566</v>
      </c>
      <c r="G301" s="180"/>
      <c r="H301" s="180"/>
      <c r="I301" s="183"/>
      <c r="J301" s="184">
        <f>BK301</f>
        <v>0</v>
      </c>
      <c r="K301" s="180"/>
      <c r="L301" s="185"/>
      <c r="M301" s="186"/>
      <c r="N301" s="187"/>
      <c r="O301" s="187"/>
      <c r="P301" s="188">
        <f>SUM(P302:P429)</f>
        <v>0</v>
      </c>
      <c r="Q301" s="187"/>
      <c r="R301" s="188">
        <f>SUM(R302:R429)</f>
        <v>0</v>
      </c>
      <c r="S301" s="187"/>
      <c r="T301" s="189">
        <f>SUM(T302:T429)</f>
        <v>0</v>
      </c>
      <c r="AR301" s="190" t="s">
        <v>80</v>
      </c>
      <c r="AT301" s="191" t="s">
        <v>72</v>
      </c>
      <c r="AU301" s="191" t="s">
        <v>73</v>
      </c>
      <c r="AY301" s="190" t="s">
        <v>211</v>
      </c>
      <c r="BK301" s="192">
        <f>SUM(BK302:BK429)</f>
        <v>0</v>
      </c>
    </row>
    <row r="302" spans="1:65" s="2" customFormat="1" ht="33" customHeight="1">
      <c r="A302" s="36"/>
      <c r="B302" s="37"/>
      <c r="C302" s="195" t="s">
        <v>471</v>
      </c>
      <c r="D302" s="195" t="s">
        <v>213</v>
      </c>
      <c r="E302" s="196" t="s">
        <v>3019</v>
      </c>
      <c r="F302" s="197" t="s">
        <v>3567</v>
      </c>
      <c r="G302" s="198" t="s">
        <v>1608</v>
      </c>
      <c r="H302" s="199">
        <v>1</v>
      </c>
      <c r="I302" s="200"/>
      <c r="J302" s="201">
        <f>ROUND(I302*H302,2)</f>
        <v>0</v>
      </c>
      <c r="K302" s="197" t="s">
        <v>21</v>
      </c>
      <c r="L302" s="41"/>
      <c r="M302" s="202" t="s">
        <v>21</v>
      </c>
      <c r="N302" s="203" t="s">
        <v>44</v>
      </c>
      <c r="O302" s="66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100</v>
      </c>
      <c r="AT302" s="206" t="s">
        <v>213</v>
      </c>
      <c r="AU302" s="206" t="s">
        <v>80</v>
      </c>
      <c r="AY302" s="19" t="s">
        <v>211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9" t="s">
        <v>80</v>
      </c>
      <c r="BK302" s="207">
        <f>ROUND(I302*H302,2)</f>
        <v>0</v>
      </c>
      <c r="BL302" s="19" t="s">
        <v>100</v>
      </c>
      <c r="BM302" s="206" t="s">
        <v>706</v>
      </c>
    </row>
    <row r="303" spans="1:65" s="2" customFormat="1" ht="19.5">
      <c r="A303" s="36"/>
      <c r="B303" s="37"/>
      <c r="C303" s="38"/>
      <c r="D303" s="210" t="s">
        <v>720</v>
      </c>
      <c r="E303" s="38"/>
      <c r="F303" s="262" t="s">
        <v>3505</v>
      </c>
      <c r="G303" s="38"/>
      <c r="H303" s="38"/>
      <c r="I303" s="119"/>
      <c r="J303" s="38"/>
      <c r="K303" s="38"/>
      <c r="L303" s="41"/>
      <c r="M303" s="263"/>
      <c r="N303" s="264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720</v>
      </c>
      <c r="AU303" s="19" t="s">
        <v>80</v>
      </c>
    </row>
    <row r="304" spans="1:65" s="2" customFormat="1" ht="33" customHeight="1">
      <c r="A304" s="36"/>
      <c r="B304" s="37"/>
      <c r="C304" s="195" t="s">
        <v>475</v>
      </c>
      <c r="D304" s="195" t="s">
        <v>213</v>
      </c>
      <c r="E304" s="196" t="s">
        <v>3024</v>
      </c>
      <c r="F304" s="197" t="s">
        <v>3567</v>
      </c>
      <c r="G304" s="198" t="s">
        <v>1608</v>
      </c>
      <c r="H304" s="199">
        <v>1</v>
      </c>
      <c r="I304" s="200"/>
      <c r="J304" s="201">
        <f>ROUND(I304*H304,2)</f>
        <v>0</v>
      </c>
      <c r="K304" s="197" t="s">
        <v>21</v>
      </c>
      <c r="L304" s="41"/>
      <c r="M304" s="202" t="s">
        <v>21</v>
      </c>
      <c r="N304" s="203" t="s">
        <v>44</v>
      </c>
      <c r="O304" s="66"/>
      <c r="P304" s="204">
        <f>O304*H304</f>
        <v>0</v>
      </c>
      <c r="Q304" s="204">
        <v>0</v>
      </c>
      <c r="R304" s="204">
        <f>Q304*H304</f>
        <v>0</v>
      </c>
      <c r="S304" s="204">
        <v>0</v>
      </c>
      <c r="T304" s="20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6" t="s">
        <v>100</v>
      </c>
      <c r="AT304" s="206" t="s">
        <v>213</v>
      </c>
      <c r="AU304" s="206" t="s">
        <v>80</v>
      </c>
      <c r="AY304" s="19" t="s">
        <v>211</v>
      </c>
      <c r="BE304" s="207">
        <f>IF(N304="základní",J304,0)</f>
        <v>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9" t="s">
        <v>80</v>
      </c>
      <c r="BK304" s="207">
        <f>ROUND(I304*H304,2)</f>
        <v>0</v>
      </c>
      <c r="BL304" s="19" t="s">
        <v>100</v>
      </c>
      <c r="BM304" s="206" t="s">
        <v>716</v>
      </c>
    </row>
    <row r="305" spans="1:65" s="2" customFormat="1" ht="19.5">
      <c r="A305" s="36"/>
      <c r="B305" s="37"/>
      <c r="C305" s="38"/>
      <c r="D305" s="210" t="s">
        <v>720</v>
      </c>
      <c r="E305" s="38"/>
      <c r="F305" s="262" t="s">
        <v>3509</v>
      </c>
      <c r="G305" s="38"/>
      <c r="H305" s="38"/>
      <c r="I305" s="119"/>
      <c r="J305" s="38"/>
      <c r="K305" s="38"/>
      <c r="L305" s="41"/>
      <c r="M305" s="263"/>
      <c r="N305" s="264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720</v>
      </c>
      <c r="AU305" s="19" t="s">
        <v>80</v>
      </c>
    </row>
    <row r="306" spans="1:65" s="2" customFormat="1" ht="33" customHeight="1">
      <c r="A306" s="36"/>
      <c r="B306" s="37"/>
      <c r="C306" s="195" t="s">
        <v>484</v>
      </c>
      <c r="D306" s="195" t="s">
        <v>213</v>
      </c>
      <c r="E306" s="196" t="s">
        <v>3031</v>
      </c>
      <c r="F306" s="197" t="s">
        <v>3568</v>
      </c>
      <c r="G306" s="198" t="s">
        <v>1608</v>
      </c>
      <c r="H306" s="199">
        <v>1</v>
      </c>
      <c r="I306" s="200"/>
      <c r="J306" s="201">
        <f>ROUND(I306*H306,2)</f>
        <v>0</v>
      </c>
      <c r="K306" s="197" t="s">
        <v>21</v>
      </c>
      <c r="L306" s="41"/>
      <c r="M306" s="202" t="s">
        <v>21</v>
      </c>
      <c r="N306" s="203" t="s">
        <v>44</v>
      </c>
      <c r="O306" s="66"/>
      <c r="P306" s="204">
        <f>O306*H306</f>
        <v>0</v>
      </c>
      <c r="Q306" s="204">
        <v>0</v>
      </c>
      <c r="R306" s="204">
        <f>Q306*H306</f>
        <v>0</v>
      </c>
      <c r="S306" s="204">
        <v>0</v>
      </c>
      <c r="T306" s="20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6" t="s">
        <v>100</v>
      </c>
      <c r="AT306" s="206" t="s">
        <v>213</v>
      </c>
      <c r="AU306" s="206" t="s">
        <v>80</v>
      </c>
      <c r="AY306" s="19" t="s">
        <v>211</v>
      </c>
      <c r="BE306" s="207">
        <f>IF(N306="základní",J306,0)</f>
        <v>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9" t="s">
        <v>80</v>
      </c>
      <c r="BK306" s="207">
        <f>ROUND(I306*H306,2)</f>
        <v>0</v>
      </c>
      <c r="BL306" s="19" t="s">
        <v>100</v>
      </c>
      <c r="BM306" s="206" t="s">
        <v>727</v>
      </c>
    </row>
    <row r="307" spans="1:65" s="2" customFormat="1" ht="19.5">
      <c r="A307" s="36"/>
      <c r="B307" s="37"/>
      <c r="C307" s="38"/>
      <c r="D307" s="210" t="s">
        <v>720</v>
      </c>
      <c r="E307" s="38"/>
      <c r="F307" s="262" t="s">
        <v>3569</v>
      </c>
      <c r="G307" s="38"/>
      <c r="H307" s="38"/>
      <c r="I307" s="119"/>
      <c r="J307" s="38"/>
      <c r="K307" s="38"/>
      <c r="L307" s="41"/>
      <c r="M307" s="263"/>
      <c r="N307" s="264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720</v>
      </c>
      <c r="AU307" s="19" t="s">
        <v>80</v>
      </c>
    </row>
    <row r="308" spans="1:65" s="2" customFormat="1" ht="33" customHeight="1">
      <c r="A308" s="36"/>
      <c r="B308" s="37"/>
      <c r="C308" s="195" t="s">
        <v>488</v>
      </c>
      <c r="D308" s="195" t="s">
        <v>213</v>
      </c>
      <c r="E308" s="196" t="s">
        <v>3034</v>
      </c>
      <c r="F308" s="197" t="s">
        <v>3568</v>
      </c>
      <c r="G308" s="198" t="s">
        <v>1608</v>
      </c>
      <c r="H308" s="199">
        <v>1</v>
      </c>
      <c r="I308" s="200"/>
      <c r="J308" s="201">
        <f>ROUND(I308*H308,2)</f>
        <v>0</v>
      </c>
      <c r="K308" s="197" t="s">
        <v>21</v>
      </c>
      <c r="L308" s="41"/>
      <c r="M308" s="202" t="s">
        <v>21</v>
      </c>
      <c r="N308" s="203" t="s">
        <v>44</v>
      </c>
      <c r="O308" s="66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100</v>
      </c>
      <c r="AT308" s="206" t="s">
        <v>213</v>
      </c>
      <c r="AU308" s="206" t="s">
        <v>80</v>
      </c>
      <c r="AY308" s="19" t="s">
        <v>211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9" t="s">
        <v>80</v>
      </c>
      <c r="BK308" s="207">
        <f>ROUND(I308*H308,2)</f>
        <v>0</v>
      </c>
      <c r="BL308" s="19" t="s">
        <v>100</v>
      </c>
      <c r="BM308" s="206" t="s">
        <v>737</v>
      </c>
    </row>
    <row r="309" spans="1:65" s="2" customFormat="1" ht="19.5">
      <c r="A309" s="36"/>
      <c r="B309" s="37"/>
      <c r="C309" s="38"/>
      <c r="D309" s="210" t="s">
        <v>720</v>
      </c>
      <c r="E309" s="38"/>
      <c r="F309" s="262" t="s">
        <v>3570</v>
      </c>
      <c r="G309" s="38"/>
      <c r="H309" s="38"/>
      <c r="I309" s="119"/>
      <c r="J309" s="38"/>
      <c r="K309" s="38"/>
      <c r="L309" s="41"/>
      <c r="M309" s="263"/>
      <c r="N309" s="26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720</v>
      </c>
      <c r="AU309" s="19" t="s">
        <v>80</v>
      </c>
    </row>
    <row r="310" spans="1:65" s="2" customFormat="1" ht="44.25" customHeight="1">
      <c r="A310" s="36"/>
      <c r="B310" s="37"/>
      <c r="C310" s="195" t="s">
        <v>495</v>
      </c>
      <c r="D310" s="195" t="s">
        <v>213</v>
      </c>
      <c r="E310" s="196" t="s">
        <v>3036</v>
      </c>
      <c r="F310" s="197" t="s">
        <v>3571</v>
      </c>
      <c r="G310" s="198" t="s">
        <v>1608</v>
      </c>
      <c r="H310" s="199">
        <v>4</v>
      </c>
      <c r="I310" s="200"/>
      <c r="J310" s="201">
        <f>ROUND(I310*H310,2)</f>
        <v>0</v>
      </c>
      <c r="K310" s="197" t="s">
        <v>21</v>
      </c>
      <c r="L310" s="41"/>
      <c r="M310" s="202" t="s">
        <v>21</v>
      </c>
      <c r="N310" s="203" t="s">
        <v>44</v>
      </c>
      <c r="O310" s="66"/>
      <c r="P310" s="204">
        <f>O310*H310</f>
        <v>0</v>
      </c>
      <c r="Q310" s="204">
        <v>0</v>
      </c>
      <c r="R310" s="204">
        <f>Q310*H310</f>
        <v>0</v>
      </c>
      <c r="S310" s="204">
        <v>0</v>
      </c>
      <c r="T310" s="20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100</v>
      </c>
      <c r="AT310" s="206" t="s">
        <v>213</v>
      </c>
      <c r="AU310" s="206" t="s">
        <v>80</v>
      </c>
      <c r="AY310" s="19" t="s">
        <v>211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9" t="s">
        <v>80</v>
      </c>
      <c r="BK310" s="207">
        <f>ROUND(I310*H310,2)</f>
        <v>0</v>
      </c>
      <c r="BL310" s="19" t="s">
        <v>100</v>
      </c>
      <c r="BM310" s="206" t="s">
        <v>749</v>
      </c>
    </row>
    <row r="311" spans="1:65" s="2" customFormat="1" ht="19.5">
      <c r="A311" s="36"/>
      <c r="B311" s="37"/>
      <c r="C311" s="38"/>
      <c r="D311" s="210" t="s">
        <v>720</v>
      </c>
      <c r="E311" s="38"/>
      <c r="F311" s="262" t="s">
        <v>3281</v>
      </c>
      <c r="G311" s="38"/>
      <c r="H311" s="38"/>
      <c r="I311" s="119"/>
      <c r="J311" s="38"/>
      <c r="K311" s="38"/>
      <c r="L311" s="41"/>
      <c r="M311" s="263"/>
      <c r="N311" s="264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720</v>
      </c>
      <c r="AU311" s="19" t="s">
        <v>80</v>
      </c>
    </row>
    <row r="312" spans="1:65" s="2" customFormat="1" ht="44.25" customHeight="1">
      <c r="A312" s="36"/>
      <c r="B312" s="37"/>
      <c r="C312" s="195" t="s">
        <v>500</v>
      </c>
      <c r="D312" s="195" t="s">
        <v>213</v>
      </c>
      <c r="E312" s="196" t="s">
        <v>3039</v>
      </c>
      <c r="F312" s="197" t="s">
        <v>3571</v>
      </c>
      <c r="G312" s="198" t="s">
        <v>1608</v>
      </c>
      <c r="H312" s="199">
        <v>4</v>
      </c>
      <c r="I312" s="200"/>
      <c r="J312" s="201">
        <f>ROUND(I312*H312,2)</f>
        <v>0</v>
      </c>
      <c r="K312" s="197" t="s">
        <v>21</v>
      </c>
      <c r="L312" s="41"/>
      <c r="M312" s="202" t="s">
        <v>21</v>
      </c>
      <c r="N312" s="203" t="s">
        <v>44</v>
      </c>
      <c r="O312" s="66"/>
      <c r="P312" s="204">
        <f>O312*H312</f>
        <v>0</v>
      </c>
      <c r="Q312" s="204">
        <v>0</v>
      </c>
      <c r="R312" s="204">
        <f>Q312*H312</f>
        <v>0</v>
      </c>
      <c r="S312" s="204">
        <v>0</v>
      </c>
      <c r="T312" s="20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6" t="s">
        <v>100</v>
      </c>
      <c r="AT312" s="206" t="s">
        <v>213</v>
      </c>
      <c r="AU312" s="206" t="s">
        <v>80</v>
      </c>
      <c r="AY312" s="19" t="s">
        <v>211</v>
      </c>
      <c r="BE312" s="207">
        <f>IF(N312="základní",J312,0)</f>
        <v>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9" t="s">
        <v>80</v>
      </c>
      <c r="BK312" s="207">
        <f>ROUND(I312*H312,2)</f>
        <v>0</v>
      </c>
      <c r="BL312" s="19" t="s">
        <v>100</v>
      </c>
      <c r="BM312" s="206" t="s">
        <v>762</v>
      </c>
    </row>
    <row r="313" spans="1:65" s="2" customFormat="1" ht="19.5">
      <c r="A313" s="36"/>
      <c r="B313" s="37"/>
      <c r="C313" s="38"/>
      <c r="D313" s="210" t="s">
        <v>720</v>
      </c>
      <c r="E313" s="38"/>
      <c r="F313" s="262" t="s">
        <v>3304</v>
      </c>
      <c r="G313" s="38"/>
      <c r="H313" s="38"/>
      <c r="I313" s="119"/>
      <c r="J313" s="38"/>
      <c r="K313" s="38"/>
      <c r="L313" s="41"/>
      <c r="M313" s="263"/>
      <c r="N313" s="264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720</v>
      </c>
      <c r="AU313" s="19" t="s">
        <v>80</v>
      </c>
    </row>
    <row r="314" spans="1:65" s="2" customFormat="1" ht="44.25" customHeight="1">
      <c r="A314" s="36"/>
      <c r="B314" s="37"/>
      <c r="C314" s="195" t="s">
        <v>507</v>
      </c>
      <c r="D314" s="195" t="s">
        <v>213</v>
      </c>
      <c r="E314" s="196" t="s">
        <v>3042</v>
      </c>
      <c r="F314" s="197" t="s">
        <v>3572</v>
      </c>
      <c r="G314" s="198" t="s">
        <v>1608</v>
      </c>
      <c r="H314" s="199">
        <v>11</v>
      </c>
      <c r="I314" s="200"/>
      <c r="J314" s="201">
        <f>ROUND(I314*H314,2)</f>
        <v>0</v>
      </c>
      <c r="K314" s="197" t="s">
        <v>21</v>
      </c>
      <c r="L314" s="41"/>
      <c r="M314" s="202" t="s">
        <v>21</v>
      </c>
      <c r="N314" s="203" t="s">
        <v>44</v>
      </c>
      <c r="O314" s="66"/>
      <c r="P314" s="204">
        <f>O314*H314</f>
        <v>0</v>
      </c>
      <c r="Q314" s="204">
        <v>0</v>
      </c>
      <c r="R314" s="204">
        <f>Q314*H314</f>
        <v>0</v>
      </c>
      <c r="S314" s="204">
        <v>0</v>
      </c>
      <c r="T314" s="20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6" t="s">
        <v>100</v>
      </c>
      <c r="AT314" s="206" t="s">
        <v>213</v>
      </c>
      <c r="AU314" s="206" t="s">
        <v>80</v>
      </c>
      <c r="AY314" s="19" t="s">
        <v>211</v>
      </c>
      <c r="BE314" s="207">
        <f>IF(N314="základní",J314,0)</f>
        <v>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9" t="s">
        <v>80</v>
      </c>
      <c r="BK314" s="207">
        <f>ROUND(I314*H314,2)</f>
        <v>0</v>
      </c>
      <c r="BL314" s="19" t="s">
        <v>100</v>
      </c>
      <c r="BM314" s="206" t="s">
        <v>770</v>
      </c>
    </row>
    <row r="315" spans="1:65" s="2" customFormat="1" ht="19.5">
      <c r="A315" s="36"/>
      <c r="B315" s="37"/>
      <c r="C315" s="38"/>
      <c r="D315" s="210" t="s">
        <v>720</v>
      </c>
      <c r="E315" s="38"/>
      <c r="F315" s="262" t="s">
        <v>3281</v>
      </c>
      <c r="G315" s="38"/>
      <c r="H315" s="38"/>
      <c r="I315" s="119"/>
      <c r="J315" s="38"/>
      <c r="K315" s="38"/>
      <c r="L315" s="41"/>
      <c r="M315" s="263"/>
      <c r="N315" s="264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720</v>
      </c>
      <c r="AU315" s="19" t="s">
        <v>80</v>
      </c>
    </row>
    <row r="316" spans="1:65" s="2" customFormat="1" ht="44.25" customHeight="1">
      <c r="A316" s="36"/>
      <c r="B316" s="37"/>
      <c r="C316" s="195" t="s">
        <v>513</v>
      </c>
      <c r="D316" s="195" t="s">
        <v>213</v>
      </c>
      <c r="E316" s="196" t="s">
        <v>3044</v>
      </c>
      <c r="F316" s="197" t="s">
        <v>3572</v>
      </c>
      <c r="G316" s="198" t="s">
        <v>1608</v>
      </c>
      <c r="H316" s="199">
        <v>11</v>
      </c>
      <c r="I316" s="200"/>
      <c r="J316" s="201">
        <f>ROUND(I316*H316,2)</f>
        <v>0</v>
      </c>
      <c r="K316" s="197" t="s">
        <v>21</v>
      </c>
      <c r="L316" s="41"/>
      <c r="M316" s="202" t="s">
        <v>21</v>
      </c>
      <c r="N316" s="203" t="s">
        <v>44</v>
      </c>
      <c r="O316" s="66"/>
      <c r="P316" s="204">
        <f>O316*H316</f>
        <v>0</v>
      </c>
      <c r="Q316" s="204">
        <v>0</v>
      </c>
      <c r="R316" s="204">
        <f>Q316*H316</f>
        <v>0</v>
      </c>
      <c r="S316" s="204">
        <v>0</v>
      </c>
      <c r="T316" s="20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100</v>
      </c>
      <c r="AT316" s="206" t="s">
        <v>213</v>
      </c>
      <c r="AU316" s="206" t="s">
        <v>80</v>
      </c>
      <c r="AY316" s="19" t="s">
        <v>211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9" t="s">
        <v>80</v>
      </c>
      <c r="BK316" s="207">
        <f>ROUND(I316*H316,2)</f>
        <v>0</v>
      </c>
      <c r="BL316" s="19" t="s">
        <v>100</v>
      </c>
      <c r="BM316" s="206" t="s">
        <v>778</v>
      </c>
    </row>
    <row r="317" spans="1:65" s="2" customFormat="1" ht="19.5">
      <c r="A317" s="36"/>
      <c r="B317" s="37"/>
      <c r="C317" s="38"/>
      <c r="D317" s="210" t="s">
        <v>720</v>
      </c>
      <c r="E317" s="38"/>
      <c r="F317" s="262" t="s">
        <v>3304</v>
      </c>
      <c r="G317" s="38"/>
      <c r="H317" s="38"/>
      <c r="I317" s="119"/>
      <c r="J317" s="38"/>
      <c r="K317" s="38"/>
      <c r="L317" s="41"/>
      <c r="M317" s="263"/>
      <c r="N317" s="264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720</v>
      </c>
      <c r="AU317" s="19" t="s">
        <v>80</v>
      </c>
    </row>
    <row r="318" spans="1:65" s="2" customFormat="1" ht="33" customHeight="1">
      <c r="A318" s="36"/>
      <c r="B318" s="37"/>
      <c r="C318" s="195" t="s">
        <v>519</v>
      </c>
      <c r="D318" s="195" t="s">
        <v>213</v>
      </c>
      <c r="E318" s="196" t="s">
        <v>3046</v>
      </c>
      <c r="F318" s="197" t="s">
        <v>3573</v>
      </c>
      <c r="G318" s="198" t="s">
        <v>1608</v>
      </c>
      <c r="H318" s="199">
        <v>2</v>
      </c>
      <c r="I318" s="200"/>
      <c r="J318" s="201">
        <f>ROUND(I318*H318,2)</f>
        <v>0</v>
      </c>
      <c r="K318" s="197" t="s">
        <v>21</v>
      </c>
      <c r="L318" s="41"/>
      <c r="M318" s="202" t="s">
        <v>21</v>
      </c>
      <c r="N318" s="203" t="s">
        <v>44</v>
      </c>
      <c r="O318" s="66"/>
      <c r="P318" s="204">
        <f>O318*H318</f>
        <v>0</v>
      </c>
      <c r="Q318" s="204">
        <v>0</v>
      </c>
      <c r="R318" s="204">
        <f>Q318*H318</f>
        <v>0</v>
      </c>
      <c r="S318" s="204">
        <v>0</v>
      </c>
      <c r="T318" s="20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6" t="s">
        <v>100</v>
      </c>
      <c r="AT318" s="206" t="s">
        <v>213</v>
      </c>
      <c r="AU318" s="206" t="s">
        <v>80</v>
      </c>
      <c r="AY318" s="19" t="s">
        <v>211</v>
      </c>
      <c r="BE318" s="207">
        <f>IF(N318="základní",J318,0)</f>
        <v>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9" t="s">
        <v>80</v>
      </c>
      <c r="BK318" s="207">
        <f>ROUND(I318*H318,2)</f>
        <v>0</v>
      </c>
      <c r="BL318" s="19" t="s">
        <v>100</v>
      </c>
      <c r="BM318" s="206" t="s">
        <v>799</v>
      </c>
    </row>
    <row r="319" spans="1:65" s="2" customFormat="1" ht="19.5">
      <c r="A319" s="36"/>
      <c r="B319" s="37"/>
      <c r="C319" s="38"/>
      <c r="D319" s="210" t="s">
        <v>720</v>
      </c>
      <c r="E319" s="38"/>
      <c r="F319" s="262" t="s">
        <v>3300</v>
      </c>
      <c r="G319" s="38"/>
      <c r="H319" s="38"/>
      <c r="I319" s="119"/>
      <c r="J319" s="38"/>
      <c r="K319" s="38"/>
      <c r="L319" s="41"/>
      <c r="M319" s="263"/>
      <c r="N319" s="264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720</v>
      </c>
      <c r="AU319" s="19" t="s">
        <v>80</v>
      </c>
    </row>
    <row r="320" spans="1:65" s="2" customFormat="1" ht="33" customHeight="1">
      <c r="A320" s="36"/>
      <c r="B320" s="37"/>
      <c r="C320" s="195" t="s">
        <v>533</v>
      </c>
      <c r="D320" s="195" t="s">
        <v>213</v>
      </c>
      <c r="E320" s="196" t="s">
        <v>3048</v>
      </c>
      <c r="F320" s="197" t="s">
        <v>3573</v>
      </c>
      <c r="G320" s="198" t="s">
        <v>1608</v>
      </c>
      <c r="H320" s="199">
        <v>2</v>
      </c>
      <c r="I320" s="200"/>
      <c r="J320" s="201">
        <f>ROUND(I320*H320,2)</f>
        <v>0</v>
      </c>
      <c r="K320" s="197" t="s">
        <v>21</v>
      </c>
      <c r="L320" s="41"/>
      <c r="M320" s="202" t="s">
        <v>21</v>
      </c>
      <c r="N320" s="203" t="s">
        <v>44</v>
      </c>
      <c r="O320" s="66"/>
      <c r="P320" s="204">
        <f>O320*H320</f>
        <v>0</v>
      </c>
      <c r="Q320" s="204">
        <v>0</v>
      </c>
      <c r="R320" s="204">
        <f>Q320*H320</f>
        <v>0</v>
      </c>
      <c r="S320" s="204">
        <v>0</v>
      </c>
      <c r="T320" s="20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6" t="s">
        <v>100</v>
      </c>
      <c r="AT320" s="206" t="s">
        <v>213</v>
      </c>
      <c r="AU320" s="206" t="s">
        <v>80</v>
      </c>
      <c r="AY320" s="19" t="s">
        <v>211</v>
      </c>
      <c r="BE320" s="207">
        <f>IF(N320="základní",J320,0)</f>
        <v>0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9" t="s">
        <v>80</v>
      </c>
      <c r="BK320" s="207">
        <f>ROUND(I320*H320,2)</f>
        <v>0</v>
      </c>
      <c r="BL320" s="19" t="s">
        <v>100</v>
      </c>
      <c r="BM320" s="206" t="s">
        <v>811</v>
      </c>
    </row>
    <row r="321" spans="1:65" s="2" customFormat="1" ht="19.5">
      <c r="A321" s="36"/>
      <c r="B321" s="37"/>
      <c r="C321" s="38"/>
      <c r="D321" s="210" t="s">
        <v>720</v>
      </c>
      <c r="E321" s="38"/>
      <c r="F321" s="262" t="s">
        <v>3304</v>
      </c>
      <c r="G321" s="38"/>
      <c r="H321" s="38"/>
      <c r="I321" s="119"/>
      <c r="J321" s="38"/>
      <c r="K321" s="38"/>
      <c r="L321" s="41"/>
      <c r="M321" s="263"/>
      <c r="N321" s="264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720</v>
      </c>
      <c r="AU321" s="19" t="s">
        <v>80</v>
      </c>
    </row>
    <row r="322" spans="1:65" s="2" customFormat="1" ht="21.75" customHeight="1">
      <c r="A322" s="36"/>
      <c r="B322" s="37"/>
      <c r="C322" s="195" t="s">
        <v>540</v>
      </c>
      <c r="D322" s="195" t="s">
        <v>213</v>
      </c>
      <c r="E322" s="196" t="s">
        <v>3051</v>
      </c>
      <c r="F322" s="197" t="s">
        <v>3574</v>
      </c>
      <c r="G322" s="198" t="s">
        <v>1608</v>
      </c>
      <c r="H322" s="199">
        <v>6</v>
      </c>
      <c r="I322" s="200"/>
      <c r="J322" s="201">
        <f>ROUND(I322*H322,2)</f>
        <v>0</v>
      </c>
      <c r="K322" s="197" t="s">
        <v>21</v>
      </c>
      <c r="L322" s="41"/>
      <c r="M322" s="202" t="s">
        <v>21</v>
      </c>
      <c r="N322" s="203" t="s">
        <v>44</v>
      </c>
      <c r="O322" s="66"/>
      <c r="P322" s="204">
        <f>O322*H322</f>
        <v>0</v>
      </c>
      <c r="Q322" s="204">
        <v>0</v>
      </c>
      <c r="R322" s="204">
        <f>Q322*H322</f>
        <v>0</v>
      </c>
      <c r="S322" s="204">
        <v>0</v>
      </c>
      <c r="T322" s="20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100</v>
      </c>
      <c r="AT322" s="206" t="s">
        <v>213</v>
      </c>
      <c r="AU322" s="206" t="s">
        <v>80</v>
      </c>
      <c r="AY322" s="19" t="s">
        <v>211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9" t="s">
        <v>80</v>
      </c>
      <c r="BK322" s="207">
        <f>ROUND(I322*H322,2)</f>
        <v>0</v>
      </c>
      <c r="BL322" s="19" t="s">
        <v>100</v>
      </c>
      <c r="BM322" s="206" t="s">
        <v>824</v>
      </c>
    </row>
    <row r="323" spans="1:65" s="2" customFormat="1" ht="19.5">
      <c r="A323" s="36"/>
      <c r="B323" s="37"/>
      <c r="C323" s="38"/>
      <c r="D323" s="210" t="s">
        <v>720</v>
      </c>
      <c r="E323" s="38"/>
      <c r="F323" s="262" t="s">
        <v>3300</v>
      </c>
      <c r="G323" s="38"/>
      <c r="H323" s="38"/>
      <c r="I323" s="119"/>
      <c r="J323" s="38"/>
      <c r="K323" s="38"/>
      <c r="L323" s="41"/>
      <c r="M323" s="263"/>
      <c r="N323" s="264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720</v>
      </c>
      <c r="AU323" s="19" t="s">
        <v>80</v>
      </c>
    </row>
    <row r="324" spans="1:65" s="2" customFormat="1" ht="21.75" customHeight="1">
      <c r="A324" s="36"/>
      <c r="B324" s="37"/>
      <c r="C324" s="195" t="s">
        <v>551</v>
      </c>
      <c r="D324" s="195" t="s">
        <v>213</v>
      </c>
      <c r="E324" s="196" t="s">
        <v>3575</v>
      </c>
      <c r="F324" s="197" t="s">
        <v>3574</v>
      </c>
      <c r="G324" s="198" t="s">
        <v>1608</v>
      </c>
      <c r="H324" s="199">
        <v>6</v>
      </c>
      <c r="I324" s="200"/>
      <c r="J324" s="201">
        <f>ROUND(I324*H324,2)</f>
        <v>0</v>
      </c>
      <c r="K324" s="197" t="s">
        <v>21</v>
      </c>
      <c r="L324" s="41"/>
      <c r="M324" s="202" t="s">
        <v>21</v>
      </c>
      <c r="N324" s="203" t="s">
        <v>44</v>
      </c>
      <c r="O324" s="66"/>
      <c r="P324" s="204">
        <f>O324*H324</f>
        <v>0</v>
      </c>
      <c r="Q324" s="204">
        <v>0</v>
      </c>
      <c r="R324" s="204">
        <f>Q324*H324</f>
        <v>0</v>
      </c>
      <c r="S324" s="204">
        <v>0</v>
      </c>
      <c r="T324" s="20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6" t="s">
        <v>100</v>
      </c>
      <c r="AT324" s="206" t="s">
        <v>213</v>
      </c>
      <c r="AU324" s="206" t="s">
        <v>80</v>
      </c>
      <c r="AY324" s="19" t="s">
        <v>211</v>
      </c>
      <c r="BE324" s="207">
        <f>IF(N324="základní",J324,0)</f>
        <v>0</v>
      </c>
      <c r="BF324" s="207">
        <f>IF(N324="snížená",J324,0)</f>
        <v>0</v>
      </c>
      <c r="BG324" s="207">
        <f>IF(N324="zákl. přenesená",J324,0)</f>
        <v>0</v>
      </c>
      <c r="BH324" s="207">
        <f>IF(N324="sníž. přenesená",J324,0)</f>
        <v>0</v>
      </c>
      <c r="BI324" s="207">
        <f>IF(N324="nulová",J324,0)</f>
        <v>0</v>
      </c>
      <c r="BJ324" s="19" t="s">
        <v>80</v>
      </c>
      <c r="BK324" s="207">
        <f>ROUND(I324*H324,2)</f>
        <v>0</v>
      </c>
      <c r="BL324" s="19" t="s">
        <v>100</v>
      </c>
      <c r="BM324" s="206" t="s">
        <v>833</v>
      </c>
    </row>
    <row r="325" spans="1:65" s="2" customFormat="1" ht="19.5">
      <c r="A325" s="36"/>
      <c r="B325" s="37"/>
      <c r="C325" s="38"/>
      <c r="D325" s="210" t="s">
        <v>720</v>
      </c>
      <c r="E325" s="38"/>
      <c r="F325" s="262" t="s">
        <v>3304</v>
      </c>
      <c r="G325" s="38"/>
      <c r="H325" s="38"/>
      <c r="I325" s="119"/>
      <c r="J325" s="38"/>
      <c r="K325" s="38"/>
      <c r="L325" s="41"/>
      <c r="M325" s="263"/>
      <c r="N325" s="264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720</v>
      </c>
      <c r="AU325" s="19" t="s">
        <v>80</v>
      </c>
    </row>
    <row r="326" spans="1:65" s="2" customFormat="1" ht="21.75" customHeight="1">
      <c r="A326" s="36"/>
      <c r="B326" s="37"/>
      <c r="C326" s="195" t="s">
        <v>556</v>
      </c>
      <c r="D326" s="195" t="s">
        <v>213</v>
      </c>
      <c r="E326" s="196" t="s">
        <v>3576</v>
      </c>
      <c r="F326" s="197" t="s">
        <v>3577</v>
      </c>
      <c r="G326" s="198" t="s">
        <v>1608</v>
      </c>
      <c r="H326" s="199">
        <v>3</v>
      </c>
      <c r="I326" s="200"/>
      <c r="J326" s="201">
        <f>ROUND(I326*H326,2)</f>
        <v>0</v>
      </c>
      <c r="K326" s="197" t="s">
        <v>21</v>
      </c>
      <c r="L326" s="41"/>
      <c r="M326" s="202" t="s">
        <v>21</v>
      </c>
      <c r="N326" s="203" t="s">
        <v>44</v>
      </c>
      <c r="O326" s="66"/>
      <c r="P326" s="204">
        <f>O326*H326</f>
        <v>0</v>
      </c>
      <c r="Q326" s="204">
        <v>0</v>
      </c>
      <c r="R326" s="204">
        <f>Q326*H326</f>
        <v>0</v>
      </c>
      <c r="S326" s="204">
        <v>0</v>
      </c>
      <c r="T326" s="20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06" t="s">
        <v>100</v>
      </c>
      <c r="AT326" s="206" t="s">
        <v>213</v>
      </c>
      <c r="AU326" s="206" t="s">
        <v>80</v>
      </c>
      <c r="AY326" s="19" t="s">
        <v>211</v>
      </c>
      <c r="BE326" s="207">
        <f>IF(N326="základní",J326,0)</f>
        <v>0</v>
      </c>
      <c r="BF326" s="207">
        <f>IF(N326="snížená",J326,0)</f>
        <v>0</v>
      </c>
      <c r="BG326" s="207">
        <f>IF(N326="zákl. přenesená",J326,0)</f>
        <v>0</v>
      </c>
      <c r="BH326" s="207">
        <f>IF(N326="sníž. přenesená",J326,0)</f>
        <v>0</v>
      </c>
      <c r="BI326" s="207">
        <f>IF(N326="nulová",J326,0)</f>
        <v>0</v>
      </c>
      <c r="BJ326" s="19" t="s">
        <v>80</v>
      </c>
      <c r="BK326" s="207">
        <f>ROUND(I326*H326,2)</f>
        <v>0</v>
      </c>
      <c r="BL326" s="19" t="s">
        <v>100</v>
      </c>
      <c r="BM326" s="206" t="s">
        <v>844</v>
      </c>
    </row>
    <row r="327" spans="1:65" s="2" customFormat="1" ht="19.5">
      <c r="A327" s="36"/>
      <c r="B327" s="37"/>
      <c r="C327" s="38"/>
      <c r="D327" s="210" t="s">
        <v>720</v>
      </c>
      <c r="E327" s="38"/>
      <c r="F327" s="262" t="s">
        <v>3578</v>
      </c>
      <c r="G327" s="38"/>
      <c r="H327" s="38"/>
      <c r="I327" s="119"/>
      <c r="J327" s="38"/>
      <c r="K327" s="38"/>
      <c r="L327" s="41"/>
      <c r="M327" s="263"/>
      <c r="N327" s="264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720</v>
      </c>
      <c r="AU327" s="19" t="s">
        <v>80</v>
      </c>
    </row>
    <row r="328" spans="1:65" s="2" customFormat="1" ht="21.75" customHeight="1">
      <c r="A328" s="36"/>
      <c r="B328" s="37"/>
      <c r="C328" s="195" t="s">
        <v>562</v>
      </c>
      <c r="D328" s="195" t="s">
        <v>213</v>
      </c>
      <c r="E328" s="196" t="s">
        <v>3579</v>
      </c>
      <c r="F328" s="197" t="s">
        <v>3577</v>
      </c>
      <c r="G328" s="198" t="s">
        <v>1608</v>
      </c>
      <c r="H328" s="199">
        <v>3</v>
      </c>
      <c r="I328" s="200"/>
      <c r="J328" s="201">
        <f>ROUND(I328*H328,2)</f>
        <v>0</v>
      </c>
      <c r="K328" s="197" t="s">
        <v>21</v>
      </c>
      <c r="L328" s="41"/>
      <c r="M328" s="202" t="s">
        <v>21</v>
      </c>
      <c r="N328" s="203" t="s">
        <v>44</v>
      </c>
      <c r="O328" s="66"/>
      <c r="P328" s="204">
        <f>O328*H328</f>
        <v>0</v>
      </c>
      <c r="Q328" s="204">
        <v>0</v>
      </c>
      <c r="R328" s="204">
        <f>Q328*H328</f>
        <v>0</v>
      </c>
      <c r="S328" s="204">
        <v>0</v>
      </c>
      <c r="T328" s="20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6" t="s">
        <v>100</v>
      </c>
      <c r="AT328" s="206" t="s">
        <v>213</v>
      </c>
      <c r="AU328" s="206" t="s">
        <v>80</v>
      </c>
      <c r="AY328" s="19" t="s">
        <v>211</v>
      </c>
      <c r="BE328" s="207">
        <f>IF(N328="základní",J328,0)</f>
        <v>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9" t="s">
        <v>80</v>
      </c>
      <c r="BK328" s="207">
        <f>ROUND(I328*H328,2)</f>
        <v>0</v>
      </c>
      <c r="BL328" s="19" t="s">
        <v>100</v>
      </c>
      <c r="BM328" s="206" t="s">
        <v>854</v>
      </c>
    </row>
    <row r="329" spans="1:65" s="2" customFormat="1" ht="19.5">
      <c r="A329" s="36"/>
      <c r="B329" s="37"/>
      <c r="C329" s="38"/>
      <c r="D329" s="210" t="s">
        <v>720</v>
      </c>
      <c r="E329" s="38"/>
      <c r="F329" s="262" t="s">
        <v>3304</v>
      </c>
      <c r="G329" s="38"/>
      <c r="H329" s="38"/>
      <c r="I329" s="119"/>
      <c r="J329" s="38"/>
      <c r="K329" s="38"/>
      <c r="L329" s="41"/>
      <c r="M329" s="263"/>
      <c r="N329" s="264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720</v>
      </c>
      <c r="AU329" s="19" t="s">
        <v>80</v>
      </c>
    </row>
    <row r="330" spans="1:65" s="2" customFormat="1" ht="21.75" customHeight="1">
      <c r="A330" s="36"/>
      <c r="B330" s="37"/>
      <c r="C330" s="195" t="s">
        <v>569</v>
      </c>
      <c r="D330" s="195" t="s">
        <v>213</v>
      </c>
      <c r="E330" s="196" t="s">
        <v>3580</v>
      </c>
      <c r="F330" s="197" t="s">
        <v>3581</v>
      </c>
      <c r="G330" s="198" t="s">
        <v>1608</v>
      </c>
      <c r="H330" s="199">
        <v>7</v>
      </c>
      <c r="I330" s="200"/>
      <c r="J330" s="201">
        <f>ROUND(I330*H330,2)</f>
        <v>0</v>
      </c>
      <c r="K330" s="197" t="s">
        <v>21</v>
      </c>
      <c r="L330" s="41"/>
      <c r="M330" s="202" t="s">
        <v>21</v>
      </c>
      <c r="N330" s="203" t="s">
        <v>44</v>
      </c>
      <c r="O330" s="66"/>
      <c r="P330" s="204">
        <f>O330*H330</f>
        <v>0</v>
      </c>
      <c r="Q330" s="204">
        <v>0</v>
      </c>
      <c r="R330" s="204">
        <f>Q330*H330</f>
        <v>0</v>
      </c>
      <c r="S330" s="204">
        <v>0</v>
      </c>
      <c r="T330" s="20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100</v>
      </c>
      <c r="AT330" s="206" t="s">
        <v>213</v>
      </c>
      <c r="AU330" s="206" t="s">
        <v>80</v>
      </c>
      <c r="AY330" s="19" t="s">
        <v>211</v>
      </c>
      <c r="BE330" s="207">
        <f>IF(N330="základní",J330,0)</f>
        <v>0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9" t="s">
        <v>80</v>
      </c>
      <c r="BK330" s="207">
        <f>ROUND(I330*H330,2)</f>
        <v>0</v>
      </c>
      <c r="BL330" s="19" t="s">
        <v>100</v>
      </c>
      <c r="BM330" s="206" t="s">
        <v>868</v>
      </c>
    </row>
    <row r="331" spans="1:65" s="2" customFormat="1" ht="19.5">
      <c r="A331" s="36"/>
      <c r="B331" s="37"/>
      <c r="C331" s="38"/>
      <c r="D331" s="210" t="s">
        <v>720</v>
      </c>
      <c r="E331" s="38"/>
      <c r="F331" s="262" t="s">
        <v>3578</v>
      </c>
      <c r="G331" s="38"/>
      <c r="H331" s="38"/>
      <c r="I331" s="119"/>
      <c r="J331" s="38"/>
      <c r="K331" s="38"/>
      <c r="L331" s="41"/>
      <c r="M331" s="263"/>
      <c r="N331" s="264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720</v>
      </c>
      <c r="AU331" s="19" t="s">
        <v>80</v>
      </c>
    </row>
    <row r="332" spans="1:65" s="2" customFormat="1" ht="21.75" customHeight="1">
      <c r="A332" s="36"/>
      <c r="B332" s="37"/>
      <c r="C332" s="195" t="s">
        <v>574</v>
      </c>
      <c r="D332" s="195" t="s">
        <v>213</v>
      </c>
      <c r="E332" s="196" t="s">
        <v>3582</v>
      </c>
      <c r="F332" s="197" t="s">
        <v>3581</v>
      </c>
      <c r="G332" s="198" t="s">
        <v>1608</v>
      </c>
      <c r="H332" s="199">
        <v>7</v>
      </c>
      <c r="I332" s="200"/>
      <c r="J332" s="201">
        <f>ROUND(I332*H332,2)</f>
        <v>0</v>
      </c>
      <c r="K332" s="197" t="s">
        <v>21</v>
      </c>
      <c r="L332" s="41"/>
      <c r="M332" s="202" t="s">
        <v>21</v>
      </c>
      <c r="N332" s="203" t="s">
        <v>44</v>
      </c>
      <c r="O332" s="66"/>
      <c r="P332" s="204">
        <f>O332*H332</f>
        <v>0</v>
      </c>
      <c r="Q332" s="204">
        <v>0</v>
      </c>
      <c r="R332" s="204">
        <f>Q332*H332</f>
        <v>0</v>
      </c>
      <c r="S332" s="204">
        <v>0</v>
      </c>
      <c r="T332" s="20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6" t="s">
        <v>100</v>
      </c>
      <c r="AT332" s="206" t="s">
        <v>213</v>
      </c>
      <c r="AU332" s="206" t="s">
        <v>80</v>
      </c>
      <c r="AY332" s="19" t="s">
        <v>211</v>
      </c>
      <c r="BE332" s="207">
        <f>IF(N332="základní",J332,0)</f>
        <v>0</v>
      </c>
      <c r="BF332" s="207">
        <f>IF(N332="snížená",J332,0)</f>
        <v>0</v>
      </c>
      <c r="BG332" s="207">
        <f>IF(N332="zákl. přenesená",J332,0)</f>
        <v>0</v>
      </c>
      <c r="BH332" s="207">
        <f>IF(N332="sníž. přenesená",J332,0)</f>
        <v>0</v>
      </c>
      <c r="BI332" s="207">
        <f>IF(N332="nulová",J332,0)</f>
        <v>0</v>
      </c>
      <c r="BJ332" s="19" t="s">
        <v>80</v>
      </c>
      <c r="BK332" s="207">
        <f>ROUND(I332*H332,2)</f>
        <v>0</v>
      </c>
      <c r="BL332" s="19" t="s">
        <v>100</v>
      </c>
      <c r="BM332" s="206" t="s">
        <v>878</v>
      </c>
    </row>
    <row r="333" spans="1:65" s="2" customFormat="1" ht="19.5">
      <c r="A333" s="36"/>
      <c r="B333" s="37"/>
      <c r="C333" s="38"/>
      <c r="D333" s="210" t="s">
        <v>720</v>
      </c>
      <c r="E333" s="38"/>
      <c r="F333" s="262" t="s">
        <v>3304</v>
      </c>
      <c r="G333" s="38"/>
      <c r="H333" s="38"/>
      <c r="I333" s="119"/>
      <c r="J333" s="38"/>
      <c r="K333" s="38"/>
      <c r="L333" s="41"/>
      <c r="M333" s="263"/>
      <c r="N333" s="264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720</v>
      </c>
      <c r="AU333" s="19" t="s">
        <v>80</v>
      </c>
    </row>
    <row r="334" spans="1:65" s="2" customFormat="1" ht="21.75" customHeight="1">
      <c r="A334" s="36"/>
      <c r="B334" s="37"/>
      <c r="C334" s="195" t="s">
        <v>578</v>
      </c>
      <c r="D334" s="195" t="s">
        <v>213</v>
      </c>
      <c r="E334" s="196" t="s">
        <v>3583</v>
      </c>
      <c r="F334" s="197" t="s">
        <v>3584</v>
      </c>
      <c r="G334" s="198" t="s">
        <v>438</v>
      </c>
      <c r="H334" s="199">
        <v>88</v>
      </c>
      <c r="I334" s="200"/>
      <c r="J334" s="201">
        <f>ROUND(I334*H334,2)</f>
        <v>0</v>
      </c>
      <c r="K334" s="197" t="s">
        <v>21</v>
      </c>
      <c r="L334" s="41"/>
      <c r="M334" s="202" t="s">
        <v>21</v>
      </c>
      <c r="N334" s="203" t="s">
        <v>44</v>
      </c>
      <c r="O334" s="66"/>
      <c r="P334" s="204">
        <f>O334*H334</f>
        <v>0</v>
      </c>
      <c r="Q334" s="204">
        <v>0</v>
      </c>
      <c r="R334" s="204">
        <f>Q334*H334</f>
        <v>0</v>
      </c>
      <c r="S334" s="204">
        <v>0</v>
      </c>
      <c r="T334" s="20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6" t="s">
        <v>100</v>
      </c>
      <c r="AT334" s="206" t="s">
        <v>213</v>
      </c>
      <c r="AU334" s="206" t="s">
        <v>80</v>
      </c>
      <c r="AY334" s="19" t="s">
        <v>211</v>
      </c>
      <c r="BE334" s="207">
        <f>IF(N334="základní",J334,0)</f>
        <v>0</v>
      </c>
      <c r="BF334" s="207">
        <f>IF(N334="snížená",J334,0)</f>
        <v>0</v>
      </c>
      <c r="BG334" s="207">
        <f>IF(N334="zákl. přenesená",J334,0)</f>
        <v>0</v>
      </c>
      <c r="BH334" s="207">
        <f>IF(N334="sníž. přenesená",J334,0)</f>
        <v>0</v>
      </c>
      <c r="BI334" s="207">
        <f>IF(N334="nulová",J334,0)</f>
        <v>0</v>
      </c>
      <c r="BJ334" s="19" t="s">
        <v>80</v>
      </c>
      <c r="BK334" s="207">
        <f>ROUND(I334*H334,2)</f>
        <v>0</v>
      </c>
      <c r="BL334" s="19" t="s">
        <v>100</v>
      </c>
      <c r="BM334" s="206" t="s">
        <v>890</v>
      </c>
    </row>
    <row r="335" spans="1:65" s="2" customFormat="1" ht="19.5">
      <c r="A335" s="36"/>
      <c r="B335" s="37"/>
      <c r="C335" s="38"/>
      <c r="D335" s="210" t="s">
        <v>720</v>
      </c>
      <c r="E335" s="38"/>
      <c r="F335" s="262" t="s">
        <v>3585</v>
      </c>
      <c r="G335" s="38"/>
      <c r="H335" s="38"/>
      <c r="I335" s="119"/>
      <c r="J335" s="38"/>
      <c r="K335" s="38"/>
      <c r="L335" s="41"/>
      <c r="M335" s="263"/>
      <c r="N335" s="264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720</v>
      </c>
      <c r="AU335" s="19" t="s">
        <v>80</v>
      </c>
    </row>
    <row r="336" spans="1:65" s="2" customFormat="1" ht="21.75" customHeight="1">
      <c r="A336" s="36"/>
      <c r="B336" s="37"/>
      <c r="C336" s="195" t="s">
        <v>583</v>
      </c>
      <c r="D336" s="195" t="s">
        <v>213</v>
      </c>
      <c r="E336" s="196" t="s">
        <v>3586</v>
      </c>
      <c r="F336" s="197" t="s">
        <v>3584</v>
      </c>
      <c r="G336" s="198" t="s">
        <v>438</v>
      </c>
      <c r="H336" s="199">
        <v>88</v>
      </c>
      <c r="I336" s="200"/>
      <c r="J336" s="201">
        <f>ROUND(I336*H336,2)</f>
        <v>0</v>
      </c>
      <c r="K336" s="197" t="s">
        <v>21</v>
      </c>
      <c r="L336" s="41"/>
      <c r="M336" s="202" t="s">
        <v>21</v>
      </c>
      <c r="N336" s="203" t="s">
        <v>44</v>
      </c>
      <c r="O336" s="66"/>
      <c r="P336" s="204">
        <f>O336*H336</f>
        <v>0</v>
      </c>
      <c r="Q336" s="204">
        <v>0</v>
      </c>
      <c r="R336" s="204">
        <f>Q336*H336</f>
        <v>0</v>
      </c>
      <c r="S336" s="204">
        <v>0</v>
      </c>
      <c r="T336" s="20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100</v>
      </c>
      <c r="AT336" s="206" t="s">
        <v>213</v>
      </c>
      <c r="AU336" s="206" t="s">
        <v>80</v>
      </c>
      <c r="AY336" s="19" t="s">
        <v>211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9" t="s">
        <v>80</v>
      </c>
      <c r="BK336" s="207">
        <f>ROUND(I336*H336,2)</f>
        <v>0</v>
      </c>
      <c r="BL336" s="19" t="s">
        <v>100</v>
      </c>
      <c r="BM336" s="206" t="s">
        <v>901</v>
      </c>
    </row>
    <row r="337" spans="1:65" s="2" customFormat="1" ht="19.5">
      <c r="A337" s="36"/>
      <c r="B337" s="37"/>
      <c r="C337" s="38"/>
      <c r="D337" s="210" t="s">
        <v>720</v>
      </c>
      <c r="E337" s="38"/>
      <c r="F337" s="262" t="s">
        <v>3304</v>
      </c>
      <c r="G337" s="38"/>
      <c r="H337" s="38"/>
      <c r="I337" s="119"/>
      <c r="J337" s="38"/>
      <c r="K337" s="38"/>
      <c r="L337" s="41"/>
      <c r="M337" s="263"/>
      <c r="N337" s="264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720</v>
      </c>
      <c r="AU337" s="19" t="s">
        <v>80</v>
      </c>
    </row>
    <row r="338" spans="1:65" s="2" customFormat="1" ht="21.75" customHeight="1">
      <c r="A338" s="36"/>
      <c r="B338" s="37"/>
      <c r="C338" s="195" t="s">
        <v>589</v>
      </c>
      <c r="D338" s="195" t="s">
        <v>213</v>
      </c>
      <c r="E338" s="196" t="s">
        <v>3587</v>
      </c>
      <c r="F338" s="197" t="s">
        <v>3588</v>
      </c>
      <c r="G338" s="198" t="s">
        <v>1608</v>
      </c>
      <c r="H338" s="199">
        <v>12</v>
      </c>
      <c r="I338" s="200"/>
      <c r="J338" s="201">
        <f>ROUND(I338*H338,2)</f>
        <v>0</v>
      </c>
      <c r="K338" s="197" t="s">
        <v>21</v>
      </c>
      <c r="L338" s="41"/>
      <c r="M338" s="202" t="s">
        <v>21</v>
      </c>
      <c r="N338" s="203" t="s">
        <v>44</v>
      </c>
      <c r="O338" s="66"/>
      <c r="P338" s="204">
        <f>O338*H338</f>
        <v>0</v>
      </c>
      <c r="Q338" s="204">
        <v>0</v>
      </c>
      <c r="R338" s="204">
        <f>Q338*H338</f>
        <v>0</v>
      </c>
      <c r="S338" s="204">
        <v>0</v>
      </c>
      <c r="T338" s="20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6" t="s">
        <v>100</v>
      </c>
      <c r="AT338" s="206" t="s">
        <v>213</v>
      </c>
      <c r="AU338" s="206" t="s">
        <v>80</v>
      </c>
      <c r="AY338" s="19" t="s">
        <v>211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9" t="s">
        <v>80</v>
      </c>
      <c r="BK338" s="207">
        <f>ROUND(I338*H338,2)</f>
        <v>0</v>
      </c>
      <c r="BL338" s="19" t="s">
        <v>100</v>
      </c>
      <c r="BM338" s="206" t="s">
        <v>911</v>
      </c>
    </row>
    <row r="339" spans="1:65" s="2" customFormat="1" ht="19.5">
      <c r="A339" s="36"/>
      <c r="B339" s="37"/>
      <c r="C339" s="38"/>
      <c r="D339" s="210" t="s">
        <v>720</v>
      </c>
      <c r="E339" s="38"/>
      <c r="F339" s="262" t="s">
        <v>3589</v>
      </c>
      <c r="G339" s="38"/>
      <c r="H339" s="38"/>
      <c r="I339" s="119"/>
      <c r="J339" s="38"/>
      <c r="K339" s="38"/>
      <c r="L339" s="41"/>
      <c r="M339" s="263"/>
      <c r="N339" s="264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720</v>
      </c>
      <c r="AU339" s="19" t="s">
        <v>80</v>
      </c>
    </row>
    <row r="340" spans="1:65" s="2" customFormat="1" ht="21.75" customHeight="1">
      <c r="A340" s="36"/>
      <c r="B340" s="37"/>
      <c r="C340" s="195" t="s">
        <v>593</v>
      </c>
      <c r="D340" s="195" t="s">
        <v>213</v>
      </c>
      <c r="E340" s="196" t="s">
        <v>3590</v>
      </c>
      <c r="F340" s="197" t="s">
        <v>3588</v>
      </c>
      <c r="G340" s="198" t="s">
        <v>1608</v>
      </c>
      <c r="H340" s="199">
        <v>12</v>
      </c>
      <c r="I340" s="200"/>
      <c r="J340" s="201">
        <f>ROUND(I340*H340,2)</f>
        <v>0</v>
      </c>
      <c r="K340" s="197" t="s">
        <v>21</v>
      </c>
      <c r="L340" s="41"/>
      <c r="M340" s="202" t="s">
        <v>21</v>
      </c>
      <c r="N340" s="203" t="s">
        <v>44</v>
      </c>
      <c r="O340" s="66"/>
      <c r="P340" s="204">
        <f>O340*H340</f>
        <v>0</v>
      </c>
      <c r="Q340" s="204">
        <v>0</v>
      </c>
      <c r="R340" s="204">
        <f>Q340*H340</f>
        <v>0</v>
      </c>
      <c r="S340" s="204">
        <v>0</v>
      </c>
      <c r="T340" s="20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6" t="s">
        <v>100</v>
      </c>
      <c r="AT340" s="206" t="s">
        <v>213</v>
      </c>
      <c r="AU340" s="206" t="s">
        <v>80</v>
      </c>
      <c r="AY340" s="19" t="s">
        <v>211</v>
      </c>
      <c r="BE340" s="207">
        <f>IF(N340="základní",J340,0)</f>
        <v>0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9" t="s">
        <v>80</v>
      </c>
      <c r="BK340" s="207">
        <f>ROUND(I340*H340,2)</f>
        <v>0</v>
      </c>
      <c r="BL340" s="19" t="s">
        <v>100</v>
      </c>
      <c r="BM340" s="206" t="s">
        <v>920</v>
      </c>
    </row>
    <row r="341" spans="1:65" s="2" customFormat="1" ht="19.5">
      <c r="A341" s="36"/>
      <c r="B341" s="37"/>
      <c r="C341" s="38"/>
      <c r="D341" s="210" t="s">
        <v>720</v>
      </c>
      <c r="E341" s="38"/>
      <c r="F341" s="262" t="s">
        <v>3304</v>
      </c>
      <c r="G341" s="38"/>
      <c r="H341" s="38"/>
      <c r="I341" s="119"/>
      <c r="J341" s="38"/>
      <c r="K341" s="38"/>
      <c r="L341" s="41"/>
      <c r="M341" s="263"/>
      <c r="N341" s="264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720</v>
      </c>
      <c r="AU341" s="19" t="s">
        <v>80</v>
      </c>
    </row>
    <row r="342" spans="1:65" s="2" customFormat="1" ht="16.5" customHeight="1">
      <c r="A342" s="36"/>
      <c r="B342" s="37"/>
      <c r="C342" s="195" t="s">
        <v>605</v>
      </c>
      <c r="D342" s="195" t="s">
        <v>213</v>
      </c>
      <c r="E342" s="196" t="s">
        <v>783</v>
      </c>
      <c r="F342" s="197" t="s">
        <v>3591</v>
      </c>
      <c r="G342" s="198" t="s">
        <v>1608</v>
      </c>
      <c r="H342" s="199">
        <v>4</v>
      </c>
      <c r="I342" s="200"/>
      <c r="J342" s="201">
        <f>ROUND(I342*H342,2)</f>
        <v>0</v>
      </c>
      <c r="K342" s="197" t="s">
        <v>21</v>
      </c>
      <c r="L342" s="41"/>
      <c r="M342" s="202" t="s">
        <v>21</v>
      </c>
      <c r="N342" s="203" t="s">
        <v>44</v>
      </c>
      <c r="O342" s="66"/>
      <c r="P342" s="204">
        <f>O342*H342</f>
        <v>0</v>
      </c>
      <c r="Q342" s="204">
        <v>0</v>
      </c>
      <c r="R342" s="204">
        <f>Q342*H342</f>
        <v>0</v>
      </c>
      <c r="S342" s="204">
        <v>0</v>
      </c>
      <c r="T342" s="20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6" t="s">
        <v>100</v>
      </c>
      <c r="AT342" s="206" t="s">
        <v>213</v>
      </c>
      <c r="AU342" s="206" t="s">
        <v>80</v>
      </c>
      <c r="AY342" s="19" t="s">
        <v>211</v>
      </c>
      <c r="BE342" s="207">
        <f>IF(N342="základní",J342,0)</f>
        <v>0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9" t="s">
        <v>80</v>
      </c>
      <c r="BK342" s="207">
        <f>ROUND(I342*H342,2)</f>
        <v>0</v>
      </c>
      <c r="BL342" s="19" t="s">
        <v>100</v>
      </c>
      <c r="BM342" s="206" t="s">
        <v>931</v>
      </c>
    </row>
    <row r="343" spans="1:65" s="2" customFormat="1" ht="19.5">
      <c r="A343" s="36"/>
      <c r="B343" s="37"/>
      <c r="C343" s="38"/>
      <c r="D343" s="210" t="s">
        <v>720</v>
      </c>
      <c r="E343" s="38"/>
      <c r="F343" s="262" t="s">
        <v>3589</v>
      </c>
      <c r="G343" s="38"/>
      <c r="H343" s="38"/>
      <c r="I343" s="119"/>
      <c r="J343" s="38"/>
      <c r="K343" s="38"/>
      <c r="L343" s="41"/>
      <c r="M343" s="263"/>
      <c r="N343" s="264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720</v>
      </c>
      <c r="AU343" s="19" t="s">
        <v>80</v>
      </c>
    </row>
    <row r="344" spans="1:65" s="2" customFormat="1" ht="16.5" customHeight="1">
      <c r="A344" s="36"/>
      <c r="B344" s="37"/>
      <c r="C344" s="195" t="s">
        <v>611</v>
      </c>
      <c r="D344" s="195" t="s">
        <v>213</v>
      </c>
      <c r="E344" s="196" t="s">
        <v>3592</v>
      </c>
      <c r="F344" s="197" t="s">
        <v>3591</v>
      </c>
      <c r="G344" s="198" t="s">
        <v>1608</v>
      </c>
      <c r="H344" s="199">
        <v>4</v>
      </c>
      <c r="I344" s="200"/>
      <c r="J344" s="201">
        <f>ROUND(I344*H344,2)</f>
        <v>0</v>
      </c>
      <c r="K344" s="197" t="s">
        <v>21</v>
      </c>
      <c r="L344" s="41"/>
      <c r="M344" s="202" t="s">
        <v>21</v>
      </c>
      <c r="N344" s="203" t="s">
        <v>44</v>
      </c>
      <c r="O344" s="66"/>
      <c r="P344" s="204">
        <f>O344*H344</f>
        <v>0</v>
      </c>
      <c r="Q344" s="204">
        <v>0</v>
      </c>
      <c r="R344" s="204">
        <f>Q344*H344</f>
        <v>0</v>
      </c>
      <c r="S344" s="204">
        <v>0</v>
      </c>
      <c r="T344" s="20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06" t="s">
        <v>100</v>
      </c>
      <c r="AT344" s="206" t="s">
        <v>213</v>
      </c>
      <c r="AU344" s="206" t="s">
        <v>80</v>
      </c>
      <c r="AY344" s="19" t="s">
        <v>211</v>
      </c>
      <c r="BE344" s="207">
        <f>IF(N344="základní",J344,0)</f>
        <v>0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9" t="s">
        <v>80</v>
      </c>
      <c r="BK344" s="207">
        <f>ROUND(I344*H344,2)</f>
        <v>0</v>
      </c>
      <c r="BL344" s="19" t="s">
        <v>100</v>
      </c>
      <c r="BM344" s="206" t="s">
        <v>940</v>
      </c>
    </row>
    <row r="345" spans="1:65" s="2" customFormat="1" ht="19.5">
      <c r="A345" s="36"/>
      <c r="B345" s="37"/>
      <c r="C345" s="38"/>
      <c r="D345" s="210" t="s">
        <v>720</v>
      </c>
      <c r="E345" s="38"/>
      <c r="F345" s="262" t="s">
        <v>3304</v>
      </c>
      <c r="G345" s="38"/>
      <c r="H345" s="38"/>
      <c r="I345" s="119"/>
      <c r="J345" s="38"/>
      <c r="K345" s="38"/>
      <c r="L345" s="41"/>
      <c r="M345" s="263"/>
      <c r="N345" s="264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720</v>
      </c>
      <c r="AU345" s="19" t="s">
        <v>80</v>
      </c>
    </row>
    <row r="346" spans="1:65" s="2" customFormat="1" ht="33" customHeight="1">
      <c r="A346" s="36"/>
      <c r="B346" s="37"/>
      <c r="C346" s="195" t="s">
        <v>127</v>
      </c>
      <c r="D346" s="195" t="s">
        <v>213</v>
      </c>
      <c r="E346" s="196" t="s">
        <v>3593</v>
      </c>
      <c r="F346" s="197" t="s">
        <v>3594</v>
      </c>
      <c r="G346" s="198" t="s">
        <v>1608</v>
      </c>
      <c r="H346" s="199">
        <v>21</v>
      </c>
      <c r="I346" s="200"/>
      <c r="J346" s="201">
        <f>ROUND(I346*H346,2)</f>
        <v>0</v>
      </c>
      <c r="K346" s="197" t="s">
        <v>21</v>
      </c>
      <c r="L346" s="41"/>
      <c r="M346" s="202" t="s">
        <v>21</v>
      </c>
      <c r="N346" s="203" t="s">
        <v>44</v>
      </c>
      <c r="O346" s="66"/>
      <c r="P346" s="204">
        <f>O346*H346</f>
        <v>0</v>
      </c>
      <c r="Q346" s="204">
        <v>0</v>
      </c>
      <c r="R346" s="204">
        <f>Q346*H346</f>
        <v>0</v>
      </c>
      <c r="S346" s="204">
        <v>0</v>
      </c>
      <c r="T346" s="20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6" t="s">
        <v>100</v>
      </c>
      <c r="AT346" s="206" t="s">
        <v>213</v>
      </c>
      <c r="AU346" s="206" t="s">
        <v>80</v>
      </c>
      <c r="AY346" s="19" t="s">
        <v>211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9" t="s">
        <v>80</v>
      </c>
      <c r="BK346" s="207">
        <f>ROUND(I346*H346,2)</f>
        <v>0</v>
      </c>
      <c r="BL346" s="19" t="s">
        <v>100</v>
      </c>
      <c r="BM346" s="206" t="s">
        <v>948</v>
      </c>
    </row>
    <row r="347" spans="1:65" s="2" customFormat="1" ht="19.5">
      <c r="A347" s="36"/>
      <c r="B347" s="37"/>
      <c r="C347" s="38"/>
      <c r="D347" s="210" t="s">
        <v>720</v>
      </c>
      <c r="E347" s="38"/>
      <c r="F347" s="262" t="s">
        <v>3589</v>
      </c>
      <c r="G347" s="38"/>
      <c r="H347" s="38"/>
      <c r="I347" s="119"/>
      <c r="J347" s="38"/>
      <c r="K347" s="38"/>
      <c r="L347" s="41"/>
      <c r="M347" s="263"/>
      <c r="N347" s="264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720</v>
      </c>
      <c r="AU347" s="19" t="s">
        <v>80</v>
      </c>
    </row>
    <row r="348" spans="1:65" s="2" customFormat="1" ht="33" customHeight="1">
      <c r="A348" s="36"/>
      <c r="B348" s="37"/>
      <c r="C348" s="195" t="s">
        <v>619</v>
      </c>
      <c r="D348" s="195" t="s">
        <v>213</v>
      </c>
      <c r="E348" s="196" t="s">
        <v>3595</v>
      </c>
      <c r="F348" s="197" t="s">
        <v>3594</v>
      </c>
      <c r="G348" s="198" t="s">
        <v>1608</v>
      </c>
      <c r="H348" s="199">
        <v>21</v>
      </c>
      <c r="I348" s="200"/>
      <c r="J348" s="201">
        <f>ROUND(I348*H348,2)</f>
        <v>0</v>
      </c>
      <c r="K348" s="197" t="s">
        <v>21</v>
      </c>
      <c r="L348" s="41"/>
      <c r="M348" s="202" t="s">
        <v>21</v>
      </c>
      <c r="N348" s="203" t="s">
        <v>44</v>
      </c>
      <c r="O348" s="66"/>
      <c r="P348" s="204">
        <f>O348*H348</f>
        <v>0</v>
      </c>
      <c r="Q348" s="204">
        <v>0</v>
      </c>
      <c r="R348" s="204">
        <f>Q348*H348</f>
        <v>0</v>
      </c>
      <c r="S348" s="204">
        <v>0</v>
      </c>
      <c r="T348" s="20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06" t="s">
        <v>100</v>
      </c>
      <c r="AT348" s="206" t="s">
        <v>213</v>
      </c>
      <c r="AU348" s="206" t="s">
        <v>80</v>
      </c>
      <c r="AY348" s="19" t="s">
        <v>211</v>
      </c>
      <c r="BE348" s="207">
        <f>IF(N348="základní",J348,0)</f>
        <v>0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9" t="s">
        <v>80</v>
      </c>
      <c r="BK348" s="207">
        <f>ROUND(I348*H348,2)</f>
        <v>0</v>
      </c>
      <c r="BL348" s="19" t="s">
        <v>100</v>
      </c>
      <c r="BM348" s="206" t="s">
        <v>958</v>
      </c>
    </row>
    <row r="349" spans="1:65" s="2" customFormat="1" ht="19.5">
      <c r="A349" s="36"/>
      <c r="B349" s="37"/>
      <c r="C349" s="38"/>
      <c r="D349" s="210" t="s">
        <v>720</v>
      </c>
      <c r="E349" s="38"/>
      <c r="F349" s="262" t="s">
        <v>3304</v>
      </c>
      <c r="G349" s="38"/>
      <c r="H349" s="38"/>
      <c r="I349" s="119"/>
      <c r="J349" s="38"/>
      <c r="K349" s="38"/>
      <c r="L349" s="41"/>
      <c r="M349" s="263"/>
      <c r="N349" s="264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720</v>
      </c>
      <c r="AU349" s="19" t="s">
        <v>80</v>
      </c>
    </row>
    <row r="350" spans="1:65" s="2" customFormat="1" ht="33" customHeight="1">
      <c r="A350" s="36"/>
      <c r="B350" s="37"/>
      <c r="C350" s="195" t="s">
        <v>623</v>
      </c>
      <c r="D350" s="195" t="s">
        <v>213</v>
      </c>
      <c r="E350" s="196" t="s">
        <v>3596</v>
      </c>
      <c r="F350" s="197" t="s">
        <v>3597</v>
      </c>
      <c r="G350" s="198" t="s">
        <v>1608</v>
      </c>
      <c r="H350" s="199">
        <v>9</v>
      </c>
      <c r="I350" s="200"/>
      <c r="J350" s="201">
        <f>ROUND(I350*H350,2)</f>
        <v>0</v>
      </c>
      <c r="K350" s="197" t="s">
        <v>21</v>
      </c>
      <c r="L350" s="41"/>
      <c r="M350" s="202" t="s">
        <v>21</v>
      </c>
      <c r="N350" s="203" t="s">
        <v>44</v>
      </c>
      <c r="O350" s="66"/>
      <c r="P350" s="204">
        <f>O350*H350</f>
        <v>0</v>
      </c>
      <c r="Q350" s="204">
        <v>0</v>
      </c>
      <c r="R350" s="204">
        <f>Q350*H350</f>
        <v>0</v>
      </c>
      <c r="S350" s="204">
        <v>0</v>
      </c>
      <c r="T350" s="20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06" t="s">
        <v>100</v>
      </c>
      <c r="AT350" s="206" t="s">
        <v>213</v>
      </c>
      <c r="AU350" s="206" t="s">
        <v>80</v>
      </c>
      <c r="AY350" s="19" t="s">
        <v>211</v>
      </c>
      <c r="BE350" s="207">
        <f>IF(N350="základní",J350,0)</f>
        <v>0</v>
      </c>
      <c r="BF350" s="207">
        <f>IF(N350="snížená",J350,0)</f>
        <v>0</v>
      </c>
      <c r="BG350" s="207">
        <f>IF(N350="zákl. přenesená",J350,0)</f>
        <v>0</v>
      </c>
      <c r="BH350" s="207">
        <f>IF(N350="sníž. přenesená",J350,0)</f>
        <v>0</v>
      </c>
      <c r="BI350" s="207">
        <f>IF(N350="nulová",J350,0)</f>
        <v>0</v>
      </c>
      <c r="BJ350" s="19" t="s">
        <v>80</v>
      </c>
      <c r="BK350" s="207">
        <f>ROUND(I350*H350,2)</f>
        <v>0</v>
      </c>
      <c r="BL350" s="19" t="s">
        <v>100</v>
      </c>
      <c r="BM350" s="206" t="s">
        <v>966</v>
      </c>
    </row>
    <row r="351" spans="1:65" s="2" customFormat="1" ht="19.5">
      <c r="A351" s="36"/>
      <c r="B351" s="37"/>
      <c r="C351" s="38"/>
      <c r="D351" s="210" t="s">
        <v>720</v>
      </c>
      <c r="E351" s="38"/>
      <c r="F351" s="262" t="s">
        <v>3589</v>
      </c>
      <c r="G351" s="38"/>
      <c r="H351" s="38"/>
      <c r="I351" s="119"/>
      <c r="J351" s="38"/>
      <c r="K351" s="38"/>
      <c r="L351" s="41"/>
      <c r="M351" s="263"/>
      <c r="N351" s="264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720</v>
      </c>
      <c r="AU351" s="19" t="s">
        <v>80</v>
      </c>
    </row>
    <row r="352" spans="1:65" s="2" customFormat="1" ht="33" customHeight="1">
      <c r="A352" s="36"/>
      <c r="B352" s="37"/>
      <c r="C352" s="195" t="s">
        <v>627</v>
      </c>
      <c r="D352" s="195" t="s">
        <v>213</v>
      </c>
      <c r="E352" s="196" t="s">
        <v>3598</v>
      </c>
      <c r="F352" s="197" t="s">
        <v>3597</v>
      </c>
      <c r="G352" s="198" t="s">
        <v>1608</v>
      </c>
      <c r="H352" s="199">
        <v>9</v>
      </c>
      <c r="I352" s="200"/>
      <c r="J352" s="201">
        <f>ROUND(I352*H352,2)</f>
        <v>0</v>
      </c>
      <c r="K352" s="197" t="s">
        <v>21</v>
      </c>
      <c r="L352" s="41"/>
      <c r="M352" s="202" t="s">
        <v>21</v>
      </c>
      <c r="N352" s="203" t="s">
        <v>44</v>
      </c>
      <c r="O352" s="66"/>
      <c r="P352" s="204">
        <f>O352*H352</f>
        <v>0</v>
      </c>
      <c r="Q352" s="204">
        <v>0</v>
      </c>
      <c r="R352" s="204">
        <f>Q352*H352</f>
        <v>0</v>
      </c>
      <c r="S352" s="204">
        <v>0</v>
      </c>
      <c r="T352" s="20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06" t="s">
        <v>100</v>
      </c>
      <c r="AT352" s="206" t="s">
        <v>213</v>
      </c>
      <c r="AU352" s="206" t="s">
        <v>80</v>
      </c>
      <c r="AY352" s="19" t="s">
        <v>211</v>
      </c>
      <c r="BE352" s="207">
        <f>IF(N352="základní",J352,0)</f>
        <v>0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9" t="s">
        <v>80</v>
      </c>
      <c r="BK352" s="207">
        <f>ROUND(I352*H352,2)</f>
        <v>0</v>
      </c>
      <c r="BL352" s="19" t="s">
        <v>100</v>
      </c>
      <c r="BM352" s="206" t="s">
        <v>982</v>
      </c>
    </row>
    <row r="353" spans="1:65" s="2" customFormat="1" ht="19.5">
      <c r="A353" s="36"/>
      <c r="B353" s="37"/>
      <c r="C353" s="38"/>
      <c r="D353" s="210" t="s">
        <v>720</v>
      </c>
      <c r="E353" s="38"/>
      <c r="F353" s="262" t="s">
        <v>3304</v>
      </c>
      <c r="G353" s="38"/>
      <c r="H353" s="38"/>
      <c r="I353" s="119"/>
      <c r="J353" s="38"/>
      <c r="K353" s="38"/>
      <c r="L353" s="41"/>
      <c r="M353" s="263"/>
      <c r="N353" s="264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720</v>
      </c>
      <c r="AU353" s="19" t="s">
        <v>80</v>
      </c>
    </row>
    <row r="354" spans="1:65" s="2" customFormat="1" ht="33" customHeight="1">
      <c r="A354" s="36"/>
      <c r="B354" s="37"/>
      <c r="C354" s="195" t="s">
        <v>632</v>
      </c>
      <c r="D354" s="195" t="s">
        <v>213</v>
      </c>
      <c r="E354" s="196" t="s">
        <v>3599</v>
      </c>
      <c r="F354" s="197" t="s">
        <v>3600</v>
      </c>
      <c r="G354" s="198" t="s">
        <v>1608</v>
      </c>
      <c r="H354" s="199">
        <v>7</v>
      </c>
      <c r="I354" s="200"/>
      <c r="J354" s="201">
        <f>ROUND(I354*H354,2)</f>
        <v>0</v>
      </c>
      <c r="K354" s="197" t="s">
        <v>21</v>
      </c>
      <c r="L354" s="41"/>
      <c r="M354" s="202" t="s">
        <v>21</v>
      </c>
      <c r="N354" s="203" t="s">
        <v>44</v>
      </c>
      <c r="O354" s="66"/>
      <c r="P354" s="204">
        <f>O354*H354</f>
        <v>0</v>
      </c>
      <c r="Q354" s="204">
        <v>0</v>
      </c>
      <c r="R354" s="204">
        <f>Q354*H354</f>
        <v>0</v>
      </c>
      <c r="S354" s="204">
        <v>0</v>
      </c>
      <c r="T354" s="20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6" t="s">
        <v>100</v>
      </c>
      <c r="AT354" s="206" t="s">
        <v>213</v>
      </c>
      <c r="AU354" s="206" t="s">
        <v>80</v>
      </c>
      <c r="AY354" s="19" t="s">
        <v>211</v>
      </c>
      <c r="BE354" s="207">
        <f>IF(N354="základní",J354,0)</f>
        <v>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9" t="s">
        <v>80</v>
      </c>
      <c r="BK354" s="207">
        <f>ROUND(I354*H354,2)</f>
        <v>0</v>
      </c>
      <c r="BL354" s="19" t="s">
        <v>100</v>
      </c>
      <c r="BM354" s="206" t="s">
        <v>994</v>
      </c>
    </row>
    <row r="355" spans="1:65" s="2" customFormat="1" ht="19.5">
      <c r="A355" s="36"/>
      <c r="B355" s="37"/>
      <c r="C355" s="38"/>
      <c r="D355" s="210" t="s">
        <v>720</v>
      </c>
      <c r="E355" s="38"/>
      <c r="F355" s="262" t="s">
        <v>3589</v>
      </c>
      <c r="G355" s="38"/>
      <c r="H355" s="38"/>
      <c r="I355" s="119"/>
      <c r="J355" s="38"/>
      <c r="K355" s="38"/>
      <c r="L355" s="41"/>
      <c r="M355" s="263"/>
      <c r="N355" s="264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720</v>
      </c>
      <c r="AU355" s="19" t="s">
        <v>80</v>
      </c>
    </row>
    <row r="356" spans="1:65" s="2" customFormat="1" ht="33" customHeight="1">
      <c r="A356" s="36"/>
      <c r="B356" s="37"/>
      <c r="C356" s="195" t="s">
        <v>638</v>
      </c>
      <c r="D356" s="195" t="s">
        <v>213</v>
      </c>
      <c r="E356" s="196" t="s">
        <v>3601</v>
      </c>
      <c r="F356" s="197" t="s">
        <v>3600</v>
      </c>
      <c r="G356" s="198" t="s">
        <v>1608</v>
      </c>
      <c r="H356" s="199">
        <v>7</v>
      </c>
      <c r="I356" s="200"/>
      <c r="J356" s="201">
        <f>ROUND(I356*H356,2)</f>
        <v>0</v>
      </c>
      <c r="K356" s="197" t="s">
        <v>21</v>
      </c>
      <c r="L356" s="41"/>
      <c r="M356" s="202" t="s">
        <v>21</v>
      </c>
      <c r="N356" s="203" t="s">
        <v>44</v>
      </c>
      <c r="O356" s="66"/>
      <c r="P356" s="204">
        <f>O356*H356</f>
        <v>0</v>
      </c>
      <c r="Q356" s="204">
        <v>0</v>
      </c>
      <c r="R356" s="204">
        <f>Q356*H356</f>
        <v>0</v>
      </c>
      <c r="S356" s="204">
        <v>0</v>
      </c>
      <c r="T356" s="20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6" t="s">
        <v>100</v>
      </c>
      <c r="AT356" s="206" t="s">
        <v>213</v>
      </c>
      <c r="AU356" s="206" t="s">
        <v>80</v>
      </c>
      <c r="AY356" s="19" t="s">
        <v>211</v>
      </c>
      <c r="BE356" s="207">
        <f>IF(N356="základní",J356,0)</f>
        <v>0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9" t="s">
        <v>80</v>
      </c>
      <c r="BK356" s="207">
        <f>ROUND(I356*H356,2)</f>
        <v>0</v>
      </c>
      <c r="BL356" s="19" t="s">
        <v>100</v>
      </c>
      <c r="BM356" s="206" t="s">
        <v>1010</v>
      </c>
    </row>
    <row r="357" spans="1:65" s="2" customFormat="1" ht="19.5">
      <c r="A357" s="36"/>
      <c r="B357" s="37"/>
      <c r="C357" s="38"/>
      <c r="D357" s="210" t="s">
        <v>720</v>
      </c>
      <c r="E357" s="38"/>
      <c r="F357" s="262" t="s">
        <v>3304</v>
      </c>
      <c r="G357" s="38"/>
      <c r="H357" s="38"/>
      <c r="I357" s="119"/>
      <c r="J357" s="38"/>
      <c r="K357" s="38"/>
      <c r="L357" s="41"/>
      <c r="M357" s="263"/>
      <c r="N357" s="264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720</v>
      </c>
      <c r="AU357" s="19" t="s">
        <v>80</v>
      </c>
    </row>
    <row r="358" spans="1:65" s="2" customFormat="1" ht="44.25" customHeight="1">
      <c r="A358" s="36"/>
      <c r="B358" s="37"/>
      <c r="C358" s="195" t="s">
        <v>645</v>
      </c>
      <c r="D358" s="195" t="s">
        <v>213</v>
      </c>
      <c r="E358" s="196" t="s">
        <v>3602</v>
      </c>
      <c r="F358" s="197" t="s">
        <v>3603</v>
      </c>
      <c r="G358" s="198" t="s">
        <v>1608</v>
      </c>
      <c r="H358" s="199">
        <v>10</v>
      </c>
      <c r="I358" s="200"/>
      <c r="J358" s="201">
        <f>ROUND(I358*H358,2)</f>
        <v>0</v>
      </c>
      <c r="K358" s="197" t="s">
        <v>21</v>
      </c>
      <c r="L358" s="41"/>
      <c r="M358" s="202" t="s">
        <v>21</v>
      </c>
      <c r="N358" s="203" t="s">
        <v>44</v>
      </c>
      <c r="O358" s="66"/>
      <c r="P358" s="204">
        <f>O358*H358</f>
        <v>0</v>
      </c>
      <c r="Q358" s="204">
        <v>0</v>
      </c>
      <c r="R358" s="204">
        <f>Q358*H358</f>
        <v>0</v>
      </c>
      <c r="S358" s="204">
        <v>0</v>
      </c>
      <c r="T358" s="20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6" t="s">
        <v>100</v>
      </c>
      <c r="AT358" s="206" t="s">
        <v>213</v>
      </c>
      <c r="AU358" s="206" t="s">
        <v>80</v>
      </c>
      <c r="AY358" s="19" t="s">
        <v>211</v>
      </c>
      <c r="BE358" s="207">
        <f>IF(N358="základní",J358,0)</f>
        <v>0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9" t="s">
        <v>80</v>
      </c>
      <c r="BK358" s="207">
        <f>ROUND(I358*H358,2)</f>
        <v>0</v>
      </c>
      <c r="BL358" s="19" t="s">
        <v>100</v>
      </c>
      <c r="BM358" s="206" t="s">
        <v>1018</v>
      </c>
    </row>
    <row r="359" spans="1:65" s="2" customFormat="1" ht="19.5">
      <c r="A359" s="36"/>
      <c r="B359" s="37"/>
      <c r="C359" s="38"/>
      <c r="D359" s="210" t="s">
        <v>720</v>
      </c>
      <c r="E359" s="38"/>
      <c r="F359" s="262" t="s">
        <v>3589</v>
      </c>
      <c r="G359" s="38"/>
      <c r="H359" s="38"/>
      <c r="I359" s="119"/>
      <c r="J359" s="38"/>
      <c r="K359" s="38"/>
      <c r="L359" s="41"/>
      <c r="M359" s="263"/>
      <c r="N359" s="264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720</v>
      </c>
      <c r="AU359" s="19" t="s">
        <v>80</v>
      </c>
    </row>
    <row r="360" spans="1:65" s="2" customFormat="1" ht="44.25" customHeight="1">
      <c r="A360" s="36"/>
      <c r="B360" s="37"/>
      <c r="C360" s="195" t="s">
        <v>650</v>
      </c>
      <c r="D360" s="195" t="s">
        <v>213</v>
      </c>
      <c r="E360" s="196" t="s">
        <v>3604</v>
      </c>
      <c r="F360" s="197" t="s">
        <v>3603</v>
      </c>
      <c r="G360" s="198" t="s">
        <v>1608</v>
      </c>
      <c r="H360" s="199">
        <v>10</v>
      </c>
      <c r="I360" s="200"/>
      <c r="J360" s="201">
        <f>ROUND(I360*H360,2)</f>
        <v>0</v>
      </c>
      <c r="K360" s="197" t="s">
        <v>21</v>
      </c>
      <c r="L360" s="41"/>
      <c r="M360" s="202" t="s">
        <v>21</v>
      </c>
      <c r="N360" s="203" t="s">
        <v>44</v>
      </c>
      <c r="O360" s="66"/>
      <c r="P360" s="204">
        <f>O360*H360</f>
        <v>0</v>
      </c>
      <c r="Q360" s="204">
        <v>0</v>
      </c>
      <c r="R360" s="204">
        <f>Q360*H360</f>
        <v>0</v>
      </c>
      <c r="S360" s="204">
        <v>0</v>
      </c>
      <c r="T360" s="20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6" t="s">
        <v>100</v>
      </c>
      <c r="AT360" s="206" t="s">
        <v>213</v>
      </c>
      <c r="AU360" s="206" t="s">
        <v>80</v>
      </c>
      <c r="AY360" s="19" t="s">
        <v>211</v>
      </c>
      <c r="BE360" s="207">
        <f>IF(N360="základní",J360,0)</f>
        <v>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9" t="s">
        <v>80</v>
      </c>
      <c r="BK360" s="207">
        <f>ROUND(I360*H360,2)</f>
        <v>0</v>
      </c>
      <c r="BL360" s="19" t="s">
        <v>100</v>
      </c>
      <c r="BM360" s="206" t="s">
        <v>1030</v>
      </c>
    </row>
    <row r="361" spans="1:65" s="2" customFormat="1" ht="19.5">
      <c r="A361" s="36"/>
      <c r="B361" s="37"/>
      <c r="C361" s="38"/>
      <c r="D361" s="210" t="s">
        <v>720</v>
      </c>
      <c r="E361" s="38"/>
      <c r="F361" s="262" t="s">
        <v>3605</v>
      </c>
      <c r="G361" s="38"/>
      <c r="H361" s="38"/>
      <c r="I361" s="119"/>
      <c r="J361" s="38"/>
      <c r="K361" s="38"/>
      <c r="L361" s="41"/>
      <c r="M361" s="263"/>
      <c r="N361" s="264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720</v>
      </c>
      <c r="AU361" s="19" t="s">
        <v>80</v>
      </c>
    </row>
    <row r="362" spans="1:65" s="2" customFormat="1" ht="44.25" customHeight="1">
      <c r="A362" s="36"/>
      <c r="B362" s="37"/>
      <c r="C362" s="195" t="s">
        <v>654</v>
      </c>
      <c r="D362" s="195" t="s">
        <v>213</v>
      </c>
      <c r="E362" s="196" t="s">
        <v>3606</v>
      </c>
      <c r="F362" s="197" t="s">
        <v>3607</v>
      </c>
      <c r="G362" s="198" t="s">
        <v>1608</v>
      </c>
      <c r="H362" s="199">
        <v>2</v>
      </c>
      <c r="I362" s="200"/>
      <c r="J362" s="201">
        <f>ROUND(I362*H362,2)</f>
        <v>0</v>
      </c>
      <c r="K362" s="197" t="s">
        <v>21</v>
      </c>
      <c r="L362" s="41"/>
      <c r="M362" s="202" t="s">
        <v>21</v>
      </c>
      <c r="N362" s="203" t="s">
        <v>44</v>
      </c>
      <c r="O362" s="66"/>
      <c r="P362" s="204">
        <f>O362*H362</f>
        <v>0</v>
      </c>
      <c r="Q362" s="204">
        <v>0</v>
      </c>
      <c r="R362" s="204">
        <f>Q362*H362</f>
        <v>0</v>
      </c>
      <c r="S362" s="204">
        <v>0</v>
      </c>
      <c r="T362" s="20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6" t="s">
        <v>100</v>
      </c>
      <c r="AT362" s="206" t="s">
        <v>213</v>
      </c>
      <c r="AU362" s="206" t="s">
        <v>80</v>
      </c>
      <c r="AY362" s="19" t="s">
        <v>211</v>
      </c>
      <c r="BE362" s="207">
        <f>IF(N362="základní",J362,0)</f>
        <v>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9" t="s">
        <v>80</v>
      </c>
      <c r="BK362" s="207">
        <f>ROUND(I362*H362,2)</f>
        <v>0</v>
      </c>
      <c r="BL362" s="19" t="s">
        <v>100</v>
      </c>
      <c r="BM362" s="206" t="s">
        <v>1043</v>
      </c>
    </row>
    <row r="363" spans="1:65" s="2" customFormat="1" ht="19.5">
      <c r="A363" s="36"/>
      <c r="B363" s="37"/>
      <c r="C363" s="38"/>
      <c r="D363" s="210" t="s">
        <v>720</v>
      </c>
      <c r="E363" s="38"/>
      <c r="F363" s="262" t="s">
        <v>3608</v>
      </c>
      <c r="G363" s="38"/>
      <c r="H363" s="38"/>
      <c r="I363" s="119"/>
      <c r="J363" s="38"/>
      <c r="K363" s="38"/>
      <c r="L363" s="41"/>
      <c r="M363" s="263"/>
      <c r="N363" s="264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720</v>
      </c>
      <c r="AU363" s="19" t="s">
        <v>80</v>
      </c>
    </row>
    <row r="364" spans="1:65" s="2" customFormat="1" ht="44.25" customHeight="1">
      <c r="A364" s="36"/>
      <c r="B364" s="37"/>
      <c r="C364" s="195" t="s">
        <v>659</v>
      </c>
      <c r="D364" s="195" t="s">
        <v>213</v>
      </c>
      <c r="E364" s="196" t="s">
        <v>3609</v>
      </c>
      <c r="F364" s="197" t="s">
        <v>3610</v>
      </c>
      <c r="G364" s="198" t="s">
        <v>1608</v>
      </c>
      <c r="H364" s="199">
        <v>2</v>
      </c>
      <c r="I364" s="200"/>
      <c r="J364" s="201">
        <f>ROUND(I364*H364,2)</f>
        <v>0</v>
      </c>
      <c r="K364" s="197" t="s">
        <v>21</v>
      </c>
      <c r="L364" s="41"/>
      <c r="M364" s="202" t="s">
        <v>21</v>
      </c>
      <c r="N364" s="203" t="s">
        <v>44</v>
      </c>
      <c r="O364" s="66"/>
      <c r="P364" s="204">
        <f>O364*H364</f>
        <v>0</v>
      </c>
      <c r="Q364" s="204">
        <v>0</v>
      </c>
      <c r="R364" s="204">
        <f>Q364*H364</f>
        <v>0</v>
      </c>
      <c r="S364" s="204">
        <v>0</v>
      </c>
      <c r="T364" s="20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6" t="s">
        <v>100</v>
      </c>
      <c r="AT364" s="206" t="s">
        <v>213</v>
      </c>
      <c r="AU364" s="206" t="s">
        <v>80</v>
      </c>
      <c r="AY364" s="19" t="s">
        <v>211</v>
      </c>
      <c r="BE364" s="207">
        <f>IF(N364="základní",J364,0)</f>
        <v>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9" t="s">
        <v>80</v>
      </c>
      <c r="BK364" s="207">
        <f>ROUND(I364*H364,2)</f>
        <v>0</v>
      </c>
      <c r="BL364" s="19" t="s">
        <v>100</v>
      </c>
      <c r="BM364" s="206" t="s">
        <v>1053</v>
      </c>
    </row>
    <row r="365" spans="1:65" s="2" customFormat="1" ht="19.5">
      <c r="A365" s="36"/>
      <c r="B365" s="37"/>
      <c r="C365" s="38"/>
      <c r="D365" s="210" t="s">
        <v>720</v>
      </c>
      <c r="E365" s="38"/>
      <c r="F365" s="262" t="s">
        <v>3304</v>
      </c>
      <c r="G365" s="38"/>
      <c r="H365" s="38"/>
      <c r="I365" s="119"/>
      <c r="J365" s="38"/>
      <c r="K365" s="38"/>
      <c r="L365" s="41"/>
      <c r="M365" s="263"/>
      <c r="N365" s="264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720</v>
      </c>
      <c r="AU365" s="19" t="s">
        <v>80</v>
      </c>
    </row>
    <row r="366" spans="1:65" s="2" customFormat="1" ht="44.25" customHeight="1">
      <c r="A366" s="36"/>
      <c r="B366" s="37"/>
      <c r="C366" s="195" t="s">
        <v>673</v>
      </c>
      <c r="D366" s="195" t="s">
        <v>213</v>
      </c>
      <c r="E366" s="196" t="s">
        <v>3611</v>
      </c>
      <c r="F366" s="197" t="s">
        <v>3612</v>
      </c>
      <c r="G366" s="198" t="s">
        <v>1608</v>
      </c>
      <c r="H366" s="199">
        <v>4</v>
      </c>
      <c r="I366" s="200"/>
      <c r="J366" s="201">
        <f>ROUND(I366*H366,2)</f>
        <v>0</v>
      </c>
      <c r="K366" s="197" t="s">
        <v>21</v>
      </c>
      <c r="L366" s="41"/>
      <c r="M366" s="202" t="s">
        <v>21</v>
      </c>
      <c r="N366" s="203" t="s">
        <v>44</v>
      </c>
      <c r="O366" s="66"/>
      <c r="P366" s="204">
        <f>O366*H366</f>
        <v>0</v>
      </c>
      <c r="Q366" s="204">
        <v>0</v>
      </c>
      <c r="R366" s="204">
        <f>Q366*H366</f>
        <v>0</v>
      </c>
      <c r="S366" s="204">
        <v>0</v>
      </c>
      <c r="T366" s="20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6" t="s">
        <v>100</v>
      </c>
      <c r="AT366" s="206" t="s">
        <v>213</v>
      </c>
      <c r="AU366" s="206" t="s">
        <v>80</v>
      </c>
      <c r="AY366" s="19" t="s">
        <v>211</v>
      </c>
      <c r="BE366" s="207">
        <f>IF(N366="základní",J366,0)</f>
        <v>0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9" t="s">
        <v>80</v>
      </c>
      <c r="BK366" s="207">
        <f>ROUND(I366*H366,2)</f>
        <v>0</v>
      </c>
      <c r="BL366" s="19" t="s">
        <v>100</v>
      </c>
      <c r="BM366" s="206" t="s">
        <v>1066</v>
      </c>
    </row>
    <row r="367" spans="1:65" s="2" customFormat="1" ht="19.5">
      <c r="A367" s="36"/>
      <c r="B367" s="37"/>
      <c r="C367" s="38"/>
      <c r="D367" s="210" t="s">
        <v>720</v>
      </c>
      <c r="E367" s="38"/>
      <c r="F367" s="262" t="s">
        <v>3608</v>
      </c>
      <c r="G367" s="38"/>
      <c r="H367" s="38"/>
      <c r="I367" s="119"/>
      <c r="J367" s="38"/>
      <c r="K367" s="38"/>
      <c r="L367" s="41"/>
      <c r="M367" s="263"/>
      <c r="N367" s="264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720</v>
      </c>
      <c r="AU367" s="19" t="s">
        <v>80</v>
      </c>
    </row>
    <row r="368" spans="1:65" s="2" customFormat="1" ht="44.25" customHeight="1">
      <c r="A368" s="36"/>
      <c r="B368" s="37"/>
      <c r="C368" s="195" t="s">
        <v>679</v>
      </c>
      <c r="D368" s="195" t="s">
        <v>213</v>
      </c>
      <c r="E368" s="196" t="s">
        <v>3613</v>
      </c>
      <c r="F368" s="197" t="s">
        <v>3612</v>
      </c>
      <c r="G368" s="198" t="s">
        <v>1608</v>
      </c>
      <c r="H368" s="199">
        <v>4</v>
      </c>
      <c r="I368" s="200"/>
      <c r="J368" s="201">
        <f>ROUND(I368*H368,2)</f>
        <v>0</v>
      </c>
      <c r="K368" s="197" t="s">
        <v>21</v>
      </c>
      <c r="L368" s="41"/>
      <c r="M368" s="202" t="s">
        <v>21</v>
      </c>
      <c r="N368" s="203" t="s">
        <v>44</v>
      </c>
      <c r="O368" s="66"/>
      <c r="P368" s="204">
        <f>O368*H368</f>
        <v>0</v>
      </c>
      <c r="Q368" s="204">
        <v>0</v>
      </c>
      <c r="R368" s="204">
        <f>Q368*H368</f>
        <v>0</v>
      </c>
      <c r="S368" s="204">
        <v>0</v>
      </c>
      <c r="T368" s="20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6" t="s">
        <v>100</v>
      </c>
      <c r="AT368" s="206" t="s">
        <v>213</v>
      </c>
      <c r="AU368" s="206" t="s">
        <v>80</v>
      </c>
      <c r="AY368" s="19" t="s">
        <v>211</v>
      </c>
      <c r="BE368" s="207">
        <f>IF(N368="základní",J368,0)</f>
        <v>0</v>
      </c>
      <c r="BF368" s="207">
        <f>IF(N368="snížená",J368,0)</f>
        <v>0</v>
      </c>
      <c r="BG368" s="207">
        <f>IF(N368="zákl. přenesená",J368,0)</f>
        <v>0</v>
      </c>
      <c r="BH368" s="207">
        <f>IF(N368="sníž. přenesená",J368,0)</f>
        <v>0</v>
      </c>
      <c r="BI368" s="207">
        <f>IF(N368="nulová",J368,0)</f>
        <v>0</v>
      </c>
      <c r="BJ368" s="19" t="s">
        <v>80</v>
      </c>
      <c r="BK368" s="207">
        <f>ROUND(I368*H368,2)</f>
        <v>0</v>
      </c>
      <c r="BL368" s="19" t="s">
        <v>100</v>
      </c>
      <c r="BM368" s="206" t="s">
        <v>1966</v>
      </c>
    </row>
    <row r="369" spans="1:65" s="2" customFormat="1" ht="19.5">
      <c r="A369" s="36"/>
      <c r="B369" s="37"/>
      <c r="C369" s="38"/>
      <c r="D369" s="210" t="s">
        <v>720</v>
      </c>
      <c r="E369" s="38"/>
      <c r="F369" s="262" t="s">
        <v>3304</v>
      </c>
      <c r="G369" s="38"/>
      <c r="H369" s="38"/>
      <c r="I369" s="119"/>
      <c r="J369" s="38"/>
      <c r="K369" s="38"/>
      <c r="L369" s="41"/>
      <c r="M369" s="263"/>
      <c r="N369" s="264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720</v>
      </c>
      <c r="AU369" s="19" t="s">
        <v>80</v>
      </c>
    </row>
    <row r="370" spans="1:65" s="2" customFormat="1" ht="33" customHeight="1">
      <c r="A370" s="36"/>
      <c r="B370" s="37"/>
      <c r="C370" s="195" t="s">
        <v>686</v>
      </c>
      <c r="D370" s="195" t="s">
        <v>213</v>
      </c>
      <c r="E370" s="196" t="s">
        <v>3614</v>
      </c>
      <c r="F370" s="197" t="s">
        <v>3615</v>
      </c>
      <c r="G370" s="198" t="s">
        <v>1608</v>
      </c>
      <c r="H370" s="199">
        <v>1</v>
      </c>
      <c r="I370" s="200"/>
      <c r="J370" s="201">
        <f>ROUND(I370*H370,2)</f>
        <v>0</v>
      </c>
      <c r="K370" s="197" t="s">
        <v>21</v>
      </c>
      <c r="L370" s="41"/>
      <c r="M370" s="202" t="s">
        <v>21</v>
      </c>
      <c r="N370" s="203" t="s">
        <v>44</v>
      </c>
      <c r="O370" s="66"/>
      <c r="P370" s="204">
        <f>O370*H370</f>
        <v>0</v>
      </c>
      <c r="Q370" s="204">
        <v>0</v>
      </c>
      <c r="R370" s="204">
        <f>Q370*H370</f>
        <v>0</v>
      </c>
      <c r="S370" s="204">
        <v>0</v>
      </c>
      <c r="T370" s="20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100</v>
      </c>
      <c r="AT370" s="206" t="s">
        <v>213</v>
      </c>
      <c r="AU370" s="206" t="s">
        <v>80</v>
      </c>
      <c r="AY370" s="19" t="s">
        <v>211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9" t="s">
        <v>80</v>
      </c>
      <c r="BK370" s="207">
        <f>ROUND(I370*H370,2)</f>
        <v>0</v>
      </c>
      <c r="BL370" s="19" t="s">
        <v>100</v>
      </c>
      <c r="BM370" s="206" t="s">
        <v>1983</v>
      </c>
    </row>
    <row r="371" spans="1:65" s="2" customFormat="1" ht="19.5">
      <c r="A371" s="36"/>
      <c r="B371" s="37"/>
      <c r="C371" s="38"/>
      <c r="D371" s="210" t="s">
        <v>720</v>
      </c>
      <c r="E371" s="38"/>
      <c r="F371" s="262" t="s">
        <v>3281</v>
      </c>
      <c r="G371" s="38"/>
      <c r="H371" s="38"/>
      <c r="I371" s="119"/>
      <c r="J371" s="38"/>
      <c r="K371" s="38"/>
      <c r="L371" s="41"/>
      <c r="M371" s="263"/>
      <c r="N371" s="264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720</v>
      </c>
      <c r="AU371" s="19" t="s">
        <v>80</v>
      </c>
    </row>
    <row r="372" spans="1:65" s="2" customFormat="1" ht="33" customHeight="1">
      <c r="A372" s="36"/>
      <c r="B372" s="37"/>
      <c r="C372" s="195" t="s">
        <v>691</v>
      </c>
      <c r="D372" s="195" t="s">
        <v>213</v>
      </c>
      <c r="E372" s="196" t="s">
        <v>3616</v>
      </c>
      <c r="F372" s="197" t="s">
        <v>3615</v>
      </c>
      <c r="G372" s="198" t="s">
        <v>1608</v>
      </c>
      <c r="H372" s="199">
        <v>1</v>
      </c>
      <c r="I372" s="200"/>
      <c r="J372" s="201">
        <f>ROUND(I372*H372,2)</f>
        <v>0</v>
      </c>
      <c r="K372" s="197" t="s">
        <v>21</v>
      </c>
      <c r="L372" s="41"/>
      <c r="M372" s="202" t="s">
        <v>21</v>
      </c>
      <c r="N372" s="203" t="s">
        <v>44</v>
      </c>
      <c r="O372" s="66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6" t="s">
        <v>100</v>
      </c>
      <c r="AT372" s="206" t="s">
        <v>213</v>
      </c>
      <c r="AU372" s="206" t="s">
        <v>80</v>
      </c>
      <c r="AY372" s="19" t="s">
        <v>211</v>
      </c>
      <c r="BE372" s="207">
        <f>IF(N372="základní",J372,0)</f>
        <v>0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9" t="s">
        <v>80</v>
      </c>
      <c r="BK372" s="207">
        <f>ROUND(I372*H372,2)</f>
        <v>0</v>
      </c>
      <c r="BL372" s="19" t="s">
        <v>100</v>
      </c>
      <c r="BM372" s="206" t="s">
        <v>1994</v>
      </c>
    </row>
    <row r="373" spans="1:65" s="2" customFormat="1" ht="19.5">
      <c r="A373" s="36"/>
      <c r="B373" s="37"/>
      <c r="C373" s="38"/>
      <c r="D373" s="210" t="s">
        <v>720</v>
      </c>
      <c r="E373" s="38"/>
      <c r="F373" s="262" t="s">
        <v>3304</v>
      </c>
      <c r="G373" s="38"/>
      <c r="H373" s="38"/>
      <c r="I373" s="119"/>
      <c r="J373" s="38"/>
      <c r="K373" s="38"/>
      <c r="L373" s="41"/>
      <c r="M373" s="263"/>
      <c r="N373" s="264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720</v>
      </c>
      <c r="AU373" s="19" t="s">
        <v>80</v>
      </c>
    </row>
    <row r="374" spans="1:65" s="2" customFormat="1" ht="21.75" customHeight="1">
      <c r="A374" s="36"/>
      <c r="B374" s="37"/>
      <c r="C374" s="195" t="s">
        <v>701</v>
      </c>
      <c r="D374" s="195" t="s">
        <v>213</v>
      </c>
      <c r="E374" s="196" t="s">
        <v>3617</v>
      </c>
      <c r="F374" s="197" t="s">
        <v>3618</v>
      </c>
      <c r="G374" s="198" t="s">
        <v>1608</v>
      </c>
      <c r="H374" s="199">
        <v>20</v>
      </c>
      <c r="I374" s="200"/>
      <c r="J374" s="201">
        <f>ROUND(I374*H374,2)</f>
        <v>0</v>
      </c>
      <c r="K374" s="197" t="s">
        <v>21</v>
      </c>
      <c r="L374" s="41"/>
      <c r="M374" s="202" t="s">
        <v>21</v>
      </c>
      <c r="N374" s="203" t="s">
        <v>44</v>
      </c>
      <c r="O374" s="66"/>
      <c r="P374" s="204">
        <f>O374*H374</f>
        <v>0</v>
      </c>
      <c r="Q374" s="204">
        <v>0</v>
      </c>
      <c r="R374" s="204">
        <f>Q374*H374</f>
        <v>0</v>
      </c>
      <c r="S374" s="204">
        <v>0</v>
      </c>
      <c r="T374" s="20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6" t="s">
        <v>100</v>
      </c>
      <c r="AT374" s="206" t="s">
        <v>213</v>
      </c>
      <c r="AU374" s="206" t="s">
        <v>80</v>
      </c>
      <c r="AY374" s="19" t="s">
        <v>211</v>
      </c>
      <c r="BE374" s="207">
        <f>IF(N374="základní",J374,0)</f>
        <v>0</v>
      </c>
      <c r="BF374" s="207">
        <f>IF(N374="snížená",J374,0)</f>
        <v>0</v>
      </c>
      <c r="BG374" s="207">
        <f>IF(N374="zákl. přenesená",J374,0)</f>
        <v>0</v>
      </c>
      <c r="BH374" s="207">
        <f>IF(N374="sníž. přenesená",J374,0)</f>
        <v>0</v>
      </c>
      <c r="BI374" s="207">
        <f>IF(N374="nulová",J374,0)</f>
        <v>0</v>
      </c>
      <c r="BJ374" s="19" t="s">
        <v>80</v>
      </c>
      <c r="BK374" s="207">
        <f>ROUND(I374*H374,2)</f>
        <v>0</v>
      </c>
      <c r="BL374" s="19" t="s">
        <v>100</v>
      </c>
      <c r="BM374" s="206" t="s">
        <v>2004</v>
      </c>
    </row>
    <row r="375" spans="1:65" s="2" customFormat="1" ht="19.5">
      <c r="A375" s="36"/>
      <c r="B375" s="37"/>
      <c r="C375" s="38"/>
      <c r="D375" s="210" t="s">
        <v>720</v>
      </c>
      <c r="E375" s="38"/>
      <c r="F375" s="262" t="s">
        <v>3300</v>
      </c>
      <c r="G375" s="38"/>
      <c r="H375" s="38"/>
      <c r="I375" s="119"/>
      <c r="J375" s="38"/>
      <c r="K375" s="38"/>
      <c r="L375" s="41"/>
      <c r="M375" s="263"/>
      <c r="N375" s="264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720</v>
      </c>
      <c r="AU375" s="19" t="s">
        <v>80</v>
      </c>
    </row>
    <row r="376" spans="1:65" s="2" customFormat="1" ht="21.75" customHeight="1">
      <c r="A376" s="36"/>
      <c r="B376" s="37"/>
      <c r="C376" s="195" t="s">
        <v>706</v>
      </c>
      <c r="D376" s="195" t="s">
        <v>213</v>
      </c>
      <c r="E376" s="196" t="s">
        <v>3619</v>
      </c>
      <c r="F376" s="197" t="s">
        <v>3618</v>
      </c>
      <c r="G376" s="198" t="s">
        <v>1608</v>
      </c>
      <c r="H376" s="199">
        <v>20</v>
      </c>
      <c r="I376" s="200"/>
      <c r="J376" s="201">
        <f>ROUND(I376*H376,2)</f>
        <v>0</v>
      </c>
      <c r="K376" s="197" t="s">
        <v>21</v>
      </c>
      <c r="L376" s="41"/>
      <c r="M376" s="202" t="s">
        <v>21</v>
      </c>
      <c r="N376" s="203" t="s">
        <v>44</v>
      </c>
      <c r="O376" s="66"/>
      <c r="P376" s="204">
        <f>O376*H376</f>
        <v>0</v>
      </c>
      <c r="Q376" s="204">
        <v>0</v>
      </c>
      <c r="R376" s="204">
        <f>Q376*H376</f>
        <v>0</v>
      </c>
      <c r="S376" s="204">
        <v>0</v>
      </c>
      <c r="T376" s="20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6" t="s">
        <v>100</v>
      </c>
      <c r="AT376" s="206" t="s">
        <v>213</v>
      </c>
      <c r="AU376" s="206" t="s">
        <v>80</v>
      </c>
      <c r="AY376" s="19" t="s">
        <v>211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9" t="s">
        <v>80</v>
      </c>
      <c r="BK376" s="207">
        <f>ROUND(I376*H376,2)</f>
        <v>0</v>
      </c>
      <c r="BL376" s="19" t="s">
        <v>100</v>
      </c>
      <c r="BM376" s="206" t="s">
        <v>2013</v>
      </c>
    </row>
    <row r="377" spans="1:65" s="2" customFormat="1" ht="19.5">
      <c r="A377" s="36"/>
      <c r="B377" s="37"/>
      <c r="C377" s="38"/>
      <c r="D377" s="210" t="s">
        <v>720</v>
      </c>
      <c r="E377" s="38"/>
      <c r="F377" s="262" t="s">
        <v>3304</v>
      </c>
      <c r="G377" s="38"/>
      <c r="H377" s="38"/>
      <c r="I377" s="119"/>
      <c r="J377" s="38"/>
      <c r="K377" s="38"/>
      <c r="L377" s="41"/>
      <c r="M377" s="263"/>
      <c r="N377" s="264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720</v>
      </c>
      <c r="AU377" s="19" t="s">
        <v>80</v>
      </c>
    </row>
    <row r="378" spans="1:65" s="2" customFormat="1" ht="21.75" customHeight="1">
      <c r="A378" s="36"/>
      <c r="B378" s="37"/>
      <c r="C378" s="195" t="s">
        <v>711</v>
      </c>
      <c r="D378" s="195" t="s">
        <v>213</v>
      </c>
      <c r="E378" s="196" t="s">
        <v>3620</v>
      </c>
      <c r="F378" s="197" t="s">
        <v>3621</v>
      </c>
      <c r="G378" s="198" t="s">
        <v>1608</v>
      </c>
      <c r="H378" s="199">
        <v>20</v>
      </c>
      <c r="I378" s="200"/>
      <c r="J378" s="201">
        <f>ROUND(I378*H378,2)</f>
        <v>0</v>
      </c>
      <c r="K378" s="197" t="s">
        <v>21</v>
      </c>
      <c r="L378" s="41"/>
      <c r="M378" s="202" t="s">
        <v>21</v>
      </c>
      <c r="N378" s="203" t="s">
        <v>44</v>
      </c>
      <c r="O378" s="66"/>
      <c r="P378" s="204">
        <f>O378*H378</f>
        <v>0</v>
      </c>
      <c r="Q378" s="204">
        <v>0</v>
      </c>
      <c r="R378" s="204">
        <f>Q378*H378</f>
        <v>0</v>
      </c>
      <c r="S378" s="204">
        <v>0</v>
      </c>
      <c r="T378" s="20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6" t="s">
        <v>100</v>
      </c>
      <c r="AT378" s="206" t="s">
        <v>213</v>
      </c>
      <c r="AU378" s="206" t="s">
        <v>80</v>
      </c>
      <c r="AY378" s="19" t="s">
        <v>211</v>
      </c>
      <c r="BE378" s="207">
        <f>IF(N378="základní",J378,0)</f>
        <v>0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9" t="s">
        <v>80</v>
      </c>
      <c r="BK378" s="207">
        <f>ROUND(I378*H378,2)</f>
        <v>0</v>
      </c>
      <c r="BL378" s="19" t="s">
        <v>100</v>
      </c>
      <c r="BM378" s="206" t="s">
        <v>2025</v>
      </c>
    </row>
    <row r="379" spans="1:65" s="2" customFormat="1" ht="19.5">
      <c r="A379" s="36"/>
      <c r="B379" s="37"/>
      <c r="C379" s="38"/>
      <c r="D379" s="210" t="s">
        <v>720</v>
      </c>
      <c r="E379" s="38"/>
      <c r="F379" s="262" t="s">
        <v>3300</v>
      </c>
      <c r="G379" s="38"/>
      <c r="H379" s="38"/>
      <c r="I379" s="119"/>
      <c r="J379" s="38"/>
      <c r="K379" s="38"/>
      <c r="L379" s="41"/>
      <c r="M379" s="263"/>
      <c r="N379" s="264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720</v>
      </c>
      <c r="AU379" s="19" t="s">
        <v>80</v>
      </c>
    </row>
    <row r="380" spans="1:65" s="2" customFormat="1" ht="21.75" customHeight="1">
      <c r="A380" s="36"/>
      <c r="B380" s="37"/>
      <c r="C380" s="195" t="s">
        <v>716</v>
      </c>
      <c r="D380" s="195" t="s">
        <v>213</v>
      </c>
      <c r="E380" s="196" t="s">
        <v>3622</v>
      </c>
      <c r="F380" s="197" t="s">
        <v>3621</v>
      </c>
      <c r="G380" s="198" t="s">
        <v>1608</v>
      </c>
      <c r="H380" s="199">
        <v>20</v>
      </c>
      <c r="I380" s="200"/>
      <c r="J380" s="201">
        <f>ROUND(I380*H380,2)</f>
        <v>0</v>
      </c>
      <c r="K380" s="197" t="s">
        <v>21</v>
      </c>
      <c r="L380" s="41"/>
      <c r="M380" s="202" t="s">
        <v>21</v>
      </c>
      <c r="N380" s="203" t="s">
        <v>44</v>
      </c>
      <c r="O380" s="66"/>
      <c r="P380" s="204">
        <f>O380*H380</f>
        <v>0</v>
      </c>
      <c r="Q380" s="204">
        <v>0</v>
      </c>
      <c r="R380" s="204">
        <f>Q380*H380</f>
        <v>0</v>
      </c>
      <c r="S380" s="204">
        <v>0</v>
      </c>
      <c r="T380" s="20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6" t="s">
        <v>100</v>
      </c>
      <c r="AT380" s="206" t="s">
        <v>213</v>
      </c>
      <c r="AU380" s="206" t="s">
        <v>80</v>
      </c>
      <c r="AY380" s="19" t="s">
        <v>211</v>
      </c>
      <c r="BE380" s="207">
        <f>IF(N380="základní",J380,0)</f>
        <v>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9" t="s">
        <v>80</v>
      </c>
      <c r="BK380" s="207">
        <f>ROUND(I380*H380,2)</f>
        <v>0</v>
      </c>
      <c r="BL380" s="19" t="s">
        <v>100</v>
      </c>
      <c r="BM380" s="206" t="s">
        <v>2046</v>
      </c>
    </row>
    <row r="381" spans="1:65" s="2" customFormat="1" ht="19.5">
      <c r="A381" s="36"/>
      <c r="B381" s="37"/>
      <c r="C381" s="38"/>
      <c r="D381" s="210" t="s">
        <v>720</v>
      </c>
      <c r="E381" s="38"/>
      <c r="F381" s="262" t="s">
        <v>3304</v>
      </c>
      <c r="G381" s="38"/>
      <c r="H381" s="38"/>
      <c r="I381" s="119"/>
      <c r="J381" s="38"/>
      <c r="K381" s="38"/>
      <c r="L381" s="41"/>
      <c r="M381" s="263"/>
      <c r="N381" s="264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720</v>
      </c>
      <c r="AU381" s="19" t="s">
        <v>80</v>
      </c>
    </row>
    <row r="382" spans="1:65" s="2" customFormat="1" ht="16.5" customHeight="1">
      <c r="A382" s="36"/>
      <c r="B382" s="37"/>
      <c r="C382" s="195" t="s">
        <v>722</v>
      </c>
      <c r="D382" s="195" t="s">
        <v>213</v>
      </c>
      <c r="E382" s="196" t="s">
        <v>3623</v>
      </c>
      <c r="F382" s="197" t="s">
        <v>3624</v>
      </c>
      <c r="G382" s="198" t="s">
        <v>1608</v>
      </c>
      <c r="H382" s="199">
        <v>20</v>
      </c>
      <c r="I382" s="200"/>
      <c r="J382" s="201">
        <f>ROUND(I382*H382,2)</f>
        <v>0</v>
      </c>
      <c r="K382" s="197" t="s">
        <v>21</v>
      </c>
      <c r="L382" s="41"/>
      <c r="M382" s="202" t="s">
        <v>21</v>
      </c>
      <c r="N382" s="203" t="s">
        <v>44</v>
      </c>
      <c r="O382" s="66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6" t="s">
        <v>100</v>
      </c>
      <c r="AT382" s="206" t="s">
        <v>213</v>
      </c>
      <c r="AU382" s="206" t="s">
        <v>80</v>
      </c>
      <c r="AY382" s="19" t="s">
        <v>211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9" t="s">
        <v>80</v>
      </c>
      <c r="BK382" s="207">
        <f>ROUND(I382*H382,2)</f>
        <v>0</v>
      </c>
      <c r="BL382" s="19" t="s">
        <v>100</v>
      </c>
      <c r="BM382" s="206" t="s">
        <v>2062</v>
      </c>
    </row>
    <row r="383" spans="1:65" s="2" customFormat="1" ht="19.5">
      <c r="A383" s="36"/>
      <c r="B383" s="37"/>
      <c r="C383" s="38"/>
      <c r="D383" s="210" t="s">
        <v>720</v>
      </c>
      <c r="E383" s="38"/>
      <c r="F383" s="262" t="s">
        <v>3300</v>
      </c>
      <c r="G383" s="38"/>
      <c r="H383" s="38"/>
      <c r="I383" s="119"/>
      <c r="J383" s="38"/>
      <c r="K383" s="38"/>
      <c r="L383" s="41"/>
      <c r="M383" s="263"/>
      <c r="N383" s="264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720</v>
      </c>
      <c r="AU383" s="19" t="s">
        <v>80</v>
      </c>
    </row>
    <row r="384" spans="1:65" s="2" customFormat="1" ht="16.5" customHeight="1">
      <c r="A384" s="36"/>
      <c r="B384" s="37"/>
      <c r="C384" s="195" t="s">
        <v>727</v>
      </c>
      <c r="D384" s="195" t="s">
        <v>213</v>
      </c>
      <c r="E384" s="196" t="s">
        <v>3625</v>
      </c>
      <c r="F384" s="197" t="s">
        <v>3624</v>
      </c>
      <c r="G384" s="198" t="s">
        <v>1608</v>
      </c>
      <c r="H384" s="199">
        <v>20</v>
      </c>
      <c r="I384" s="200"/>
      <c r="J384" s="201">
        <f>ROUND(I384*H384,2)</f>
        <v>0</v>
      </c>
      <c r="K384" s="197" t="s">
        <v>21</v>
      </c>
      <c r="L384" s="41"/>
      <c r="M384" s="202" t="s">
        <v>21</v>
      </c>
      <c r="N384" s="203" t="s">
        <v>44</v>
      </c>
      <c r="O384" s="66"/>
      <c r="P384" s="204">
        <f>O384*H384</f>
        <v>0</v>
      </c>
      <c r="Q384" s="204">
        <v>0</v>
      </c>
      <c r="R384" s="204">
        <f>Q384*H384</f>
        <v>0</v>
      </c>
      <c r="S384" s="204">
        <v>0</v>
      </c>
      <c r="T384" s="20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6" t="s">
        <v>100</v>
      </c>
      <c r="AT384" s="206" t="s">
        <v>213</v>
      </c>
      <c r="AU384" s="206" t="s">
        <v>80</v>
      </c>
      <c r="AY384" s="19" t="s">
        <v>211</v>
      </c>
      <c r="BE384" s="207">
        <f>IF(N384="základní",J384,0)</f>
        <v>0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9" t="s">
        <v>80</v>
      </c>
      <c r="BK384" s="207">
        <f>ROUND(I384*H384,2)</f>
        <v>0</v>
      </c>
      <c r="BL384" s="19" t="s">
        <v>100</v>
      </c>
      <c r="BM384" s="206" t="s">
        <v>2078</v>
      </c>
    </row>
    <row r="385" spans="1:65" s="2" customFormat="1" ht="19.5">
      <c r="A385" s="36"/>
      <c r="B385" s="37"/>
      <c r="C385" s="38"/>
      <c r="D385" s="210" t="s">
        <v>720</v>
      </c>
      <c r="E385" s="38"/>
      <c r="F385" s="262" t="s">
        <v>3304</v>
      </c>
      <c r="G385" s="38"/>
      <c r="H385" s="38"/>
      <c r="I385" s="119"/>
      <c r="J385" s="38"/>
      <c r="K385" s="38"/>
      <c r="L385" s="41"/>
      <c r="M385" s="263"/>
      <c r="N385" s="264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720</v>
      </c>
      <c r="AU385" s="19" t="s">
        <v>80</v>
      </c>
    </row>
    <row r="386" spans="1:65" s="2" customFormat="1" ht="21.75" customHeight="1">
      <c r="A386" s="36"/>
      <c r="B386" s="37"/>
      <c r="C386" s="195" t="s">
        <v>733</v>
      </c>
      <c r="D386" s="195" t="s">
        <v>213</v>
      </c>
      <c r="E386" s="196" t="s">
        <v>3626</v>
      </c>
      <c r="F386" s="197" t="s">
        <v>3627</v>
      </c>
      <c r="G386" s="198" t="s">
        <v>1608</v>
      </c>
      <c r="H386" s="199">
        <v>1</v>
      </c>
      <c r="I386" s="200"/>
      <c r="J386" s="201">
        <f>ROUND(I386*H386,2)</f>
        <v>0</v>
      </c>
      <c r="K386" s="197" t="s">
        <v>21</v>
      </c>
      <c r="L386" s="41"/>
      <c r="M386" s="202" t="s">
        <v>21</v>
      </c>
      <c r="N386" s="203" t="s">
        <v>44</v>
      </c>
      <c r="O386" s="66"/>
      <c r="P386" s="204">
        <f>O386*H386</f>
        <v>0</v>
      </c>
      <c r="Q386" s="204">
        <v>0</v>
      </c>
      <c r="R386" s="204">
        <f>Q386*H386</f>
        <v>0</v>
      </c>
      <c r="S386" s="204">
        <v>0</v>
      </c>
      <c r="T386" s="20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6" t="s">
        <v>100</v>
      </c>
      <c r="AT386" s="206" t="s">
        <v>213</v>
      </c>
      <c r="AU386" s="206" t="s">
        <v>80</v>
      </c>
      <c r="AY386" s="19" t="s">
        <v>211</v>
      </c>
      <c r="BE386" s="207">
        <f>IF(N386="základní",J386,0)</f>
        <v>0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9" t="s">
        <v>80</v>
      </c>
      <c r="BK386" s="207">
        <f>ROUND(I386*H386,2)</f>
        <v>0</v>
      </c>
      <c r="BL386" s="19" t="s">
        <v>100</v>
      </c>
      <c r="BM386" s="206" t="s">
        <v>2091</v>
      </c>
    </row>
    <row r="387" spans="1:65" s="2" customFormat="1" ht="19.5">
      <c r="A387" s="36"/>
      <c r="B387" s="37"/>
      <c r="C387" s="38"/>
      <c r="D387" s="210" t="s">
        <v>720</v>
      </c>
      <c r="E387" s="38"/>
      <c r="F387" s="262" t="s">
        <v>3300</v>
      </c>
      <c r="G387" s="38"/>
      <c r="H387" s="38"/>
      <c r="I387" s="119"/>
      <c r="J387" s="38"/>
      <c r="K387" s="38"/>
      <c r="L387" s="41"/>
      <c r="M387" s="263"/>
      <c r="N387" s="264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720</v>
      </c>
      <c r="AU387" s="19" t="s">
        <v>80</v>
      </c>
    </row>
    <row r="388" spans="1:65" s="2" customFormat="1" ht="21.75" customHeight="1">
      <c r="A388" s="36"/>
      <c r="B388" s="37"/>
      <c r="C388" s="195" t="s">
        <v>737</v>
      </c>
      <c r="D388" s="195" t="s">
        <v>213</v>
      </c>
      <c r="E388" s="196" t="s">
        <v>3628</v>
      </c>
      <c r="F388" s="197" t="s">
        <v>3627</v>
      </c>
      <c r="G388" s="198" t="s">
        <v>1608</v>
      </c>
      <c r="H388" s="199">
        <v>1</v>
      </c>
      <c r="I388" s="200"/>
      <c r="J388" s="201">
        <f>ROUND(I388*H388,2)</f>
        <v>0</v>
      </c>
      <c r="K388" s="197" t="s">
        <v>21</v>
      </c>
      <c r="L388" s="41"/>
      <c r="M388" s="202" t="s">
        <v>21</v>
      </c>
      <c r="N388" s="203" t="s">
        <v>44</v>
      </c>
      <c r="O388" s="66"/>
      <c r="P388" s="204">
        <f>O388*H388</f>
        <v>0</v>
      </c>
      <c r="Q388" s="204">
        <v>0</v>
      </c>
      <c r="R388" s="204">
        <f>Q388*H388</f>
        <v>0</v>
      </c>
      <c r="S388" s="204">
        <v>0</v>
      </c>
      <c r="T388" s="20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6" t="s">
        <v>100</v>
      </c>
      <c r="AT388" s="206" t="s">
        <v>213</v>
      </c>
      <c r="AU388" s="206" t="s">
        <v>80</v>
      </c>
      <c r="AY388" s="19" t="s">
        <v>211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9" t="s">
        <v>80</v>
      </c>
      <c r="BK388" s="207">
        <f>ROUND(I388*H388,2)</f>
        <v>0</v>
      </c>
      <c r="BL388" s="19" t="s">
        <v>100</v>
      </c>
      <c r="BM388" s="206" t="s">
        <v>2119</v>
      </c>
    </row>
    <row r="389" spans="1:65" s="2" customFormat="1" ht="19.5">
      <c r="A389" s="36"/>
      <c r="B389" s="37"/>
      <c r="C389" s="38"/>
      <c r="D389" s="210" t="s">
        <v>720</v>
      </c>
      <c r="E389" s="38"/>
      <c r="F389" s="262" t="s">
        <v>3304</v>
      </c>
      <c r="G389" s="38"/>
      <c r="H389" s="38"/>
      <c r="I389" s="119"/>
      <c r="J389" s="38"/>
      <c r="K389" s="38"/>
      <c r="L389" s="41"/>
      <c r="M389" s="263"/>
      <c r="N389" s="264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720</v>
      </c>
      <c r="AU389" s="19" t="s">
        <v>80</v>
      </c>
    </row>
    <row r="390" spans="1:65" s="2" customFormat="1" ht="21.75" customHeight="1">
      <c r="A390" s="36"/>
      <c r="B390" s="37"/>
      <c r="C390" s="195" t="s">
        <v>744</v>
      </c>
      <c r="D390" s="195" t="s">
        <v>213</v>
      </c>
      <c r="E390" s="196" t="s">
        <v>3629</v>
      </c>
      <c r="F390" s="197" t="s">
        <v>3630</v>
      </c>
      <c r="G390" s="198" t="s">
        <v>1608</v>
      </c>
      <c r="H390" s="199">
        <v>2</v>
      </c>
      <c r="I390" s="200"/>
      <c r="J390" s="201">
        <f>ROUND(I390*H390,2)</f>
        <v>0</v>
      </c>
      <c r="K390" s="197" t="s">
        <v>21</v>
      </c>
      <c r="L390" s="41"/>
      <c r="M390" s="202" t="s">
        <v>21</v>
      </c>
      <c r="N390" s="203" t="s">
        <v>44</v>
      </c>
      <c r="O390" s="66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6" t="s">
        <v>100</v>
      </c>
      <c r="AT390" s="206" t="s">
        <v>213</v>
      </c>
      <c r="AU390" s="206" t="s">
        <v>80</v>
      </c>
      <c r="AY390" s="19" t="s">
        <v>211</v>
      </c>
      <c r="BE390" s="207">
        <f>IF(N390="základní",J390,0)</f>
        <v>0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9" t="s">
        <v>80</v>
      </c>
      <c r="BK390" s="207">
        <f>ROUND(I390*H390,2)</f>
        <v>0</v>
      </c>
      <c r="BL390" s="19" t="s">
        <v>100</v>
      </c>
      <c r="BM390" s="206" t="s">
        <v>2132</v>
      </c>
    </row>
    <row r="391" spans="1:65" s="2" customFormat="1" ht="19.5">
      <c r="A391" s="36"/>
      <c r="B391" s="37"/>
      <c r="C391" s="38"/>
      <c r="D391" s="210" t="s">
        <v>720</v>
      </c>
      <c r="E391" s="38"/>
      <c r="F391" s="262" t="s">
        <v>3300</v>
      </c>
      <c r="G391" s="38"/>
      <c r="H391" s="38"/>
      <c r="I391" s="119"/>
      <c r="J391" s="38"/>
      <c r="K391" s="38"/>
      <c r="L391" s="41"/>
      <c r="M391" s="263"/>
      <c r="N391" s="264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720</v>
      </c>
      <c r="AU391" s="19" t="s">
        <v>80</v>
      </c>
    </row>
    <row r="392" spans="1:65" s="2" customFormat="1" ht="21.75" customHeight="1">
      <c r="A392" s="36"/>
      <c r="B392" s="37"/>
      <c r="C392" s="195" t="s">
        <v>749</v>
      </c>
      <c r="D392" s="195" t="s">
        <v>213</v>
      </c>
      <c r="E392" s="196" t="s">
        <v>3631</v>
      </c>
      <c r="F392" s="197" t="s">
        <v>3630</v>
      </c>
      <c r="G392" s="198" t="s">
        <v>1608</v>
      </c>
      <c r="H392" s="199">
        <v>2</v>
      </c>
      <c r="I392" s="200"/>
      <c r="J392" s="201">
        <f>ROUND(I392*H392,2)</f>
        <v>0</v>
      </c>
      <c r="K392" s="197" t="s">
        <v>21</v>
      </c>
      <c r="L392" s="41"/>
      <c r="M392" s="202" t="s">
        <v>21</v>
      </c>
      <c r="N392" s="203" t="s">
        <v>44</v>
      </c>
      <c r="O392" s="66"/>
      <c r="P392" s="204">
        <f>O392*H392</f>
        <v>0</v>
      </c>
      <c r="Q392" s="204">
        <v>0</v>
      </c>
      <c r="R392" s="204">
        <f>Q392*H392</f>
        <v>0</v>
      </c>
      <c r="S392" s="204">
        <v>0</v>
      </c>
      <c r="T392" s="20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06" t="s">
        <v>100</v>
      </c>
      <c r="AT392" s="206" t="s">
        <v>213</v>
      </c>
      <c r="AU392" s="206" t="s">
        <v>80</v>
      </c>
      <c r="AY392" s="19" t="s">
        <v>211</v>
      </c>
      <c r="BE392" s="207">
        <f>IF(N392="základní",J392,0)</f>
        <v>0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9" t="s">
        <v>80</v>
      </c>
      <c r="BK392" s="207">
        <f>ROUND(I392*H392,2)</f>
        <v>0</v>
      </c>
      <c r="BL392" s="19" t="s">
        <v>100</v>
      </c>
      <c r="BM392" s="206" t="s">
        <v>2144</v>
      </c>
    </row>
    <row r="393" spans="1:65" s="2" customFormat="1" ht="19.5">
      <c r="A393" s="36"/>
      <c r="B393" s="37"/>
      <c r="C393" s="38"/>
      <c r="D393" s="210" t="s">
        <v>720</v>
      </c>
      <c r="E393" s="38"/>
      <c r="F393" s="262" t="s">
        <v>3304</v>
      </c>
      <c r="G393" s="38"/>
      <c r="H393" s="38"/>
      <c r="I393" s="119"/>
      <c r="J393" s="38"/>
      <c r="K393" s="38"/>
      <c r="L393" s="41"/>
      <c r="M393" s="263"/>
      <c r="N393" s="264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720</v>
      </c>
      <c r="AU393" s="19" t="s">
        <v>80</v>
      </c>
    </row>
    <row r="394" spans="1:65" s="2" customFormat="1" ht="33" customHeight="1">
      <c r="A394" s="36"/>
      <c r="B394" s="37"/>
      <c r="C394" s="195" t="s">
        <v>756</v>
      </c>
      <c r="D394" s="195" t="s">
        <v>213</v>
      </c>
      <c r="E394" s="196" t="s">
        <v>3632</v>
      </c>
      <c r="F394" s="197" t="s">
        <v>3633</v>
      </c>
      <c r="G394" s="198" t="s">
        <v>1608</v>
      </c>
      <c r="H394" s="199">
        <v>1</v>
      </c>
      <c r="I394" s="200"/>
      <c r="J394" s="201">
        <f>ROUND(I394*H394,2)</f>
        <v>0</v>
      </c>
      <c r="K394" s="197" t="s">
        <v>21</v>
      </c>
      <c r="L394" s="41"/>
      <c r="M394" s="202" t="s">
        <v>21</v>
      </c>
      <c r="N394" s="203" t="s">
        <v>44</v>
      </c>
      <c r="O394" s="66"/>
      <c r="P394" s="204">
        <f>O394*H394</f>
        <v>0</v>
      </c>
      <c r="Q394" s="204">
        <v>0</v>
      </c>
      <c r="R394" s="204">
        <f>Q394*H394</f>
        <v>0</v>
      </c>
      <c r="S394" s="204">
        <v>0</v>
      </c>
      <c r="T394" s="20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6" t="s">
        <v>100</v>
      </c>
      <c r="AT394" s="206" t="s">
        <v>213</v>
      </c>
      <c r="AU394" s="206" t="s">
        <v>80</v>
      </c>
      <c r="AY394" s="19" t="s">
        <v>211</v>
      </c>
      <c r="BE394" s="207">
        <f>IF(N394="základní",J394,0)</f>
        <v>0</v>
      </c>
      <c r="BF394" s="207">
        <f>IF(N394="snížená",J394,0)</f>
        <v>0</v>
      </c>
      <c r="BG394" s="207">
        <f>IF(N394="zákl. přenesená",J394,0)</f>
        <v>0</v>
      </c>
      <c r="BH394" s="207">
        <f>IF(N394="sníž. přenesená",J394,0)</f>
        <v>0</v>
      </c>
      <c r="BI394" s="207">
        <f>IF(N394="nulová",J394,0)</f>
        <v>0</v>
      </c>
      <c r="BJ394" s="19" t="s">
        <v>80</v>
      </c>
      <c r="BK394" s="207">
        <f>ROUND(I394*H394,2)</f>
        <v>0</v>
      </c>
      <c r="BL394" s="19" t="s">
        <v>100</v>
      </c>
      <c r="BM394" s="206" t="s">
        <v>2155</v>
      </c>
    </row>
    <row r="395" spans="1:65" s="2" customFormat="1" ht="19.5">
      <c r="A395" s="36"/>
      <c r="B395" s="37"/>
      <c r="C395" s="38"/>
      <c r="D395" s="210" t="s">
        <v>720</v>
      </c>
      <c r="E395" s="38"/>
      <c r="F395" s="262" t="s">
        <v>3300</v>
      </c>
      <c r="G395" s="38"/>
      <c r="H395" s="38"/>
      <c r="I395" s="119"/>
      <c r="J395" s="38"/>
      <c r="K395" s="38"/>
      <c r="L395" s="41"/>
      <c r="M395" s="263"/>
      <c r="N395" s="264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720</v>
      </c>
      <c r="AU395" s="19" t="s">
        <v>80</v>
      </c>
    </row>
    <row r="396" spans="1:65" s="2" customFormat="1" ht="33" customHeight="1">
      <c r="A396" s="36"/>
      <c r="B396" s="37"/>
      <c r="C396" s="195" t="s">
        <v>762</v>
      </c>
      <c r="D396" s="195" t="s">
        <v>213</v>
      </c>
      <c r="E396" s="196" t="s">
        <v>3634</v>
      </c>
      <c r="F396" s="197" t="s">
        <v>3633</v>
      </c>
      <c r="G396" s="198" t="s">
        <v>1608</v>
      </c>
      <c r="H396" s="199">
        <v>1</v>
      </c>
      <c r="I396" s="200"/>
      <c r="J396" s="201">
        <f>ROUND(I396*H396,2)</f>
        <v>0</v>
      </c>
      <c r="K396" s="197" t="s">
        <v>21</v>
      </c>
      <c r="L396" s="41"/>
      <c r="M396" s="202" t="s">
        <v>21</v>
      </c>
      <c r="N396" s="203" t="s">
        <v>44</v>
      </c>
      <c r="O396" s="66"/>
      <c r="P396" s="204">
        <f>O396*H396</f>
        <v>0</v>
      </c>
      <c r="Q396" s="204">
        <v>0</v>
      </c>
      <c r="R396" s="204">
        <f>Q396*H396</f>
        <v>0</v>
      </c>
      <c r="S396" s="204">
        <v>0</v>
      </c>
      <c r="T396" s="20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6" t="s">
        <v>100</v>
      </c>
      <c r="AT396" s="206" t="s">
        <v>213</v>
      </c>
      <c r="AU396" s="206" t="s">
        <v>80</v>
      </c>
      <c r="AY396" s="19" t="s">
        <v>211</v>
      </c>
      <c r="BE396" s="207">
        <f>IF(N396="základní",J396,0)</f>
        <v>0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9" t="s">
        <v>80</v>
      </c>
      <c r="BK396" s="207">
        <f>ROUND(I396*H396,2)</f>
        <v>0</v>
      </c>
      <c r="BL396" s="19" t="s">
        <v>100</v>
      </c>
      <c r="BM396" s="206" t="s">
        <v>2167</v>
      </c>
    </row>
    <row r="397" spans="1:65" s="2" customFormat="1" ht="19.5">
      <c r="A397" s="36"/>
      <c r="B397" s="37"/>
      <c r="C397" s="38"/>
      <c r="D397" s="210" t="s">
        <v>720</v>
      </c>
      <c r="E397" s="38"/>
      <c r="F397" s="262" t="s">
        <v>3304</v>
      </c>
      <c r="G397" s="38"/>
      <c r="H397" s="38"/>
      <c r="I397" s="119"/>
      <c r="J397" s="38"/>
      <c r="K397" s="38"/>
      <c r="L397" s="41"/>
      <c r="M397" s="263"/>
      <c r="N397" s="264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720</v>
      </c>
      <c r="AU397" s="19" t="s">
        <v>80</v>
      </c>
    </row>
    <row r="398" spans="1:65" s="2" customFormat="1" ht="21.75" customHeight="1">
      <c r="A398" s="36"/>
      <c r="B398" s="37"/>
      <c r="C398" s="195" t="s">
        <v>766</v>
      </c>
      <c r="D398" s="195" t="s">
        <v>213</v>
      </c>
      <c r="E398" s="196" t="s">
        <v>3635</v>
      </c>
      <c r="F398" s="197" t="s">
        <v>3636</v>
      </c>
      <c r="G398" s="198" t="s">
        <v>1608</v>
      </c>
      <c r="H398" s="199">
        <v>1</v>
      </c>
      <c r="I398" s="200"/>
      <c r="J398" s="201">
        <f>ROUND(I398*H398,2)</f>
        <v>0</v>
      </c>
      <c r="K398" s="197" t="s">
        <v>21</v>
      </c>
      <c r="L398" s="41"/>
      <c r="M398" s="202" t="s">
        <v>21</v>
      </c>
      <c r="N398" s="203" t="s">
        <v>44</v>
      </c>
      <c r="O398" s="66"/>
      <c r="P398" s="204">
        <f>O398*H398</f>
        <v>0</v>
      </c>
      <c r="Q398" s="204">
        <v>0</v>
      </c>
      <c r="R398" s="204">
        <f>Q398*H398</f>
        <v>0</v>
      </c>
      <c r="S398" s="204">
        <v>0</v>
      </c>
      <c r="T398" s="20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6" t="s">
        <v>100</v>
      </c>
      <c r="AT398" s="206" t="s">
        <v>213</v>
      </c>
      <c r="AU398" s="206" t="s">
        <v>80</v>
      </c>
      <c r="AY398" s="19" t="s">
        <v>211</v>
      </c>
      <c r="BE398" s="207">
        <f>IF(N398="základní",J398,0)</f>
        <v>0</v>
      </c>
      <c r="BF398" s="207">
        <f>IF(N398="snížená",J398,0)</f>
        <v>0</v>
      </c>
      <c r="BG398" s="207">
        <f>IF(N398="zákl. přenesená",J398,0)</f>
        <v>0</v>
      </c>
      <c r="BH398" s="207">
        <f>IF(N398="sníž. přenesená",J398,0)</f>
        <v>0</v>
      </c>
      <c r="BI398" s="207">
        <f>IF(N398="nulová",J398,0)</f>
        <v>0</v>
      </c>
      <c r="BJ398" s="19" t="s">
        <v>80</v>
      </c>
      <c r="BK398" s="207">
        <f>ROUND(I398*H398,2)</f>
        <v>0</v>
      </c>
      <c r="BL398" s="19" t="s">
        <v>100</v>
      </c>
      <c r="BM398" s="206" t="s">
        <v>2176</v>
      </c>
    </row>
    <row r="399" spans="1:65" s="2" customFormat="1" ht="19.5">
      <c r="A399" s="36"/>
      <c r="B399" s="37"/>
      <c r="C399" s="38"/>
      <c r="D399" s="210" t="s">
        <v>720</v>
      </c>
      <c r="E399" s="38"/>
      <c r="F399" s="262" t="s">
        <v>3300</v>
      </c>
      <c r="G399" s="38"/>
      <c r="H399" s="38"/>
      <c r="I399" s="119"/>
      <c r="J399" s="38"/>
      <c r="K399" s="38"/>
      <c r="L399" s="41"/>
      <c r="M399" s="263"/>
      <c r="N399" s="264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720</v>
      </c>
      <c r="AU399" s="19" t="s">
        <v>80</v>
      </c>
    </row>
    <row r="400" spans="1:65" s="2" customFormat="1" ht="21.75" customHeight="1">
      <c r="A400" s="36"/>
      <c r="B400" s="37"/>
      <c r="C400" s="195" t="s">
        <v>770</v>
      </c>
      <c r="D400" s="195" t="s">
        <v>213</v>
      </c>
      <c r="E400" s="196" t="s">
        <v>3637</v>
      </c>
      <c r="F400" s="197" t="s">
        <v>3636</v>
      </c>
      <c r="G400" s="198" t="s">
        <v>1608</v>
      </c>
      <c r="H400" s="199">
        <v>1</v>
      </c>
      <c r="I400" s="200"/>
      <c r="J400" s="201">
        <f>ROUND(I400*H400,2)</f>
        <v>0</v>
      </c>
      <c r="K400" s="197" t="s">
        <v>21</v>
      </c>
      <c r="L400" s="41"/>
      <c r="M400" s="202" t="s">
        <v>21</v>
      </c>
      <c r="N400" s="203" t="s">
        <v>44</v>
      </c>
      <c r="O400" s="66"/>
      <c r="P400" s="204">
        <f>O400*H400</f>
        <v>0</v>
      </c>
      <c r="Q400" s="204">
        <v>0</v>
      </c>
      <c r="R400" s="204">
        <f>Q400*H400</f>
        <v>0</v>
      </c>
      <c r="S400" s="204">
        <v>0</v>
      </c>
      <c r="T400" s="20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6" t="s">
        <v>100</v>
      </c>
      <c r="AT400" s="206" t="s">
        <v>213</v>
      </c>
      <c r="AU400" s="206" t="s">
        <v>80</v>
      </c>
      <c r="AY400" s="19" t="s">
        <v>211</v>
      </c>
      <c r="BE400" s="207">
        <f>IF(N400="základní",J400,0)</f>
        <v>0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19" t="s">
        <v>80</v>
      </c>
      <c r="BK400" s="207">
        <f>ROUND(I400*H400,2)</f>
        <v>0</v>
      </c>
      <c r="BL400" s="19" t="s">
        <v>100</v>
      </c>
      <c r="BM400" s="206" t="s">
        <v>2186</v>
      </c>
    </row>
    <row r="401" spans="1:65" s="2" customFormat="1" ht="19.5">
      <c r="A401" s="36"/>
      <c r="B401" s="37"/>
      <c r="C401" s="38"/>
      <c r="D401" s="210" t="s">
        <v>720</v>
      </c>
      <c r="E401" s="38"/>
      <c r="F401" s="262" t="s">
        <v>3304</v>
      </c>
      <c r="G401" s="38"/>
      <c r="H401" s="38"/>
      <c r="I401" s="119"/>
      <c r="J401" s="38"/>
      <c r="K401" s="38"/>
      <c r="L401" s="41"/>
      <c r="M401" s="263"/>
      <c r="N401" s="264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720</v>
      </c>
      <c r="AU401" s="19" t="s">
        <v>80</v>
      </c>
    </row>
    <row r="402" spans="1:65" s="2" customFormat="1" ht="21.75" customHeight="1">
      <c r="A402" s="36"/>
      <c r="B402" s="37"/>
      <c r="C402" s="195" t="s">
        <v>774</v>
      </c>
      <c r="D402" s="195" t="s">
        <v>213</v>
      </c>
      <c r="E402" s="196" t="s">
        <v>3638</v>
      </c>
      <c r="F402" s="197" t="s">
        <v>3639</v>
      </c>
      <c r="G402" s="198" t="s">
        <v>1608</v>
      </c>
      <c r="H402" s="199">
        <v>1</v>
      </c>
      <c r="I402" s="200"/>
      <c r="J402" s="201">
        <f>ROUND(I402*H402,2)</f>
        <v>0</v>
      </c>
      <c r="K402" s="197" t="s">
        <v>21</v>
      </c>
      <c r="L402" s="41"/>
      <c r="M402" s="202" t="s">
        <v>21</v>
      </c>
      <c r="N402" s="203" t="s">
        <v>44</v>
      </c>
      <c r="O402" s="66"/>
      <c r="P402" s="204">
        <f>O402*H402</f>
        <v>0</v>
      </c>
      <c r="Q402" s="204">
        <v>0</v>
      </c>
      <c r="R402" s="204">
        <f>Q402*H402</f>
        <v>0</v>
      </c>
      <c r="S402" s="204">
        <v>0</v>
      </c>
      <c r="T402" s="20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100</v>
      </c>
      <c r="AT402" s="206" t="s">
        <v>213</v>
      </c>
      <c r="AU402" s="206" t="s">
        <v>80</v>
      </c>
      <c r="AY402" s="19" t="s">
        <v>211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9" t="s">
        <v>80</v>
      </c>
      <c r="BK402" s="207">
        <f>ROUND(I402*H402,2)</f>
        <v>0</v>
      </c>
      <c r="BL402" s="19" t="s">
        <v>100</v>
      </c>
      <c r="BM402" s="206" t="s">
        <v>2196</v>
      </c>
    </row>
    <row r="403" spans="1:65" s="2" customFormat="1" ht="19.5">
      <c r="A403" s="36"/>
      <c r="B403" s="37"/>
      <c r="C403" s="38"/>
      <c r="D403" s="210" t="s">
        <v>720</v>
      </c>
      <c r="E403" s="38"/>
      <c r="F403" s="262" t="s">
        <v>3300</v>
      </c>
      <c r="G403" s="38"/>
      <c r="H403" s="38"/>
      <c r="I403" s="119"/>
      <c r="J403" s="38"/>
      <c r="K403" s="38"/>
      <c r="L403" s="41"/>
      <c r="M403" s="263"/>
      <c r="N403" s="264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720</v>
      </c>
      <c r="AU403" s="19" t="s">
        <v>80</v>
      </c>
    </row>
    <row r="404" spans="1:65" s="2" customFormat="1" ht="21.75" customHeight="1">
      <c r="A404" s="36"/>
      <c r="B404" s="37"/>
      <c r="C404" s="195" t="s">
        <v>778</v>
      </c>
      <c r="D404" s="195" t="s">
        <v>213</v>
      </c>
      <c r="E404" s="196" t="s">
        <v>3640</v>
      </c>
      <c r="F404" s="197" t="s">
        <v>3639</v>
      </c>
      <c r="G404" s="198" t="s">
        <v>1608</v>
      </c>
      <c r="H404" s="199">
        <v>1</v>
      </c>
      <c r="I404" s="200"/>
      <c r="J404" s="201">
        <f>ROUND(I404*H404,2)</f>
        <v>0</v>
      </c>
      <c r="K404" s="197" t="s">
        <v>21</v>
      </c>
      <c r="L404" s="41"/>
      <c r="M404" s="202" t="s">
        <v>21</v>
      </c>
      <c r="N404" s="203" t="s">
        <v>44</v>
      </c>
      <c r="O404" s="66"/>
      <c r="P404" s="204">
        <f>O404*H404</f>
        <v>0</v>
      </c>
      <c r="Q404" s="204">
        <v>0</v>
      </c>
      <c r="R404" s="204">
        <f>Q404*H404</f>
        <v>0</v>
      </c>
      <c r="S404" s="204">
        <v>0</v>
      </c>
      <c r="T404" s="20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6" t="s">
        <v>100</v>
      </c>
      <c r="AT404" s="206" t="s">
        <v>213</v>
      </c>
      <c r="AU404" s="206" t="s">
        <v>80</v>
      </c>
      <c r="AY404" s="19" t="s">
        <v>211</v>
      </c>
      <c r="BE404" s="207">
        <f>IF(N404="základní",J404,0)</f>
        <v>0</v>
      </c>
      <c r="BF404" s="207">
        <f>IF(N404="snížená",J404,0)</f>
        <v>0</v>
      </c>
      <c r="BG404" s="207">
        <f>IF(N404="zákl. přenesená",J404,0)</f>
        <v>0</v>
      </c>
      <c r="BH404" s="207">
        <f>IF(N404="sníž. přenesená",J404,0)</f>
        <v>0</v>
      </c>
      <c r="BI404" s="207">
        <f>IF(N404="nulová",J404,0)</f>
        <v>0</v>
      </c>
      <c r="BJ404" s="19" t="s">
        <v>80</v>
      </c>
      <c r="BK404" s="207">
        <f>ROUND(I404*H404,2)</f>
        <v>0</v>
      </c>
      <c r="BL404" s="19" t="s">
        <v>100</v>
      </c>
      <c r="BM404" s="206" t="s">
        <v>2207</v>
      </c>
    </row>
    <row r="405" spans="1:65" s="2" customFormat="1" ht="19.5">
      <c r="A405" s="36"/>
      <c r="B405" s="37"/>
      <c r="C405" s="38"/>
      <c r="D405" s="210" t="s">
        <v>720</v>
      </c>
      <c r="E405" s="38"/>
      <c r="F405" s="262" t="s">
        <v>3304</v>
      </c>
      <c r="G405" s="38"/>
      <c r="H405" s="38"/>
      <c r="I405" s="119"/>
      <c r="J405" s="38"/>
      <c r="K405" s="38"/>
      <c r="L405" s="41"/>
      <c r="M405" s="263"/>
      <c r="N405" s="264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720</v>
      </c>
      <c r="AU405" s="19" t="s">
        <v>80</v>
      </c>
    </row>
    <row r="406" spans="1:65" s="2" customFormat="1" ht="21.75" customHeight="1">
      <c r="A406" s="36"/>
      <c r="B406" s="37"/>
      <c r="C406" s="195" t="s">
        <v>789</v>
      </c>
      <c r="D406" s="195" t="s">
        <v>213</v>
      </c>
      <c r="E406" s="196" t="s">
        <v>3641</v>
      </c>
      <c r="F406" s="197" t="s">
        <v>3642</v>
      </c>
      <c r="G406" s="198" t="s">
        <v>1608</v>
      </c>
      <c r="H406" s="199">
        <v>1</v>
      </c>
      <c r="I406" s="200"/>
      <c r="J406" s="201">
        <f>ROUND(I406*H406,2)</f>
        <v>0</v>
      </c>
      <c r="K406" s="197" t="s">
        <v>21</v>
      </c>
      <c r="L406" s="41"/>
      <c r="M406" s="202" t="s">
        <v>21</v>
      </c>
      <c r="N406" s="203" t="s">
        <v>44</v>
      </c>
      <c r="O406" s="66"/>
      <c r="P406" s="204">
        <f>O406*H406</f>
        <v>0</v>
      </c>
      <c r="Q406" s="204">
        <v>0</v>
      </c>
      <c r="R406" s="204">
        <f>Q406*H406</f>
        <v>0</v>
      </c>
      <c r="S406" s="204">
        <v>0</v>
      </c>
      <c r="T406" s="20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6" t="s">
        <v>100</v>
      </c>
      <c r="AT406" s="206" t="s">
        <v>213</v>
      </c>
      <c r="AU406" s="206" t="s">
        <v>80</v>
      </c>
      <c r="AY406" s="19" t="s">
        <v>211</v>
      </c>
      <c r="BE406" s="207">
        <f>IF(N406="základní",J406,0)</f>
        <v>0</v>
      </c>
      <c r="BF406" s="207">
        <f>IF(N406="snížená",J406,0)</f>
        <v>0</v>
      </c>
      <c r="BG406" s="207">
        <f>IF(N406="zákl. přenesená",J406,0)</f>
        <v>0</v>
      </c>
      <c r="BH406" s="207">
        <f>IF(N406="sníž. přenesená",J406,0)</f>
        <v>0</v>
      </c>
      <c r="BI406" s="207">
        <f>IF(N406="nulová",J406,0)</f>
        <v>0</v>
      </c>
      <c r="BJ406" s="19" t="s">
        <v>80</v>
      </c>
      <c r="BK406" s="207">
        <f>ROUND(I406*H406,2)</f>
        <v>0</v>
      </c>
      <c r="BL406" s="19" t="s">
        <v>100</v>
      </c>
      <c r="BM406" s="206" t="s">
        <v>2218</v>
      </c>
    </row>
    <row r="407" spans="1:65" s="2" customFormat="1" ht="19.5">
      <c r="A407" s="36"/>
      <c r="B407" s="37"/>
      <c r="C407" s="38"/>
      <c r="D407" s="210" t="s">
        <v>720</v>
      </c>
      <c r="E407" s="38"/>
      <c r="F407" s="262" t="s">
        <v>3300</v>
      </c>
      <c r="G407" s="38"/>
      <c r="H407" s="38"/>
      <c r="I407" s="119"/>
      <c r="J407" s="38"/>
      <c r="K407" s="38"/>
      <c r="L407" s="41"/>
      <c r="M407" s="263"/>
      <c r="N407" s="264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720</v>
      </c>
      <c r="AU407" s="19" t="s">
        <v>80</v>
      </c>
    </row>
    <row r="408" spans="1:65" s="2" customFormat="1" ht="21.75" customHeight="1">
      <c r="A408" s="36"/>
      <c r="B408" s="37"/>
      <c r="C408" s="195" t="s">
        <v>799</v>
      </c>
      <c r="D408" s="195" t="s">
        <v>213</v>
      </c>
      <c r="E408" s="196" t="s">
        <v>3643</v>
      </c>
      <c r="F408" s="197" t="s">
        <v>3642</v>
      </c>
      <c r="G408" s="198" t="s">
        <v>1608</v>
      </c>
      <c r="H408" s="199">
        <v>1</v>
      </c>
      <c r="I408" s="200"/>
      <c r="J408" s="201">
        <f>ROUND(I408*H408,2)</f>
        <v>0</v>
      </c>
      <c r="K408" s="197" t="s">
        <v>21</v>
      </c>
      <c r="L408" s="41"/>
      <c r="M408" s="202" t="s">
        <v>21</v>
      </c>
      <c r="N408" s="203" t="s">
        <v>44</v>
      </c>
      <c r="O408" s="66"/>
      <c r="P408" s="204">
        <f>O408*H408</f>
        <v>0</v>
      </c>
      <c r="Q408" s="204">
        <v>0</v>
      </c>
      <c r="R408" s="204">
        <f>Q408*H408</f>
        <v>0</v>
      </c>
      <c r="S408" s="204">
        <v>0</v>
      </c>
      <c r="T408" s="20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6" t="s">
        <v>100</v>
      </c>
      <c r="AT408" s="206" t="s">
        <v>213</v>
      </c>
      <c r="AU408" s="206" t="s">
        <v>80</v>
      </c>
      <c r="AY408" s="19" t="s">
        <v>211</v>
      </c>
      <c r="BE408" s="207">
        <f>IF(N408="základní",J408,0)</f>
        <v>0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9" t="s">
        <v>80</v>
      </c>
      <c r="BK408" s="207">
        <f>ROUND(I408*H408,2)</f>
        <v>0</v>
      </c>
      <c r="BL408" s="19" t="s">
        <v>100</v>
      </c>
      <c r="BM408" s="206" t="s">
        <v>2244</v>
      </c>
    </row>
    <row r="409" spans="1:65" s="2" customFormat="1" ht="19.5">
      <c r="A409" s="36"/>
      <c r="B409" s="37"/>
      <c r="C409" s="38"/>
      <c r="D409" s="210" t="s">
        <v>720</v>
      </c>
      <c r="E409" s="38"/>
      <c r="F409" s="262" t="s">
        <v>3304</v>
      </c>
      <c r="G409" s="38"/>
      <c r="H409" s="38"/>
      <c r="I409" s="119"/>
      <c r="J409" s="38"/>
      <c r="K409" s="38"/>
      <c r="L409" s="41"/>
      <c r="M409" s="263"/>
      <c r="N409" s="264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720</v>
      </c>
      <c r="AU409" s="19" t="s">
        <v>80</v>
      </c>
    </row>
    <row r="410" spans="1:65" s="2" customFormat="1" ht="16.5" customHeight="1">
      <c r="A410" s="36"/>
      <c r="B410" s="37"/>
      <c r="C410" s="195" t="s">
        <v>803</v>
      </c>
      <c r="D410" s="195" t="s">
        <v>213</v>
      </c>
      <c r="E410" s="196" t="s">
        <v>3644</v>
      </c>
      <c r="F410" s="197" t="s">
        <v>3645</v>
      </c>
      <c r="G410" s="198" t="s">
        <v>1608</v>
      </c>
      <c r="H410" s="199">
        <v>2</v>
      </c>
      <c r="I410" s="200"/>
      <c r="J410" s="201">
        <f>ROUND(I410*H410,2)</f>
        <v>0</v>
      </c>
      <c r="K410" s="197" t="s">
        <v>21</v>
      </c>
      <c r="L410" s="41"/>
      <c r="M410" s="202" t="s">
        <v>21</v>
      </c>
      <c r="N410" s="203" t="s">
        <v>44</v>
      </c>
      <c r="O410" s="66"/>
      <c r="P410" s="204">
        <f>O410*H410</f>
        <v>0</v>
      </c>
      <c r="Q410" s="204">
        <v>0</v>
      </c>
      <c r="R410" s="204">
        <f>Q410*H410</f>
        <v>0</v>
      </c>
      <c r="S410" s="204">
        <v>0</v>
      </c>
      <c r="T410" s="20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06" t="s">
        <v>100</v>
      </c>
      <c r="AT410" s="206" t="s">
        <v>213</v>
      </c>
      <c r="AU410" s="206" t="s">
        <v>80</v>
      </c>
      <c r="AY410" s="19" t="s">
        <v>211</v>
      </c>
      <c r="BE410" s="207">
        <f>IF(N410="základní",J410,0)</f>
        <v>0</v>
      </c>
      <c r="BF410" s="207">
        <f>IF(N410="snížená",J410,0)</f>
        <v>0</v>
      </c>
      <c r="BG410" s="207">
        <f>IF(N410="zákl. přenesená",J410,0)</f>
        <v>0</v>
      </c>
      <c r="BH410" s="207">
        <f>IF(N410="sníž. přenesená",J410,0)</f>
        <v>0</v>
      </c>
      <c r="BI410" s="207">
        <f>IF(N410="nulová",J410,0)</f>
        <v>0</v>
      </c>
      <c r="BJ410" s="19" t="s">
        <v>80</v>
      </c>
      <c r="BK410" s="207">
        <f>ROUND(I410*H410,2)</f>
        <v>0</v>
      </c>
      <c r="BL410" s="19" t="s">
        <v>100</v>
      </c>
      <c r="BM410" s="206" t="s">
        <v>2252</v>
      </c>
    </row>
    <row r="411" spans="1:65" s="2" customFormat="1" ht="19.5">
      <c r="A411" s="36"/>
      <c r="B411" s="37"/>
      <c r="C411" s="38"/>
      <c r="D411" s="210" t="s">
        <v>720</v>
      </c>
      <c r="E411" s="38"/>
      <c r="F411" s="262" t="s">
        <v>3646</v>
      </c>
      <c r="G411" s="38"/>
      <c r="H411" s="38"/>
      <c r="I411" s="119"/>
      <c r="J411" s="38"/>
      <c r="K411" s="38"/>
      <c r="L411" s="41"/>
      <c r="M411" s="263"/>
      <c r="N411" s="264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720</v>
      </c>
      <c r="AU411" s="19" t="s">
        <v>80</v>
      </c>
    </row>
    <row r="412" spans="1:65" s="2" customFormat="1" ht="16.5" customHeight="1">
      <c r="A412" s="36"/>
      <c r="B412" s="37"/>
      <c r="C412" s="195" t="s">
        <v>811</v>
      </c>
      <c r="D412" s="195" t="s">
        <v>213</v>
      </c>
      <c r="E412" s="196" t="s">
        <v>3647</v>
      </c>
      <c r="F412" s="197" t="s">
        <v>3648</v>
      </c>
      <c r="G412" s="198" t="s">
        <v>1608</v>
      </c>
      <c r="H412" s="199">
        <v>3</v>
      </c>
      <c r="I412" s="200"/>
      <c r="J412" s="201">
        <f>ROUND(I412*H412,2)</f>
        <v>0</v>
      </c>
      <c r="K412" s="197" t="s">
        <v>21</v>
      </c>
      <c r="L412" s="41"/>
      <c r="M412" s="202" t="s">
        <v>21</v>
      </c>
      <c r="N412" s="203" t="s">
        <v>44</v>
      </c>
      <c r="O412" s="66"/>
      <c r="P412" s="204">
        <f>O412*H412</f>
        <v>0</v>
      </c>
      <c r="Q412" s="204">
        <v>0</v>
      </c>
      <c r="R412" s="204">
        <f>Q412*H412</f>
        <v>0</v>
      </c>
      <c r="S412" s="204">
        <v>0</v>
      </c>
      <c r="T412" s="20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6" t="s">
        <v>100</v>
      </c>
      <c r="AT412" s="206" t="s">
        <v>213</v>
      </c>
      <c r="AU412" s="206" t="s">
        <v>80</v>
      </c>
      <c r="AY412" s="19" t="s">
        <v>211</v>
      </c>
      <c r="BE412" s="207">
        <f>IF(N412="základní",J412,0)</f>
        <v>0</v>
      </c>
      <c r="BF412" s="207">
        <f>IF(N412="snížená",J412,0)</f>
        <v>0</v>
      </c>
      <c r="BG412" s="207">
        <f>IF(N412="zákl. přenesená",J412,0)</f>
        <v>0</v>
      </c>
      <c r="BH412" s="207">
        <f>IF(N412="sníž. přenesená",J412,0)</f>
        <v>0</v>
      </c>
      <c r="BI412" s="207">
        <f>IF(N412="nulová",J412,0)</f>
        <v>0</v>
      </c>
      <c r="BJ412" s="19" t="s">
        <v>80</v>
      </c>
      <c r="BK412" s="207">
        <f>ROUND(I412*H412,2)</f>
        <v>0</v>
      </c>
      <c r="BL412" s="19" t="s">
        <v>100</v>
      </c>
      <c r="BM412" s="206" t="s">
        <v>2261</v>
      </c>
    </row>
    <row r="413" spans="1:65" s="2" customFormat="1" ht="19.5">
      <c r="A413" s="36"/>
      <c r="B413" s="37"/>
      <c r="C413" s="38"/>
      <c r="D413" s="210" t="s">
        <v>720</v>
      </c>
      <c r="E413" s="38"/>
      <c r="F413" s="262" t="s">
        <v>3649</v>
      </c>
      <c r="G413" s="38"/>
      <c r="H413" s="38"/>
      <c r="I413" s="119"/>
      <c r="J413" s="38"/>
      <c r="K413" s="38"/>
      <c r="L413" s="41"/>
      <c r="M413" s="263"/>
      <c r="N413" s="264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720</v>
      </c>
      <c r="AU413" s="19" t="s">
        <v>80</v>
      </c>
    </row>
    <row r="414" spans="1:65" s="2" customFormat="1" ht="16.5" customHeight="1">
      <c r="A414" s="36"/>
      <c r="B414" s="37"/>
      <c r="C414" s="195" t="s">
        <v>819</v>
      </c>
      <c r="D414" s="195" t="s">
        <v>213</v>
      </c>
      <c r="E414" s="196" t="s">
        <v>3650</v>
      </c>
      <c r="F414" s="197" t="s">
        <v>3651</v>
      </c>
      <c r="G414" s="198" t="s">
        <v>1608</v>
      </c>
      <c r="H414" s="199">
        <v>1</v>
      </c>
      <c r="I414" s="200"/>
      <c r="J414" s="201">
        <f>ROUND(I414*H414,2)</f>
        <v>0</v>
      </c>
      <c r="K414" s="197" t="s">
        <v>21</v>
      </c>
      <c r="L414" s="41"/>
      <c r="M414" s="202" t="s">
        <v>21</v>
      </c>
      <c r="N414" s="203" t="s">
        <v>44</v>
      </c>
      <c r="O414" s="66"/>
      <c r="P414" s="204">
        <f>O414*H414</f>
        <v>0</v>
      </c>
      <c r="Q414" s="204">
        <v>0</v>
      </c>
      <c r="R414" s="204">
        <f>Q414*H414</f>
        <v>0</v>
      </c>
      <c r="S414" s="204">
        <v>0</v>
      </c>
      <c r="T414" s="205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6" t="s">
        <v>100</v>
      </c>
      <c r="AT414" s="206" t="s">
        <v>213</v>
      </c>
      <c r="AU414" s="206" t="s">
        <v>80</v>
      </c>
      <c r="AY414" s="19" t="s">
        <v>211</v>
      </c>
      <c r="BE414" s="207">
        <f>IF(N414="základní",J414,0)</f>
        <v>0</v>
      </c>
      <c r="BF414" s="207">
        <f>IF(N414="snížená",J414,0)</f>
        <v>0</v>
      </c>
      <c r="BG414" s="207">
        <f>IF(N414="zákl. přenesená",J414,0)</f>
        <v>0</v>
      </c>
      <c r="BH414" s="207">
        <f>IF(N414="sníž. přenesená",J414,0)</f>
        <v>0</v>
      </c>
      <c r="BI414" s="207">
        <f>IF(N414="nulová",J414,0)</f>
        <v>0</v>
      </c>
      <c r="BJ414" s="19" t="s">
        <v>80</v>
      </c>
      <c r="BK414" s="207">
        <f>ROUND(I414*H414,2)</f>
        <v>0</v>
      </c>
      <c r="BL414" s="19" t="s">
        <v>100</v>
      </c>
      <c r="BM414" s="206" t="s">
        <v>2271</v>
      </c>
    </row>
    <row r="415" spans="1:65" s="2" customFormat="1" ht="19.5">
      <c r="A415" s="36"/>
      <c r="B415" s="37"/>
      <c r="C415" s="38"/>
      <c r="D415" s="210" t="s">
        <v>720</v>
      </c>
      <c r="E415" s="38"/>
      <c r="F415" s="262" t="s">
        <v>3649</v>
      </c>
      <c r="G415" s="38"/>
      <c r="H415" s="38"/>
      <c r="I415" s="119"/>
      <c r="J415" s="38"/>
      <c r="K415" s="38"/>
      <c r="L415" s="41"/>
      <c r="M415" s="263"/>
      <c r="N415" s="264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720</v>
      </c>
      <c r="AU415" s="19" t="s">
        <v>80</v>
      </c>
    </row>
    <row r="416" spans="1:65" s="2" customFormat="1" ht="16.5" customHeight="1">
      <c r="A416" s="36"/>
      <c r="B416" s="37"/>
      <c r="C416" s="195" t="s">
        <v>824</v>
      </c>
      <c r="D416" s="195" t="s">
        <v>213</v>
      </c>
      <c r="E416" s="196" t="s">
        <v>3652</v>
      </c>
      <c r="F416" s="197" t="s">
        <v>3653</v>
      </c>
      <c r="G416" s="198" t="s">
        <v>1608</v>
      </c>
      <c r="H416" s="199">
        <v>4</v>
      </c>
      <c r="I416" s="200"/>
      <c r="J416" s="201">
        <f>ROUND(I416*H416,2)</f>
        <v>0</v>
      </c>
      <c r="K416" s="197" t="s">
        <v>21</v>
      </c>
      <c r="L416" s="41"/>
      <c r="M416" s="202" t="s">
        <v>21</v>
      </c>
      <c r="N416" s="203" t="s">
        <v>44</v>
      </c>
      <c r="O416" s="66"/>
      <c r="P416" s="204">
        <f>O416*H416</f>
        <v>0</v>
      </c>
      <c r="Q416" s="204">
        <v>0</v>
      </c>
      <c r="R416" s="204">
        <f>Q416*H416</f>
        <v>0</v>
      </c>
      <c r="S416" s="204">
        <v>0</v>
      </c>
      <c r="T416" s="20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06" t="s">
        <v>100</v>
      </c>
      <c r="AT416" s="206" t="s">
        <v>213</v>
      </c>
      <c r="AU416" s="206" t="s">
        <v>80</v>
      </c>
      <c r="AY416" s="19" t="s">
        <v>211</v>
      </c>
      <c r="BE416" s="207">
        <f>IF(N416="základní",J416,0)</f>
        <v>0</v>
      </c>
      <c r="BF416" s="207">
        <f>IF(N416="snížená",J416,0)</f>
        <v>0</v>
      </c>
      <c r="BG416" s="207">
        <f>IF(N416="zákl. přenesená",J416,0)</f>
        <v>0</v>
      </c>
      <c r="BH416" s="207">
        <f>IF(N416="sníž. přenesená",J416,0)</f>
        <v>0</v>
      </c>
      <c r="BI416" s="207">
        <f>IF(N416="nulová",J416,0)</f>
        <v>0</v>
      </c>
      <c r="BJ416" s="19" t="s">
        <v>80</v>
      </c>
      <c r="BK416" s="207">
        <f>ROUND(I416*H416,2)</f>
        <v>0</v>
      </c>
      <c r="BL416" s="19" t="s">
        <v>100</v>
      </c>
      <c r="BM416" s="206" t="s">
        <v>2293</v>
      </c>
    </row>
    <row r="417" spans="1:65" s="2" customFormat="1" ht="19.5">
      <c r="A417" s="36"/>
      <c r="B417" s="37"/>
      <c r="C417" s="38"/>
      <c r="D417" s="210" t="s">
        <v>720</v>
      </c>
      <c r="E417" s="38"/>
      <c r="F417" s="262" t="s">
        <v>3649</v>
      </c>
      <c r="G417" s="38"/>
      <c r="H417" s="38"/>
      <c r="I417" s="119"/>
      <c r="J417" s="38"/>
      <c r="K417" s="38"/>
      <c r="L417" s="41"/>
      <c r="M417" s="263"/>
      <c r="N417" s="264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720</v>
      </c>
      <c r="AU417" s="19" t="s">
        <v>80</v>
      </c>
    </row>
    <row r="418" spans="1:65" s="2" customFormat="1" ht="16.5" customHeight="1">
      <c r="A418" s="36"/>
      <c r="B418" s="37"/>
      <c r="C418" s="195" t="s">
        <v>830</v>
      </c>
      <c r="D418" s="195" t="s">
        <v>213</v>
      </c>
      <c r="E418" s="196" t="s">
        <v>3654</v>
      </c>
      <c r="F418" s="197" t="s">
        <v>3655</v>
      </c>
      <c r="G418" s="198" t="s">
        <v>1608</v>
      </c>
      <c r="H418" s="199">
        <v>2</v>
      </c>
      <c r="I418" s="200"/>
      <c r="J418" s="201">
        <f>ROUND(I418*H418,2)</f>
        <v>0</v>
      </c>
      <c r="K418" s="197" t="s">
        <v>21</v>
      </c>
      <c r="L418" s="41"/>
      <c r="M418" s="202" t="s">
        <v>21</v>
      </c>
      <c r="N418" s="203" t="s">
        <v>44</v>
      </c>
      <c r="O418" s="66"/>
      <c r="P418" s="204">
        <f>O418*H418</f>
        <v>0</v>
      </c>
      <c r="Q418" s="204">
        <v>0</v>
      </c>
      <c r="R418" s="204">
        <f>Q418*H418</f>
        <v>0</v>
      </c>
      <c r="S418" s="204">
        <v>0</v>
      </c>
      <c r="T418" s="20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06" t="s">
        <v>100</v>
      </c>
      <c r="AT418" s="206" t="s">
        <v>213</v>
      </c>
      <c r="AU418" s="206" t="s">
        <v>80</v>
      </c>
      <c r="AY418" s="19" t="s">
        <v>211</v>
      </c>
      <c r="BE418" s="207">
        <f>IF(N418="základní",J418,0)</f>
        <v>0</v>
      </c>
      <c r="BF418" s="207">
        <f>IF(N418="snížená",J418,0)</f>
        <v>0</v>
      </c>
      <c r="BG418" s="207">
        <f>IF(N418="zákl. přenesená",J418,0)</f>
        <v>0</v>
      </c>
      <c r="BH418" s="207">
        <f>IF(N418="sníž. přenesená",J418,0)</f>
        <v>0</v>
      </c>
      <c r="BI418" s="207">
        <f>IF(N418="nulová",J418,0)</f>
        <v>0</v>
      </c>
      <c r="BJ418" s="19" t="s">
        <v>80</v>
      </c>
      <c r="BK418" s="207">
        <f>ROUND(I418*H418,2)</f>
        <v>0</v>
      </c>
      <c r="BL418" s="19" t="s">
        <v>100</v>
      </c>
      <c r="BM418" s="206" t="s">
        <v>2305</v>
      </c>
    </row>
    <row r="419" spans="1:65" s="2" customFormat="1" ht="19.5">
      <c r="A419" s="36"/>
      <c r="B419" s="37"/>
      <c r="C419" s="38"/>
      <c r="D419" s="210" t="s">
        <v>720</v>
      </c>
      <c r="E419" s="38"/>
      <c r="F419" s="262" t="s">
        <v>3649</v>
      </c>
      <c r="G419" s="38"/>
      <c r="H419" s="38"/>
      <c r="I419" s="119"/>
      <c r="J419" s="38"/>
      <c r="K419" s="38"/>
      <c r="L419" s="41"/>
      <c r="M419" s="263"/>
      <c r="N419" s="264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720</v>
      </c>
      <c r="AU419" s="19" t="s">
        <v>80</v>
      </c>
    </row>
    <row r="420" spans="1:65" s="2" customFormat="1" ht="16.5" customHeight="1">
      <c r="A420" s="36"/>
      <c r="B420" s="37"/>
      <c r="C420" s="195" t="s">
        <v>833</v>
      </c>
      <c r="D420" s="195" t="s">
        <v>213</v>
      </c>
      <c r="E420" s="196" t="s">
        <v>3656</v>
      </c>
      <c r="F420" s="197" t="s">
        <v>3657</v>
      </c>
      <c r="G420" s="198" t="s">
        <v>1608</v>
      </c>
      <c r="H420" s="199">
        <v>2</v>
      </c>
      <c r="I420" s="200"/>
      <c r="J420" s="201">
        <f>ROUND(I420*H420,2)</f>
        <v>0</v>
      </c>
      <c r="K420" s="197" t="s">
        <v>21</v>
      </c>
      <c r="L420" s="41"/>
      <c r="M420" s="202" t="s">
        <v>21</v>
      </c>
      <c r="N420" s="203" t="s">
        <v>44</v>
      </c>
      <c r="O420" s="66"/>
      <c r="P420" s="204">
        <f>O420*H420</f>
        <v>0</v>
      </c>
      <c r="Q420" s="204">
        <v>0</v>
      </c>
      <c r="R420" s="204">
        <f>Q420*H420</f>
        <v>0</v>
      </c>
      <c r="S420" s="204">
        <v>0</v>
      </c>
      <c r="T420" s="20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06" t="s">
        <v>100</v>
      </c>
      <c r="AT420" s="206" t="s">
        <v>213</v>
      </c>
      <c r="AU420" s="206" t="s">
        <v>80</v>
      </c>
      <c r="AY420" s="19" t="s">
        <v>211</v>
      </c>
      <c r="BE420" s="207">
        <f>IF(N420="základní",J420,0)</f>
        <v>0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9" t="s">
        <v>80</v>
      </c>
      <c r="BK420" s="207">
        <f>ROUND(I420*H420,2)</f>
        <v>0</v>
      </c>
      <c r="BL420" s="19" t="s">
        <v>100</v>
      </c>
      <c r="BM420" s="206" t="s">
        <v>2314</v>
      </c>
    </row>
    <row r="421" spans="1:65" s="2" customFormat="1" ht="19.5">
      <c r="A421" s="36"/>
      <c r="B421" s="37"/>
      <c r="C421" s="38"/>
      <c r="D421" s="210" t="s">
        <v>720</v>
      </c>
      <c r="E421" s="38"/>
      <c r="F421" s="262" t="s">
        <v>3649</v>
      </c>
      <c r="G421" s="38"/>
      <c r="H421" s="38"/>
      <c r="I421" s="119"/>
      <c r="J421" s="38"/>
      <c r="K421" s="38"/>
      <c r="L421" s="41"/>
      <c r="M421" s="263"/>
      <c r="N421" s="264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720</v>
      </c>
      <c r="AU421" s="19" t="s">
        <v>80</v>
      </c>
    </row>
    <row r="422" spans="1:65" s="2" customFormat="1" ht="21.75" customHeight="1">
      <c r="A422" s="36"/>
      <c r="B422" s="37"/>
      <c r="C422" s="195" t="s">
        <v>838</v>
      </c>
      <c r="D422" s="195" t="s">
        <v>213</v>
      </c>
      <c r="E422" s="196" t="s">
        <v>3658</v>
      </c>
      <c r="F422" s="197" t="s">
        <v>3659</v>
      </c>
      <c r="G422" s="198" t="s">
        <v>1608</v>
      </c>
      <c r="H422" s="199">
        <v>18</v>
      </c>
      <c r="I422" s="200"/>
      <c r="J422" s="201">
        <f>ROUND(I422*H422,2)</f>
        <v>0</v>
      </c>
      <c r="K422" s="197" t="s">
        <v>21</v>
      </c>
      <c r="L422" s="41"/>
      <c r="M422" s="202" t="s">
        <v>21</v>
      </c>
      <c r="N422" s="203" t="s">
        <v>44</v>
      </c>
      <c r="O422" s="66"/>
      <c r="P422" s="204">
        <f>O422*H422</f>
        <v>0</v>
      </c>
      <c r="Q422" s="204">
        <v>0</v>
      </c>
      <c r="R422" s="204">
        <f>Q422*H422</f>
        <v>0</v>
      </c>
      <c r="S422" s="204">
        <v>0</v>
      </c>
      <c r="T422" s="20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6" t="s">
        <v>100</v>
      </c>
      <c r="AT422" s="206" t="s">
        <v>213</v>
      </c>
      <c r="AU422" s="206" t="s">
        <v>80</v>
      </c>
      <c r="AY422" s="19" t="s">
        <v>211</v>
      </c>
      <c r="BE422" s="207">
        <f>IF(N422="základní",J422,0)</f>
        <v>0</v>
      </c>
      <c r="BF422" s="207">
        <f>IF(N422="snížená",J422,0)</f>
        <v>0</v>
      </c>
      <c r="BG422" s="207">
        <f>IF(N422="zákl. přenesená",J422,0)</f>
        <v>0</v>
      </c>
      <c r="BH422" s="207">
        <f>IF(N422="sníž. přenesená",J422,0)</f>
        <v>0</v>
      </c>
      <c r="BI422" s="207">
        <f>IF(N422="nulová",J422,0)</f>
        <v>0</v>
      </c>
      <c r="BJ422" s="19" t="s">
        <v>80</v>
      </c>
      <c r="BK422" s="207">
        <f>ROUND(I422*H422,2)</f>
        <v>0</v>
      </c>
      <c r="BL422" s="19" t="s">
        <v>100</v>
      </c>
      <c r="BM422" s="206" t="s">
        <v>2322</v>
      </c>
    </row>
    <row r="423" spans="1:65" s="2" customFormat="1" ht="19.5">
      <c r="A423" s="36"/>
      <c r="B423" s="37"/>
      <c r="C423" s="38"/>
      <c r="D423" s="210" t="s">
        <v>720</v>
      </c>
      <c r="E423" s="38"/>
      <c r="F423" s="262" t="s">
        <v>3649</v>
      </c>
      <c r="G423" s="38"/>
      <c r="H423" s="38"/>
      <c r="I423" s="119"/>
      <c r="J423" s="38"/>
      <c r="K423" s="38"/>
      <c r="L423" s="41"/>
      <c r="M423" s="263"/>
      <c r="N423" s="264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720</v>
      </c>
      <c r="AU423" s="19" t="s">
        <v>80</v>
      </c>
    </row>
    <row r="424" spans="1:65" s="2" customFormat="1" ht="16.5" customHeight="1">
      <c r="A424" s="36"/>
      <c r="B424" s="37"/>
      <c r="C424" s="195" t="s">
        <v>844</v>
      </c>
      <c r="D424" s="195" t="s">
        <v>213</v>
      </c>
      <c r="E424" s="196" t="s">
        <v>3660</v>
      </c>
      <c r="F424" s="197" t="s">
        <v>3661</v>
      </c>
      <c r="G424" s="198" t="s">
        <v>1608</v>
      </c>
      <c r="H424" s="199">
        <v>1</v>
      </c>
      <c r="I424" s="200"/>
      <c r="J424" s="201">
        <f>ROUND(I424*H424,2)</f>
        <v>0</v>
      </c>
      <c r="K424" s="197" t="s">
        <v>21</v>
      </c>
      <c r="L424" s="41"/>
      <c r="M424" s="202" t="s">
        <v>21</v>
      </c>
      <c r="N424" s="203" t="s">
        <v>44</v>
      </c>
      <c r="O424" s="66"/>
      <c r="P424" s="204">
        <f>O424*H424</f>
        <v>0</v>
      </c>
      <c r="Q424" s="204">
        <v>0</v>
      </c>
      <c r="R424" s="204">
        <f>Q424*H424</f>
        <v>0</v>
      </c>
      <c r="S424" s="204">
        <v>0</v>
      </c>
      <c r="T424" s="20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06" t="s">
        <v>100</v>
      </c>
      <c r="AT424" s="206" t="s">
        <v>213</v>
      </c>
      <c r="AU424" s="206" t="s">
        <v>80</v>
      </c>
      <c r="AY424" s="19" t="s">
        <v>211</v>
      </c>
      <c r="BE424" s="207">
        <f>IF(N424="základní",J424,0)</f>
        <v>0</v>
      </c>
      <c r="BF424" s="207">
        <f>IF(N424="snížená",J424,0)</f>
        <v>0</v>
      </c>
      <c r="BG424" s="207">
        <f>IF(N424="zákl. přenesená",J424,0)</f>
        <v>0</v>
      </c>
      <c r="BH424" s="207">
        <f>IF(N424="sníž. přenesená",J424,0)</f>
        <v>0</v>
      </c>
      <c r="BI424" s="207">
        <f>IF(N424="nulová",J424,0)</f>
        <v>0</v>
      </c>
      <c r="BJ424" s="19" t="s">
        <v>80</v>
      </c>
      <c r="BK424" s="207">
        <f>ROUND(I424*H424,2)</f>
        <v>0</v>
      </c>
      <c r="BL424" s="19" t="s">
        <v>100</v>
      </c>
      <c r="BM424" s="206" t="s">
        <v>2331</v>
      </c>
    </row>
    <row r="425" spans="1:65" s="2" customFormat="1" ht="19.5">
      <c r="A425" s="36"/>
      <c r="B425" s="37"/>
      <c r="C425" s="38"/>
      <c r="D425" s="210" t="s">
        <v>720</v>
      </c>
      <c r="E425" s="38"/>
      <c r="F425" s="262" t="s">
        <v>3649</v>
      </c>
      <c r="G425" s="38"/>
      <c r="H425" s="38"/>
      <c r="I425" s="119"/>
      <c r="J425" s="38"/>
      <c r="K425" s="38"/>
      <c r="L425" s="41"/>
      <c r="M425" s="263"/>
      <c r="N425" s="264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720</v>
      </c>
      <c r="AU425" s="19" t="s">
        <v>80</v>
      </c>
    </row>
    <row r="426" spans="1:65" s="2" customFormat="1" ht="16.5" customHeight="1">
      <c r="A426" s="36"/>
      <c r="B426" s="37"/>
      <c r="C426" s="195" t="s">
        <v>849</v>
      </c>
      <c r="D426" s="195" t="s">
        <v>213</v>
      </c>
      <c r="E426" s="196" t="s">
        <v>3662</v>
      </c>
      <c r="F426" s="197" t="s">
        <v>3663</v>
      </c>
      <c r="G426" s="198" t="s">
        <v>1608</v>
      </c>
      <c r="H426" s="199">
        <v>1</v>
      </c>
      <c r="I426" s="200"/>
      <c r="J426" s="201">
        <f>ROUND(I426*H426,2)</f>
        <v>0</v>
      </c>
      <c r="K426" s="197" t="s">
        <v>21</v>
      </c>
      <c r="L426" s="41"/>
      <c r="M426" s="202" t="s">
        <v>21</v>
      </c>
      <c r="N426" s="203" t="s">
        <v>44</v>
      </c>
      <c r="O426" s="66"/>
      <c r="P426" s="204">
        <f>O426*H426</f>
        <v>0</v>
      </c>
      <c r="Q426" s="204">
        <v>0</v>
      </c>
      <c r="R426" s="204">
        <f>Q426*H426</f>
        <v>0</v>
      </c>
      <c r="S426" s="204">
        <v>0</v>
      </c>
      <c r="T426" s="20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6" t="s">
        <v>100</v>
      </c>
      <c r="AT426" s="206" t="s">
        <v>213</v>
      </c>
      <c r="AU426" s="206" t="s">
        <v>80</v>
      </c>
      <c r="AY426" s="19" t="s">
        <v>211</v>
      </c>
      <c r="BE426" s="207">
        <f>IF(N426="základní",J426,0)</f>
        <v>0</v>
      </c>
      <c r="BF426" s="207">
        <f>IF(N426="snížená",J426,0)</f>
        <v>0</v>
      </c>
      <c r="BG426" s="207">
        <f>IF(N426="zákl. přenesená",J426,0)</f>
        <v>0</v>
      </c>
      <c r="BH426" s="207">
        <f>IF(N426="sníž. přenesená",J426,0)</f>
        <v>0</v>
      </c>
      <c r="BI426" s="207">
        <f>IF(N426="nulová",J426,0)</f>
        <v>0</v>
      </c>
      <c r="BJ426" s="19" t="s">
        <v>80</v>
      </c>
      <c r="BK426" s="207">
        <f>ROUND(I426*H426,2)</f>
        <v>0</v>
      </c>
      <c r="BL426" s="19" t="s">
        <v>100</v>
      </c>
      <c r="BM426" s="206" t="s">
        <v>2340</v>
      </c>
    </row>
    <row r="427" spans="1:65" s="2" customFormat="1" ht="19.5">
      <c r="A427" s="36"/>
      <c r="B427" s="37"/>
      <c r="C427" s="38"/>
      <c r="D427" s="210" t="s">
        <v>720</v>
      </c>
      <c r="E427" s="38"/>
      <c r="F427" s="262" t="s">
        <v>3649</v>
      </c>
      <c r="G427" s="38"/>
      <c r="H427" s="38"/>
      <c r="I427" s="119"/>
      <c r="J427" s="38"/>
      <c r="K427" s="38"/>
      <c r="L427" s="41"/>
      <c r="M427" s="263"/>
      <c r="N427" s="264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720</v>
      </c>
      <c r="AU427" s="19" t="s">
        <v>80</v>
      </c>
    </row>
    <row r="428" spans="1:65" s="2" customFormat="1" ht="16.5" customHeight="1">
      <c r="A428" s="36"/>
      <c r="B428" s="37"/>
      <c r="C428" s="195" t="s">
        <v>854</v>
      </c>
      <c r="D428" s="195" t="s">
        <v>213</v>
      </c>
      <c r="E428" s="196" t="s">
        <v>3664</v>
      </c>
      <c r="F428" s="197" t="s">
        <v>3665</v>
      </c>
      <c r="G428" s="198" t="s">
        <v>1608</v>
      </c>
      <c r="H428" s="199">
        <v>1</v>
      </c>
      <c r="I428" s="200"/>
      <c r="J428" s="201">
        <f>ROUND(I428*H428,2)</f>
        <v>0</v>
      </c>
      <c r="K428" s="197" t="s">
        <v>21</v>
      </c>
      <c r="L428" s="41"/>
      <c r="M428" s="202" t="s">
        <v>21</v>
      </c>
      <c r="N428" s="203" t="s">
        <v>44</v>
      </c>
      <c r="O428" s="66"/>
      <c r="P428" s="204">
        <f>O428*H428</f>
        <v>0</v>
      </c>
      <c r="Q428" s="204">
        <v>0</v>
      </c>
      <c r="R428" s="204">
        <f>Q428*H428</f>
        <v>0</v>
      </c>
      <c r="S428" s="204">
        <v>0</v>
      </c>
      <c r="T428" s="205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6" t="s">
        <v>100</v>
      </c>
      <c r="AT428" s="206" t="s">
        <v>213</v>
      </c>
      <c r="AU428" s="206" t="s">
        <v>80</v>
      </c>
      <c r="AY428" s="19" t="s">
        <v>211</v>
      </c>
      <c r="BE428" s="207">
        <f>IF(N428="základní",J428,0)</f>
        <v>0</v>
      </c>
      <c r="BF428" s="207">
        <f>IF(N428="snížená",J428,0)</f>
        <v>0</v>
      </c>
      <c r="BG428" s="207">
        <f>IF(N428="zákl. přenesená",J428,0)</f>
        <v>0</v>
      </c>
      <c r="BH428" s="207">
        <f>IF(N428="sníž. přenesená",J428,0)</f>
        <v>0</v>
      </c>
      <c r="BI428" s="207">
        <f>IF(N428="nulová",J428,0)</f>
        <v>0</v>
      </c>
      <c r="BJ428" s="19" t="s">
        <v>80</v>
      </c>
      <c r="BK428" s="207">
        <f>ROUND(I428*H428,2)</f>
        <v>0</v>
      </c>
      <c r="BL428" s="19" t="s">
        <v>100</v>
      </c>
      <c r="BM428" s="206" t="s">
        <v>2360</v>
      </c>
    </row>
    <row r="429" spans="1:65" s="2" customFormat="1" ht="19.5">
      <c r="A429" s="36"/>
      <c r="B429" s="37"/>
      <c r="C429" s="38"/>
      <c r="D429" s="210" t="s">
        <v>720</v>
      </c>
      <c r="E429" s="38"/>
      <c r="F429" s="262" t="s">
        <v>3649</v>
      </c>
      <c r="G429" s="38"/>
      <c r="H429" s="38"/>
      <c r="I429" s="119"/>
      <c r="J429" s="38"/>
      <c r="K429" s="38"/>
      <c r="L429" s="41"/>
      <c r="M429" s="263"/>
      <c r="N429" s="264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720</v>
      </c>
      <c r="AU429" s="19" t="s">
        <v>80</v>
      </c>
    </row>
    <row r="430" spans="1:65" s="12" customFormat="1" ht="25.9" customHeight="1">
      <c r="B430" s="179"/>
      <c r="C430" s="180"/>
      <c r="D430" s="181" t="s">
        <v>72</v>
      </c>
      <c r="E430" s="182" t="s">
        <v>88</v>
      </c>
      <c r="F430" s="182" t="s">
        <v>3666</v>
      </c>
      <c r="G430" s="180"/>
      <c r="H430" s="180"/>
      <c r="I430" s="183"/>
      <c r="J430" s="184">
        <f>BK430</f>
        <v>0</v>
      </c>
      <c r="K430" s="180"/>
      <c r="L430" s="185"/>
      <c r="M430" s="186"/>
      <c r="N430" s="187"/>
      <c r="O430" s="187"/>
      <c r="P430" s="188">
        <f>SUM(P431:P642)</f>
        <v>0</v>
      </c>
      <c r="Q430" s="187"/>
      <c r="R430" s="188">
        <f>SUM(R431:R642)</f>
        <v>0</v>
      </c>
      <c r="S430" s="187"/>
      <c r="T430" s="189">
        <f>SUM(T431:T642)</f>
        <v>0</v>
      </c>
      <c r="AR430" s="190" t="s">
        <v>80</v>
      </c>
      <c r="AT430" s="191" t="s">
        <v>72</v>
      </c>
      <c r="AU430" s="191" t="s">
        <v>73</v>
      </c>
      <c r="AY430" s="190" t="s">
        <v>211</v>
      </c>
      <c r="BK430" s="192">
        <f>SUM(BK431:BK642)</f>
        <v>0</v>
      </c>
    </row>
    <row r="431" spans="1:65" s="2" customFormat="1" ht="16.5" customHeight="1">
      <c r="A431" s="36"/>
      <c r="B431" s="37"/>
      <c r="C431" s="195" t="s">
        <v>864</v>
      </c>
      <c r="D431" s="195" t="s">
        <v>213</v>
      </c>
      <c r="E431" s="196" t="s">
        <v>3060</v>
      </c>
      <c r="F431" s="197" t="s">
        <v>3667</v>
      </c>
      <c r="G431" s="198" t="s">
        <v>1608</v>
      </c>
      <c r="H431" s="199">
        <v>5</v>
      </c>
      <c r="I431" s="200"/>
      <c r="J431" s="201">
        <f>ROUND(I431*H431,2)</f>
        <v>0</v>
      </c>
      <c r="K431" s="197" t="s">
        <v>21</v>
      </c>
      <c r="L431" s="41"/>
      <c r="M431" s="202" t="s">
        <v>21</v>
      </c>
      <c r="N431" s="203" t="s">
        <v>44</v>
      </c>
      <c r="O431" s="66"/>
      <c r="P431" s="204">
        <f>O431*H431</f>
        <v>0</v>
      </c>
      <c r="Q431" s="204">
        <v>0</v>
      </c>
      <c r="R431" s="204">
        <f>Q431*H431</f>
        <v>0</v>
      </c>
      <c r="S431" s="204">
        <v>0</v>
      </c>
      <c r="T431" s="20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6" t="s">
        <v>100</v>
      </c>
      <c r="AT431" s="206" t="s">
        <v>213</v>
      </c>
      <c r="AU431" s="206" t="s">
        <v>80</v>
      </c>
      <c r="AY431" s="19" t="s">
        <v>211</v>
      </c>
      <c r="BE431" s="207">
        <f>IF(N431="základní",J431,0)</f>
        <v>0</v>
      </c>
      <c r="BF431" s="207">
        <f>IF(N431="snížená",J431,0)</f>
        <v>0</v>
      </c>
      <c r="BG431" s="207">
        <f>IF(N431="zákl. přenesená",J431,0)</f>
        <v>0</v>
      </c>
      <c r="BH431" s="207">
        <f>IF(N431="sníž. přenesená",J431,0)</f>
        <v>0</v>
      </c>
      <c r="BI431" s="207">
        <f>IF(N431="nulová",J431,0)</f>
        <v>0</v>
      </c>
      <c r="BJ431" s="19" t="s">
        <v>80</v>
      </c>
      <c r="BK431" s="207">
        <f>ROUND(I431*H431,2)</f>
        <v>0</v>
      </c>
      <c r="BL431" s="19" t="s">
        <v>100</v>
      </c>
      <c r="BM431" s="206" t="s">
        <v>2368</v>
      </c>
    </row>
    <row r="432" spans="1:65" s="2" customFormat="1" ht="19.5">
      <c r="A432" s="36"/>
      <c r="B432" s="37"/>
      <c r="C432" s="38"/>
      <c r="D432" s="210" t="s">
        <v>720</v>
      </c>
      <c r="E432" s="38"/>
      <c r="F432" s="262" t="s">
        <v>3300</v>
      </c>
      <c r="G432" s="38"/>
      <c r="H432" s="38"/>
      <c r="I432" s="119"/>
      <c r="J432" s="38"/>
      <c r="K432" s="38"/>
      <c r="L432" s="41"/>
      <c r="M432" s="263"/>
      <c r="N432" s="264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720</v>
      </c>
      <c r="AU432" s="19" t="s">
        <v>80</v>
      </c>
    </row>
    <row r="433" spans="1:65" s="2" customFormat="1" ht="16.5" customHeight="1">
      <c r="A433" s="36"/>
      <c r="B433" s="37"/>
      <c r="C433" s="195" t="s">
        <v>868</v>
      </c>
      <c r="D433" s="195" t="s">
        <v>213</v>
      </c>
      <c r="E433" s="196" t="s">
        <v>3063</v>
      </c>
      <c r="F433" s="197" t="s">
        <v>3667</v>
      </c>
      <c r="G433" s="198" t="s">
        <v>1608</v>
      </c>
      <c r="H433" s="199">
        <v>5</v>
      </c>
      <c r="I433" s="200"/>
      <c r="J433" s="201">
        <f>ROUND(I433*H433,2)</f>
        <v>0</v>
      </c>
      <c r="K433" s="197" t="s">
        <v>21</v>
      </c>
      <c r="L433" s="41"/>
      <c r="M433" s="202" t="s">
        <v>21</v>
      </c>
      <c r="N433" s="203" t="s">
        <v>44</v>
      </c>
      <c r="O433" s="66"/>
      <c r="P433" s="204">
        <f>O433*H433</f>
        <v>0</v>
      </c>
      <c r="Q433" s="204">
        <v>0</v>
      </c>
      <c r="R433" s="204">
        <f>Q433*H433</f>
        <v>0</v>
      </c>
      <c r="S433" s="204">
        <v>0</v>
      </c>
      <c r="T433" s="20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06" t="s">
        <v>100</v>
      </c>
      <c r="AT433" s="206" t="s">
        <v>213</v>
      </c>
      <c r="AU433" s="206" t="s">
        <v>80</v>
      </c>
      <c r="AY433" s="19" t="s">
        <v>211</v>
      </c>
      <c r="BE433" s="207">
        <f>IF(N433="základní",J433,0)</f>
        <v>0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9" t="s">
        <v>80</v>
      </c>
      <c r="BK433" s="207">
        <f>ROUND(I433*H433,2)</f>
        <v>0</v>
      </c>
      <c r="BL433" s="19" t="s">
        <v>100</v>
      </c>
      <c r="BM433" s="206" t="s">
        <v>2376</v>
      </c>
    </row>
    <row r="434" spans="1:65" s="2" customFormat="1" ht="19.5">
      <c r="A434" s="36"/>
      <c r="B434" s="37"/>
      <c r="C434" s="38"/>
      <c r="D434" s="210" t="s">
        <v>720</v>
      </c>
      <c r="E434" s="38"/>
      <c r="F434" s="262" t="s">
        <v>3304</v>
      </c>
      <c r="G434" s="38"/>
      <c r="H434" s="38"/>
      <c r="I434" s="119"/>
      <c r="J434" s="38"/>
      <c r="K434" s="38"/>
      <c r="L434" s="41"/>
      <c r="M434" s="263"/>
      <c r="N434" s="264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720</v>
      </c>
      <c r="AU434" s="19" t="s">
        <v>80</v>
      </c>
    </row>
    <row r="435" spans="1:65" s="2" customFormat="1" ht="16.5" customHeight="1">
      <c r="A435" s="36"/>
      <c r="B435" s="37"/>
      <c r="C435" s="195" t="s">
        <v>873</v>
      </c>
      <c r="D435" s="195" t="s">
        <v>213</v>
      </c>
      <c r="E435" s="196" t="s">
        <v>3668</v>
      </c>
      <c r="F435" s="197" t="s">
        <v>3669</v>
      </c>
      <c r="G435" s="198" t="s">
        <v>1608</v>
      </c>
      <c r="H435" s="199">
        <v>12</v>
      </c>
      <c r="I435" s="200"/>
      <c r="J435" s="201">
        <f>ROUND(I435*H435,2)</f>
        <v>0</v>
      </c>
      <c r="K435" s="197" t="s">
        <v>21</v>
      </c>
      <c r="L435" s="41"/>
      <c r="M435" s="202" t="s">
        <v>21</v>
      </c>
      <c r="N435" s="203" t="s">
        <v>44</v>
      </c>
      <c r="O435" s="66"/>
      <c r="P435" s="204">
        <f>O435*H435</f>
        <v>0</v>
      </c>
      <c r="Q435" s="204">
        <v>0</v>
      </c>
      <c r="R435" s="204">
        <f>Q435*H435</f>
        <v>0</v>
      </c>
      <c r="S435" s="204">
        <v>0</v>
      </c>
      <c r="T435" s="20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06" t="s">
        <v>100</v>
      </c>
      <c r="AT435" s="206" t="s">
        <v>213</v>
      </c>
      <c r="AU435" s="206" t="s">
        <v>80</v>
      </c>
      <c r="AY435" s="19" t="s">
        <v>211</v>
      </c>
      <c r="BE435" s="207">
        <f>IF(N435="základní",J435,0)</f>
        <v>0</v>
      </c>
      <c r="BF435" s="207">
        <f>IF(N435="snížená",J435,0)</f>
        <v>0</v>
      </c>
      <c r="BG435" s="207">
        <f>IF(N435="zákl. přenesená",J435,0)</f>
        <v>0</v>
      </c>
      <c r="BH435" s="207">
        <f>IF(N435="sníž. přenesená",J435,0)</f>
        <v>0</v>
      </c>
      <c r="BI435" s="207">
        <f>IF(N435="nulová",J435,0)</f>
        <v>0</v>
      </c>
      <c r="BJ435" s="19" t="s">
        <v>80</v>
      </c>
      <c r="BK435" s="207">
        <f>ROUND(I435*H435,2)</f>
        <v>0</v>
      </c>
      <c r="BL435" s="19" t="s">
        <v>100</v>
      </c>
      <c r="BM435" s="206" t="s">
        <v>2384</v>
      </c>
    </row>
    <row r="436" spans="1:65" s="2" customFormat="1" ht="19.5">
      <c r="A436" s="36"/>
      <c r="B436" s="37"/>
      <c r="C436" s="38"/>
      <c r="D436" s="210" t="s">
        <v>720</v>
      </c>
      <c r="E436" s="38"/>
      <c r="F436" s="262" t="s">
        <v>3300</v>
      </c>
      <c r="G436" s="38"/>
      <c r="H436" s="38"/>
      <c r="I436" s="119"/>
      <c r="J436" s="38"/>
      <c r="K436" s="38"/>
      <c r="L436" s="41"/>
      <c r="M436" s="263"/>
      <c r="N436" s="264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720</v>
      </c>
      <c r="AU436" s="19" t="s">
        <v>80</v>
      </c>
    </row>
    <row r="437" spans="1:65" s="2" customFormat="1" ht="16.5" customHeight="1">
      <c r="A437" s="36"/>
      <c r="B437" s="37"/>
      <c r="C437" s="195" t="s">
        <v>878</v>
      </c>
      <c r="D437" s="195" t="s">
        <v>213</v>
      </c>
      <c r="E437" s="196" t="s">
        <v>3670</v>
      </c>
      <c r="F437" s="197" t="s">
        <v>3669</v>
      </c>
      <c r="G437" s="198" t="s">
        <v>1608</v>
      </c>
      <c r="H437" s="199">
        <v>12</v>
      </c>
      <c r="I437" s="200"/>
      <c r="J437" s="201">
        <f>ROUND(I437*H437,2)</f>
        <v>0</v>
      </c>
      <c r="K437" s="197" t="s">
        <v>21</v>
      </c>
      <c r="L437" s="41"/>
      <c r="M437" s="202" t="s">
        <v>21</v>
      </c>
      <c r="N437" s="203" t="s">
        <v>44</v>
      </c>
      <c r="O437" s="66"/>
      <c r="P437" s="204">
        <f>O437*H437</f>
        <v>0</v>
      </c>
      <c r="Q437" s="204">
        <v>0</v>
      </c>
      <c r="R437" s="204">
        <f>Q437*H437</f>
        <v>0</v>
      </c>
      <c r="S437" s="204">
        <v>0</v>
      </c>
      <c r="T437" s="20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6" t="s">
        <v>100</v>
      </c>
      <c r="AT437" s="206" t="s">
        <v>213</v>
      </c>
      <c r="AU437" s="206" t="s">
        <v>80</v>
      </c>
      <c r="AY437" s="19" t="s">
        <v>211</v>
      </c>
      <c r="BE437" s="207">
        <f>IF(N437="základní",J437,0)</f>
        <v>0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9" t="s">
        <v>80</v>
      </c>
      <c r="BK437" s="207">
        <f>ROUND(I437*H437,2)</f>
        <v>0</v>
      </c>
      <c r="BL437" s="19" t="s">
        <v>100</v>
      </c>
      <c r="BM437" s="206" t="s">
        <v>2392</v>
      </c>
    </row>
    <row r="438" spans="1:65" s="2" customFormat="1" ht="19.5">
      <c r="A438" s="36"/>
      <c r="B438" s="37"/>
      <c r="C438" s="38"/>
      <c r="D438" s="210" t="s">
        <v>720</v>
      </c>
      <c r="E438" s="38"/>
      <c r="F438" s="262" t="s">
        <v>3304</v>
      </c>
      <c r="G438" s="38"/>
      <c r="H438" s="38"/>
      <c r="I438" s="119"/>
      <c r="J438" s="38"/>
      <c r="K438" s="38"/>
      <c r="L438" s="41"/>
      <c r="M438" s="263"/>
      <c r="N438" s="264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720</v>
      </c>
      <c r="AU438" s="19" t="s">
        <v>80</v>
      </c>
    </row>
    <row r="439" spans="1:65" s="2" customFormat="1" ht="16.5" customHeight="1">
      <c r="A439" s="36"/>
      <c r="B439" s="37"/>
      <c r="C439" s="195" t="s">
        <v>885</v>
      </c>
      <c r="D439" s="195" t="s">
        <v>213</v>
      </c>
      <c r="E439" s="196" t="s">
        <v>3671</v>
      </c>
      <c r="F439" s="197" t="s">
        <v>3672</v>
      </c>
      <c r="G439" s="198" t="s">
        <v>1608</v>
      </c>
      <c r="H439" s="199">
        <v>5</v>
      </c>
      <c r="I439" s="200"/>
      <c r="J439" s="201">
        <f>ROUND(I439*H439,2)</f>
        <v>0</v>
      </c>
      <c r="K439" s="197" t="s">
        <v>21</v>
      </c>
      <c r="L439" s="41"/>
      <c r="M439" s="202" t="s">
        <v>21</v>
      </c>
      <c r="N439" s="203" t="s">
        <v>44</v>
      </c>
      <c r="O439" s="66"/>
      <c r="P439" s="204">
        <f>O439*H439</f>
        <v>0</v>
      </c>
      <c r="Q439" s="204">
        <v>0</v>
      </c>
      <c r="R439" s="204">
        <f>Q439*H439</f>
        <v>0</v>
      </c>
      <c r="S439" s="204">
        <v>0</v>
      </c>
      <c r="T439" s="20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06" t="s">
        <v>100</v>
      </c>
      <c r="AT439" s="206" t="s">
        <v>213</v>
      </c>
      <c r="AU439" s="206" t="s">
        <v>80</v>
      </c>
      <c r="AY439" s="19" t="s">
        <v>211</v>
      </c>
      <c r="BE439" s="207">
        <f>IF(N439="základní",J439,0)</f>
        <v>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19" t="s">
        <v>80</v>
      </c>
      <c r="BK439" s="207">
        <f>ROUND(I439*H439,2)</f>
        <v>0</v>
      </c>
      <c r="BL439" s="19" t="s">
        <v>100</v>
      </c>
      <c r="BM439" s="206" t="s">
        <v>2400</v>
      </c>
    </row>
    <row r="440" spans="1:65" s="2" customFormat="1" ht="19.5">
      <c r="A440" s="36"/>
      <c r="B440" s="37"/>
      <c r="C440" s="38"/>
      <c r="D440" s="210" t="s">
        <v>720</v>
      </c>
      <c r="E440" s="38"/>
      <c r="F440" s="262" t="s">
        <v>3300</v>
      </c>
      <c r="G440" s="38"/>
      <c r="H440" s="38"/>
      <c r="I440" s="119"/>
      <c r="J440" s="38"/>
      <c r="K440" s="38"/>
      <c r="L440" s="41"/>
      <c r="M440" s="263"/>
      <c r="N440" s="264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720</v>
      </c>
      <c r="AU440" s="19" t="s">
        <v>80</v>
      </c>
    </row>
    <row r="441" spans="1:65" s="2" customFormat="1" ht="16.5" customHeight="1">
      <c r="A441" s="36"/>
      <c r="B441" s="37"/>
      <c r="C441" s="195" t="s">
        <v>890</v>
      </c>
      <c r="D441" s="195" t="s">
        <v>213</v>
      </c>
      <c r="E441" s="196" t="s">
        <v>3673</v>
      </c>
      <c r="F441" s="197" t="s">
        <v>3672</v>
      </c>
      <c r="G441" s="198" t="s">
        <v>1608</v>
      </c>
      <c r="H441" s="199">
        <v>5</v>
      </c>
      <c r="I441" s="200"/>
      <c r="J441" s="201">
        <f>ROUND(I441*H441,2)</f>
        <v>0</v>
      </c>
      <c r="K441" s="197" t="s">
        <v>21</v>
      </c>
      <c r="L441" s="41"/>
      <c r="M441" s="202" t="s">
        <v>21</v>
      </c>
      <c r="N441" s="203" t="s">
        <v>44</v>
      </c>
      <c r="O441" s="66"/>
      <c r="P441" s="204">
        <f>O441*H441</f>
        <v>0</v>
      </c>
      <c r="Q441" s="204">
        <v>0</v>
      </c>
      <c r="R441" s="204">
        <f>Q441*H441</f>
        <v>0</v>
      </c>
      <c r="S441" s="204">
        <v>0</v>
      </c>
      <c r="T441" s="20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06" t="s">
        <v>100</v>
      </c>
      <c r="AT441" s="206" t="s">
        <v>213</v>
      </c>
      <c r="AU441" s="206" t="s">
        <v>80</v>
      </c>
      <c r="AY441" s="19" t="s">
        <v>211</v>
      </c>
      <c r="BE441" s="207">
        <f>IF(N441="základní",J441,0)</f>
        <v>0</v>
      </c>
      <c r="BF441" s="207">
        <f>IF(N441="snížená",J441,0)</f>
        <v>0</v>
      </c>
      <c r="BG441" s="207">
        <f>IF(N441="zákl. přenesená",J441,0)</f>
        <v>0</v>
      </c>
      <c r="BH441" s="207">
        <f>IF(N441="sníž. přenesená",J441,0)</f>
        <v>0</v>
      </c>
      <c r="BI441" s="207">
        <f>IF(N441="nulová",J441,0)</f>
        <v>0</v>
      </c>
      <c r="BJ441" s="19" t="s">
        <v>80</v>
      </c>
      <c r="BK441" s="207">
        <f>ROUND(I441*H441,2)</f>
        <v>0</v>
      </c>
      <c r="BL441" s="19" t="s">
        <v>100</v>
      </c>
      <c r="BM441" s="206" t="s">
        <v>2408</v>
      </c>
    </row>
    <row r="442" spans="1:65" s="2" customFormat="1" ht="19.5">
      <c r="A442" s="36"/>
      <c r="B442" s="37"/>
      <c r="C442" s="38"/>
      <c r="D442" s="210" t="s">
        <v>720</v>
      </c>
      <c r="E442" s="38"/>
      <c r="F442" s="262" t="s">
        <v>3304</v>
      </c>
      <c r="G442" s="38"/>
      <c r="H442" s="38"/>
      <c r="I442" s="119"/>
      <c r="J442" s="38"/>
      <c r="K442" s="38"/>
      <c r="L442" s="41"/>
      <c r="M442" s="263"/>
      <c r="N442" s="264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720</v>
      </c>
      <c r="AU442" s="19" t="s">
        <v>80</v>
      </c>
    </row>
    <row r="443" spans="1:65" s="2" customFormat="1" ht="16.5" customHeight="1">
      <c r="A443" s="36"/>
      <c r="B443" s="37"/>
      <c r="C443" s="195" t="s">
        <v>895</v>
      </c>
      <c r="D443" s="195" t="s">
        <v>213</v>
      </c>
      <c r="E443" s="196" t="s">
        <v>3674</v>
      </c>
      <c r="F443" s="197" t="s">
        <v>3675</v>
      </c>
      <c r="G443" s="198" t="s">
        <v>1608</v>
      </c>
      <c r="H443" s="199">
        <v>6</v>
      </c>
      <c r="I443" s="200"/>
      <c r="J443" s="201">
        <f>ROUND(I443*H443,2)</f>
        <v>0</v>
      </c>
      <c r="K443" s="197" t="s">
        <v>21</v>
      </c>
      <c r="L443" s="41"/>
      <c r="M443" s="202" t="s">
        <v>21</v>
      </c>
      <c r="N443" s="203" t="s">
        <v>44</v>
      </c>
      <c r="O443" s="66"/>
      <c r="P443" s="204">
        <f>O443*H443</f>
        <v>0</v>
      </c>
      <c r="Q443" s="204">
        <v>0</v>
      </c>
      <c r="R443" s="204">
        <f>Q443*H443</f>
        <v>0</v>
      </c>
      <c r="S443" s="204">
        <v>0</v>
      </c>
      <c r="T443" s="20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6" t="s">
        <v>100</v>
      </c>
      <c r="AT443" s="206" t="s">
        <v>213</v>
      </c>
      <c r="AU443" s="206" t="s">
        <v>80</v>
      </c>
      <c r="AY443" s="19" t="s">
        <v>211</v>
      </c>
      <c r="BE443" s="207">
        <f>IF(N443="základní",J443,0)</f>
        <v>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19" t="s">
        <v>80</v>
      </c>
      <c r="BK443" s="207">
        <f>ROUND(I443*H443,2)</f>
        <v>0</v>
      </c>
      <c r="BL443" s="19" t="s">
        <v>100</v>
      </c>
      <c r="BM443" s="206" t="s">
        <v>2416</v>
      </c>
    </row>
    <row r="444" spans="1:65" s="2" customFormat="1" ht="19.5">
      <c r="A444" s="36"/>
      <c r="B444" s="37"/>
      <c r="C444" s="38"/>
      <c r="D444" s="210" t="s">
        <v>720</v>
      </c>
      <c r="E444" s="38"/>
      <c r="F444" s="262" t="s">
        <v>3300</v>
      </c>
      <c r="G444" s="38"/>
      <c r="H444" s="38"/>
      <c r="I444" s="119"/>
      <c r="J444" s="38"/>
      <c r="K444" s="38"/>
      <c r="L444" s="41"/>
      <c r="M444" s="263"/>
      <c r="N444" s="264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720</v>
      </c>
      <c r="AU444" s="19" t="s">
        <v>80</v>
      </c>
    </row>
    <row r="445" spans="1:65" s="2" customFormat="1" ht="16.5" customHeight="1">
      <c r="A445" s="36"/>
      <c r="B445" s="37"/>
      <c r="C445" s="195" t="s">
        <v>901</v>
      </c>
      <c r="D445" s="195" t="s">
        <v>213</v>
      </c>
      <c r="E445" s="196" t="s">
        <v>3676</v>
      </c>
      <c r="F445" s="197" t="s">
        <v>3675</v>
      </c>
      <c r="G445" s="198" t="s">
        <v>1608</v>
      </c>
      <c r="H445" s="199">
        <v>6</v>
      </c>
      <c r="I445" s="200"/>
      <c r="J445" s="201">
        <f>ROUND(I445*H445,2)</f>
        <v>0</v>
      </c>
      <c r="K445" s="197" t="s">
        <v>21</v>
      </c>
      <c r="L445" s="41"/>
      <c r="M445" s="202" t="s">
        <v>21</v>
      </c>
      <c r="N445" s="203" t="s">
        <v>44</v>
      </c>
      <c r="O445" s="66"/>
      <c r="P445" s="204">
        <f>O445*H445</f>
        <v>0</v>
      </c>
      <c r="Q445" s="204">
        <v>0</v>
      </c>
      <c r="R445" s="204">
        <f>Q445*H445</f>
        <v>0</v>
      </c>
      <c r="S445" s="204">
        <v>0</v>
      </c>
      <c r="T445" s="20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6" t="s">
        <v>100</v>
      </c>
      <c r="AT445" s="206" t="s">
        <v>213</v>
      </c>
      <c r="AU445" s="206" t="s">
        <v>80</v>
      </c>
      <c r="AY445" s="19" t="s">
        <v>211</v>
      </c>
      <c r="BE445" s="207">
        <f>IF(N445="základní",J445,0)</f>
        <v>0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19" t="s">
        <v>80</v>
      </c>
      <c r="BK445" s="207">
        <f>ROUND(I445*H445,2)</f>
        <v>0</v>
      </c>
      <c r="BL445" s="19" t="s">
        <v>100</v>
      </c>
      <c r="BM445" s="206" t="s">
        <v>2428</v>
      </c>
    </row>
    <row r="446" spans="1:65" s="2" customFormat="1" ht="19.5">
      <c r="A446" s="36"/>
      <c r="B446" s="37"/>
      <c r="C446" s="38"/>
      <c r="D446" s="210" t="s">
        <v>720</v>
      </c>
      <c r="E446" s="38"/>
      <c r="F446" s="262" t="s">
        <v>3304</v>
      </c>
      <c r="G446" s="38"/>
      <c r="H446" s="38"/>
      <c r="I446" s="119"/>
      <c r="J446" s="38"/>
      <c r="K446" s="38"/>
      <c r="L446" s="41"/>
      <c r="M446" s="263"/>
      <c r="N446" s="264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720</v>
      </c>
      <c r="AU446" s="19" t="s">
        <v>80</v>
      </c>
    </row>
    <row r="447" spans="1:65" s="2" customFormat="1" ht="16.5" customHeight="1">
      <c r="A447" s="36"/>
      <c r="B447" s="37"/>
      <c r="C447" s="195" t="s">
        <v>905</v>
      </c>
      <c r="D447" s="195" t="s">
        <v>213</v>
      </c>
      <c r="E447" s="196" t="s">
        <v>3677</v>
      </c>
      <c r="F447" s="197" t="s">
        <v>3678</v>
      </c>
      <c r="G447" s="198" t="s">
        <v>1608</v>
      </c>
      <c r="H447" s="199">
        <v>2</v>
      </c>
      <c r="I447" s="200"/>
      <c r="J447" s="201">
        <f>ROUND(I447*H447,2)</f>
        <v>0</v>
      </c>
      <c r="K447" s="197" t="s">
        <v>21</v>
      </c>
      <c r="L447" s="41"/>
      <c r="M447" s="202" t="s">
        <v>21</v>
      </c>
      <c r="N447" s="203" t="s">
        <v>44</v>
      </c>
      <c r="O447" s="66"/>
      <c r="P447" s="204">
        <f>O447*H447</f>
        <v>0</v>
      </c>
      <c r="Q447" s="204">
        <v>0</v>
      </c>
      <c r="R447" s="204">
        <f>Q447*H447</f>
        <v>0</v>
      </c>
      <c r="S447" s="204">
        <v>0</v>
      </c>
      <c r="T447" s="20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6" t="s">
        <v>100</v>
      </c>
      <c r="AT447" s="206" t="s">
        <v>213</v>
      </c>
      <c r="AU447" s="206" t="s">
        <v>80</v>
      </c>
      <c r="AY447" s="19" t="s">
        <v>211</v>
      </c>
      <c r="BE447" s="207">
        <f>IF(N447="základní",J447,0)</f>
        <v>0</v>
      </c>
      <c r="BF447" s="207">
        <f>IF(N447="snížená",J447,0)</f>
        <v>0</v>
      </c>
      <c r="BG447" s="207">
        <f>IF(N447="zákl. přenesená",J447,0)</f>
        <v>0</v>
      </c>
      <c r="BH447" s="207">
        <f>IF(N447="sníž. přenesená",J447,0)</f>
        <v>0</v>
      </c>
      <c r="BI447" s="207">
        <f>IF(N447="nulová",J447,0)</f>
        <v>0</v>
      </c>
      <c r="BJ447" s="19" t="s">
        <v>80</v>
      </c>
      <c r="BK447" s="207">
        <f>ROUND(I447*H447,2)</f>
        <v>0</v>
      </c>
      <c r="BL447" s="19" t="s">
        <v>100</v>
      </c>
      <c r="BM447" s="206" t="s">
        <v>2439</v>
      </c>
    </row>
    <row r="448" spans="1:65" s="2" customFormat="1" ht="19.5">
      <c r="A448" s="36"/>
      <c r="B448" s="37"/>
      <c r="C448" s="38"/>
      <c r="D448" s="210" t="s">
        <v>720</v>
      </c>
      <c r="E448" s="38"/>
      <c r="F448" s="262" t="s">
        <v>3300</v>
      </c>
      <c r="G448" s="38"/>
      <c r="H448" s="38"/>
      <c r="I448" s="119"/>
      <c r="J448" s="38"/>
      <c r="K448" s="38"/>
      <c r="L448" s="41"/>
      <c r="M448" s="263"/>
      <c r="N448" s="264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720</v>
      </c>
      <c r="AU448" s="19" t="s">
        <v>80</v>
      </c>
    </row>
    <row r="449" spans="1:65" s="2" customFormat="1" ht="16.5" customHeight="1">
      <c r="A449" s="36"/>
      <c r="B449" s="37"/>
      <c r="C449" s="195" t="s">
        <v>911</v>
      </c>
      <c r="D449" s="195" t="s">
        <v>213</v>
      </c>
      <c r="E449" s="196" t="s">
        <v>3679</v>
      </c>
      <c r="F449" s="197" t="s">
        <v>3678</v>
      </c>
      <c r="G449" s="198" t="s">
        <v>1608</v>
      </c>
      <c r="H449" s="199">
        <v>2</v>
      </c>
      <c r="I449" s="200"/>
      <c r="J449" s="201">
        <f>ROUND(I449*H449,2)</f>
        <v>0</v>
      </c>
      <c r="K449" s="197" t="s">
        <v>21</v>
      </c>
      <c r="L449" s="41"/>
      <c r="M449" s="202" t="s">
        <v>21</v>
      </c>
      <c r="N449" s="203" t="s">
        <v>44</v>
      </c>
      <c r="O449" s="66"/>
      <c r="P449" s="204">
        <f>O449*H449</f>
        <v>0</v>
      </c>
      <c r="Q449" s="204">
        <v>0</v>
      </c>
      <c r="R449" s="204">
        <f>Q449*H449</f>
        <v>0</v>
      </c>
      <c r="S449" s="204">
        <v>0</v>
      </c>
      <c r="T449" s="20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6" t="s">
        <v>100</v>
      </c>
      <c r="AT449" s="206" t="s">
        <v>213</v>
      </c>
      <c r="AU449" s="206" t="s">
        <v>80</v>
      </c>
      <c r="AY449" s="19" t="s">
        <v>211</v>
      </c>
      <c r="BE449" s="207">
        <f>IF(N449="základní",J449,0)</f>
        <v>0</v>
      </c>
      <c r="BF449" s="207">
        <f>IF(N449="snížená",J449,0)</f>
        <v>0</v>
      </c>
      <c r="BG449" s="207">
        <f>IF(N449="zákl. přenesená",J449,0)</f>
        <v>0</v>
      </c>
      <c r="BH449" s="207">
        <f>IF(N449="sníž. přenesená",J449,0)</f>
        <v>0</v>
      </c>
      <c r="BI449" s="207">
        <f>IF(N449="nulová",J449,0)</f>
        <v>0</v>
      </c>
      <c r="BJ449" s="19" t="s">
        <v>80</v>
      </c>
      <c r="BK449" s="207">
        <f>ROUND(I449*H449,2)</f>
        <v>0</v>
      </c>
      <c r="BL449" s="19" t="s">
        <v>100</v>
      </c>
      <c r="BM449" s="206" t="s">
        <v>2453</v>
      </c>
    </row>
    <row r="450" spans="1:65" s="2" customFormat="1" ht="19.5">
      <c r="A450" s="36"/>
      <c r="B450" s="37"/>
      <c r="C450" s="38"/>
      <c r="D450" s="210" t="s">
        <v>720</v>
      </c>
      <c r="E450" s="38"/>
      <c r="F450" s="262" t="s">
        <v>3304</v>
      </c>
      <c r="G450" s="38"/>
      <c r="H450" s="38"/>
      <c r="I450" s="119"/>
      <c r="J450" s="38"/>
      <c r="K450" s="38"/>
      <c r="L450" s="41"/>
      <c r="M450" s="263"/>
      <c r="N450" s="264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720</v>
      </c>
      <c r="AU450" s="19" t="s">
        <v>80</v>
      </c>
    </row>
    <row r="451" spans="1:65" s="2" customFormat="1" ht="16.5" customHeight="1">
      <c r="A451" s="36"/>
      <c r="B451" s="37"/>
      <c r="C451" s="195" t="s">
        <v>915</v>
      </c>
      <c r="D451" s="195" t="s">
        <v>213</v>
      </c>
      <c r="E451" s="196" t="s">
        <v>3680</v>
      </c>
      <c r="F451" s="197" t="s">
        <v>3681</v>
      </c>
      <c r="G451" s="198" t="s">
        <v>1608</v>
      </c>
      <c r="H451" s="199">
        <v>10</v>
      </c>
      <c r="I451" s="200"/>
      <c r="J451" s="201">
        <f>ROUND(I451*H451,2)</f>
        <v>0</v>
      </c>
      <c r="K451" s="197" t="s">
        <v>21</v>
      </c>
      <c r="L451" s="41"/>
      <c r="M451" s="202" t="s">
        <v>21</v>
      </c>
      <c r="N451" s="203" t="s">
        <v>44</v>
      </c>
      <c r="O451" s="66"/>
      <c r="P451" s="204">
        <f>O451*H451</f>
        <v>0</v>
      </c>
      <c r="Q451" s="204">
        <v>0</v>
      </c>
      <c r="R451" s="204">
        <f>Q451*H451</f>
        <v>0</v>
      </c>
      <c r="S451" s="204">
        <v>0</v>
      </c>
      <c r="T451" s="20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06" t="s">
        <v>100</v>
      </c>
      <c r="AT451" s="206" t="s">
        <v>213</v>
      </c>
      <c r="AU451" s="206" t="s">
        <v>80</v>
      </c>
      <c r="AY451" s="19" t="s">
        <v>211</v>
      </c>
      <c r="BE451" s="207">
        <f>IF(N451="základní",J451,0)</f>
        <v>0</v>
      </c>
      <c r="BF451" s="207">
        <f>IF(N451="snížená",J451,0)</f>
        <v>0</v>
      </c>
      <c r="BG451" s="207">
        <f>IF(N451="zákl. přenesená",J451,0)</f>
        <v>0</v>
      </c>
      <c r="BH451" s="207">
        <f>IF(N451="sníž. přenesená",J451,0)</f>
        <v>0</v>
      </c>
      <c r="BI451" s="207">
        <f>IF(N451="nulová",J451,0)</f>
        <v>0</v>
      </c>
      <c r="BJ451" s="19" t="s">
        <v>80</v>
      </c>
      <c r="BK451" s="207">
        <f>ROUND(I451*H451,2)</f>
        <v>0</v>
      </c>
      <c r="BL451" s="19" t="s">
        <v>100</v>
      </c>
      <c r="BM451" s="206" t="s">
        <v>2463</v>
      </c>
    </row>
    <row r="452" spans="1:65" s="2" customFormat="1" ht="19.5">
      <c r="A452" s="36"/>
      <c r="B452" s="37"/>
      <c r="C452" s="38"/>
      <c r="D452" s="210" t="s">
        <v>720</v>
      </c>
      <c r="E452" s="38"/>
      <c r="F452" s="262" t="s">
        <v>3300</v>
      </c>
      <c r="G452" s="38"/>
      <c r="H452" s="38"/>
      <c r="I452" s="119"/>
      <c r="J452" s="38"/>
      <c r="K452" s="38"/>
      <c r="L452" s="41"/>
      <c r="M452" s="263"/>
      <c r="N452" s="264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720</v>
      </c>
      <c r="AU452" s="19" t="s">
        <v>80</v>
      </c>
    </row>
    <row r="453" spans="1:65" s="2" customFormat="1" ht="16.5" customHeight="1">
      <c r="A453" s="36"/>
      <c r="B453" s="37"/>
      <c r="C453" s="195" t="s">
        <v>920</v>
      </c>
      <c r="D453" s="195" t="s">
        <v>213</v>
      </c>
      <c r="E453" s="196" t="s">
        <v>3682</v>
      </c>
      <c r="F453" s="197" t="s">
        <v>3681</v>
      </c>
      <c r="G453" s="198" t="s">
        <v>1608</v>
      </c>
      <c r="H453" s="199">
        <v>10</v>
      </c>
      <c r="I453" s="200"/>
      <c r="J453" s="201">
        <f>ROUND(I453*H453,2)</f>
        <v>0</v>
      </c>
      <c r="K453" s="197" t="s">
        <v>21</v>
      </c>
      <c r="L453" s="41"/>
      <c r="M453" s="202" t="s">
        <v>21</v>
      </c>
      <c r="N453" s="203" t="s">
        <v>44</v>
      </c>
      <c r="O453" s="66"/>
      <c r="P453" s="204">
        <f>O453*H453</f>
        <v>0</v>
      </c>
      <c r="Q453" s="204">
        <v>0</v>
      </c>
      <c r="R453" s="204">
        <f>Q453*H453</f>
        <v>0</v>
      </c>
      <c r="S453" s="204">
        <v>0</v>
      </c>
      <c r="T453" s="20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206" t="s">
        <v>100</v>
      </c>
      <c r="AT453" s="206" t="s">
        <v>213</v>
      </c>
      <c r="AU453" s="206" t="s">
        <v>80</v>
      </c>
      <c r="AY453" s="19" t="s">
        <v>211</v>
      </c>
      <c r="BE453" s="207">
        <f>IF(N453="základní",J453,0)</f>
        <v>0</v>
      </c>
      <c r="BF453" s="207">
        <f>IF(N453="snížená",J453,0)</f>
        <v>0</v>
      </c>
      <c r="BG453" s="207">
        <f>IF(N453="zákl. přenesená",J453,0)</f>
        <v>0</v>
      </c>
      <c r="BH453" s="207">
        <f>IF(N453="sníž. přenesená",J453,0)</f>
        <v>0</v>
      </c>
      <c r="BI453" s="207">
        <f>IF(N453="nulová",J453,0)</f>
        <v>0</v>
      </c>
      <c r="BJ453" s="19" t="s">
        <v>80</v>
      </c>
      <c r="BK453" s="207">
        <f>ROUND(I453*H453,2)</f>
        <v>0</v>
      </c>
      <c r="BL453" s="19" t="s">
        <v>100</v>
      </c>
      <c r="BM453" s="206" t="s">
        <v>2471</v>
      </c>
    </row>
    <row r="454" spans="1:65" s="2" customFormat="1" ht="19.5">
      <c r="A454" s="36"/>
      <c r="B454" s="37"/>
      <c r="C454" s="38"/>
      <c r="D454" s="210" t="s">
        <v>720</v>
      </c>
      <c r="E454" s="38"/>
      <c r="F454" s="262" t="s">
        <v>3304</v>
      </c>
      <c r="G454" s="38"/>
      <c r="H454" s="38"/>
      <c r="I454" s="119"/>
      <c r="J454" s="38"/>
      <c r="K454" s="38"/>
      <c r="L454" s="41"/>
      <c r="M454" s="263"/>
      <c r="N454" s="264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720</v>
      </c>
      <c r="AU454" s="19" t="s">
        <v>80</v>
      </c>
    </row>
    <row r="455" spans="1:65" s="2" customFormat="1" ht="16.5" customHeight="1">
      <c r="A455" s="36"/>
      <c r="B455" s="37"/>
      <c r="C455" s="195" t="s">
        <v>926</v>
      </c>
      <c r="D455" s="195" t="s">
        <v>213</v>
      </c>
      <c r="E455" s="196" t="s">
        <v>3683</v>
      </c>
      <c r="F455" s="197" t="s">
        <v>3684</v>
      </c>
      <c r="G455" s="198" t="s">
        <v>1608</v>
      </c>
      <c r="H455" s="199">
        <v>2</v>
      </c>
      <c r="I455" s="200"/>
      <c r="J455" s="201">
        <f>ROUND(I455*H455,2)</f>
        <v>0</v>
      </c>
      <c r="K455" s="197" t="s">
        <v>21</v>
      </c>
      <c r="L455" s="41"/>
      <c r="M455" s="202" t="s">
        <v>21</v>
      </c>
      <c r="N455" s="203" t="s">
        <v>44</v>
      </c>
      <c r="O455" s="66"/>
      <c r="P455" s="204">
        <f>O455*H455</f>
        <v>0</v>
      </c>
      <c r="Q455" s="204">
        <v>0</v>
      </c>
      <c r="R455" s="204">
        <f>Q455*H455</f>
        <v>0</v>
      </c>
      <c r="S455" s="204">
        <v>0</v>
      </c>
      <c r="T455" s="20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06" t="s">
        <v>100</v>
      </c>
      <c r="AT455" s="206" t="s">
        <v>213</v>
      </c>
      <c r="AU455" s="206" t="s">
        <v>80</v>
      </c>
      <c r="AY455" s="19" t="s">
        <v>211</v>
      </c>
      <c r="BE455" s="207">
        <f>IF(N455="základní",J455,0)</f>
        <v>0</v>
      </c>
      <c r="BF455" s="207">
        <f>IF(N455="snížená",J455,0)</f>
        <v>0</v>
      </c>
      <c r="BG455" s="207">
        <f>IF(N455="zákl. přenesená",J455,0)</f>
        <v>0</v>
      </c>
      <c r="BH455" s="207">
        <f>IF(N455="sníž. přenesená",J455,0)</f>
        <v>0</v>
      </c>
      <c r="BI455" s="207">
        <f>IF(N455="nulová",J455,0)</f>
        <v>0</v>
      </c>
      <c r="BJ455" s="19" t="s">
        <v>80</v>
      </c>
      <c r="BK455" s="207">
        <f>ROUND(I455*H455,2)</f>
        <v>0</v>
      </c>
      <c r="BL455" s="19" t="s">
        <v>100</v>
      </c>
      <c r="BM455" s="206" t="s">
        <v>2479</v>
      </c>
    </row>
    <row r="456" spans="1:65" s="2" customFormat="1" ht="19.5">
      <c r="A456" s="36"/>
      <c r="B456" s="37"/>
      <c r="C456" s="38"/>
      <c r="D456" s="210" t="s">
        <v>720</v>
      </c>
      <c r="E456" s="38"/>
      <c r="F456" s="262" t="s">
        <v>3300</v>
      </c>
      <c r="G456" s="38"/>
      <c r="H456" s="38"/>
      <c r="I456" s="119"/>
      <c r="J456" s="38"/>
      <c r="K456" s="38"/>
      <c r="L456" s="41"/>
      <c r="M456" s="263"/>
      <c r="N456" s="264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720</v>
      </c>
      <c r="AU456" s="19" t="s">
        <v>80</v>
      </c>
    </row>
    <row r="457" spans="1:65" s="2" customFormat="1" ht="16.5" customHeight="1">
      <c r="A457" s="36"/>
      <c r="B457" s="37"/>
      <c r="C457" s="195" t="s">
        <v>931</v>
      </c>
      <c r="D457" s="195" t="s">
        <v>213</v>
      </c>
      <c r="E457" s="196" t="s">
        <v>3685</v>
      </c>
      <c r="F457" s="197" t="s">
        <v>3684</v>
      </c>
      <c r="G457" s="198" t="s">
        <v>1608</v>
      </c>
      <c r="H457" s="199">
        <v>2</v>
      </c>
      <c r="I457" s="200"/>
      <c r="J457" s="201">
        <f>ROUND(I457*H457,2)</f>
        <v>0</v>
      </c>
      <c r="K457" s="197" t="s">
        <v>21</v>
      </c>
      <c r="L457" s="41"/>
      <c r="M457" s="202" t="s">
        <v>21</v>
      </c>
      <c r="N457" s="203" t="s">
        <v>44</v>
      </c>
      <c r="O457" s="66"/>
      <c r="P457" s="204">
        <f>O457*H457</f>
        <v>0</v>
      </c>
      <c r="Q457" s="204">
        <v>0</v>
      </c>
      <c r="R457" s="204">
        <f>Q457*H457</f>
        <v>0</v>
      </c>
      <c r="S457" s="204">
        <v>0</v>
      </c>
      <c r="T457" s="20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06" t="s">
        <v>100</v>
      </c>
      <c r="AT457" s="206" t="s">
        <v>213</v>
      </c>
      <c r="AU457" s="206" t="s">
        <v>80</v>
      </c>
      <c r="AY457" s="19" t="s">
        <v>211</v>
      </c>
      <c r="BE457" s="207">
        <f>IF(N457="základní",J457,0)</f>
        <v>0</v>
      </c>
      <c r="BF457" s="207">
        <f>IF(N457="snížená",J457,0)</f>
        <v>0</v>
      </c>
      <c r="BG457" s="207">
        <f>IF(N457="zákl. přenesená",J457,0)</f>
        <v>0</v>
      </c>
      <c r="BH457" s="207">
        <f>IF(N457="sníž. přenesená",J457,0)</f>
        <v>0</v>
      </c>
      <c r="BI457" s="207">
        <f>IF(N457="nulová",J457,0)</f>
        <v>0</v>
      </c>
      <c r="BJ457" s="19" t="s">
        <v>80</v>
      </c>
      <c r="BK457" s="207">
        <f>ROUND(I457*H457,2)</f>
        <v>0</v>
      </c>
      <c r="BL457" s="19" t="s">
        <v>100</v>
      </c>
      <c r="BM457" s="206" t="s">
        <v>2487</v>
      </c>
    </row>
    <row r="458" spans="1:65" s="2" customFormat="1" ht="19.5">
      <c r="A458" s="36"/>
      <c r="B458" s="37"/>
      <c r="C458" s="38"/>
      <c r="D458" s="210" t="s">
        <v>720</v>
      </c>
      <c r="E458" s="38"/>
      <c r="F458" s="262" t="s">
        <v>3304</v>
      </c>
      <c r="G458" s="38"/>
      <c r="H458" s="38"/>
      <c r="I458" s="119"/>
      <c r="J458" s="38"/>
      <c r="K458" s="38"/>
      <c r="L458" s="41"/>
      <c r="M458" s="263"/>
      <c r="N458" s="264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720</v>
      </c>
      <c r="AU458" s="19" t="s">
        <v>80</v>
      </c>
    </row>
    <row r="459" spans="1:65" s="2" customFormat="1" ht="16.5" customHeight="1">
      <c r="A459" s="36"/>
      <c r="B459" s="37"/>
      <c r="C459" s="195" t="s">
        <v>935</v>
      </c>
      <c r="D459" s="195" t="s">
        <v>213</v>
      </c>
      <c r="E459" s="196" t="s">
        <v>3686</v>
      </c>
      <c r="F459" s="197" t="s">
        <v>3687</v>
      </c>
      <c r="G459" s="198" t="s">
        <v>1608</v>
      </c>
      <c r="H459" s="199">
        <v>20</v>
      </c>
      <c r="I459" s="200"/>
      <c r="J459" s="201">
        <f>ROUND(I459*H459,2)</f>
        <v>0</v>
      </c>
      <c r="K459" s="197" t="s">
        <v>21</v>
      </c>
      <c r="L459" s="41"/>
      <c r="M459" s="202" t="s">
        <v>21</v>
      </c>
      <c r="N459" s="203" t="s">
        <v>44</v>
      </c>
      <c r="O459" s="66"/>
      <c r="P459" s="204">
        <f>O459*H459</f>
        <v>0</v>
      </c>
      <c r="Q459" s="204">
        <v>0</v>
      </c>
      <c r="R459" s="204">
        <f>Q459*H459</f>
        <v>0</v>
      </c>
      <c r="S459" s="204">
        <v>0</v>
      </c>
      <c r="T459" s="20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6" t="s">
        <v>100</v>
      </c>
      <c r="AT459" s="206" t="s">
        <v>213</v>
      </c>
      <c r="AU459" s="206" t="s">
        <v>80</v>
      </c>
      <c r="AY459" s="19" t="s">
        <v>211</v>
      </c>
      <c r="BE459" s="207">
        <f>IF(N459="základní",J459,0)</f>
        <v>0</v>
      </c>
      <c r="BF459" s="207">
        <f>IF(N459="snížená",J459,0)</f>
        <v>0</v>
      </c>
      <c r="BG459" s="207">
        <f>IF(N459="zákl. přenesená",J459,0)</f>
        <v>0</v>
      </c>
      <c r="BH459" s="207">
        <f>IF(N459="sníž. přenesená",J459,0)</f>
        <v>0</v>
      </c>
      <c r="BI459" s="207">
        <f>IF(N459="nulová",J459,0)</f>
        <v>0</v>
      </c>
      <c r="BJ459" s="19" t="s">
        <v>80</v>
      </c>
      <c r="BK459" s="207">
        <f>ROUND(I459*H459,2)</f>
        <v>0</v>
      </c>
      <c r="BL459" s="19" t="s">
        <v>100</v>
      </c>
      <c r="BM459" s="206" t="s">
        <v>2497</v>
      </c>
    </row>
    <row r="460" spans="1:65" s="2" customFormat="1" ht="19.5">
      <c r="A460" s="36"/>
      <c r="B460" s="37"/>
      <c r="C460" s="38"/>
      <c r="D460" s="210" t="s">
        <v>720</v>
      </c>
      <c r="E460" s="38"/>
      <c r="F460" s="262" t="s">
        <v>3300</v>
      </c>
      <c r="G460" s="38"/>
      <c r="H460" s="38"/>
      <c r="I460" s="119"/>
      <c r="J460" s="38"/>
      <c r="K460" s="38"/>
      <c r="L460" s="41"/>
      <c r="M460" s="263"/>
      <c r="N460" s="264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720</v>
      </c>
      <c r="AU460" s="19" t="s">
        <v>80</v>
      </c>
    </row>
    <row r="461" spans="1:65" s="2" customFormat="1" ht="16.5" customHeight="1">
      <c r="A461" s="36"/>
      <c r="B461" s="37"/>
      <c r="C461" s="195" t="s">
        <v>940</v>
      </c>
      <c r="D461" s="195" t="s">
        <v>213</v>
      </c>
      <c r="E461" s="196" t="s">
        <v>3688</v>
      </c>
      <c r="F461" s="197" t="s">
        <v>3687</v>
      </c>
      <c r="G461" s="198" t="s">
        <v>1608</v>
      </c>
      <c r="H461" s="199">
        <v>20</v>
      </c>
      <c r="I461" s="200"/>
      <c r="J461" s="201">
        <f>ROUND(I461*H461,2)</f>
        <v>0</v>
      </c>
      <c r="K461" s="197" t="s">
        <v>21</v>
      </c>
      <c r="L461" s="41"/>
      <c r="M461" s="202" t="s">
        <v>21</v>
      </c>
      <c r="N461" s="203" t="s">
        <v>44</v>
      </c>
      <c r="O461" s="66"/>
      <c r="P461" s="204">
        <f>O461*H461</f>
        <v>0</v>
      </c>
      <c r="Q461" s="204">
        <v>0</v>
      </c>
      <c r="R461" s="204">
        <f>Q461*H461</f>
        <v>0</v>
      </c>
      <c r="S461" s="204">
        <v>0</v>
      </c>
      <c r="T461" s="20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6" t="s">
        <v>100</v>
      </c>
      <c r="AT461" s="206" t="s">
        <v>213</v>
      </c>
      <c r="AU461" s="206" t="s">
        <v>80</v>
      </c>
      <c r="AY461" s="19" t="s">
        <v>211</v>
      </c>
      <c r="BE461" s="207">
        <f>IF(N461="základní",J461,0)</f>
        <v>0</v>
      </c>
      <c r="BF461" s="207">
        <f>IF(N461="snížená",J461,0)</f>
        <v>0</v>
      </c>
      <c r="BG461" s="207">
        <f>IF(N461="zákl. přenesená",J461,0)</f>
        <v>0</v>
      </c>
      <c r="BH461" s="207">
        <f>IF(N461="sníž. přenesená",J461,0)</f>
        <v>0</v>
      </c>
      <c r="BI461" s="207">
        <f>IF(N461="nulová",J461,0)</f>
        <v>0</v>
      </c>
      <c r="BJ461" s="19" t="s">
        <v>80</v>
      </c>
      <c r="BK461" s="207">
        <f>ROUND(I461*H461,2)</f>
        <v>0</v>
      </c>
      <c r="BL461" s="19" t="s">
        <v>100</v>
      </c>
      <c r="BM461" s="206" t="s">
        <v>2503</v>
      </c>
    </row>
    <row r="462" spans="1:65" s="2" customFormat="1" ht="19.5">
      <c r="A462" s="36"/>
      <c r="B462" s="37"/>
      <c r="C462" s="38"/>
      <c r="D462" s="210" t="s">
        <v>720</v>
      </c>
      <c r="E462" s="38"/>
      <c r="F462" s="262" t="s">
        <v>3304</v>
      </c>
      <c r="G462" s="38"/>
      <c r="H462" s="38"/>
      <c r="I462" s="119"/>
      <c r="J462" s="38"/>
      <c r="K462" s="38"/>
      <c r="L462" s="41"/>
      <c r="M462" s="263"/>
      <c r="N462" s="264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720</v>
      </c>
      <c r="AU462" s="19" t="s">
        <v>80</v>
      </c>
    </row>
    <row r="463" spans="1:65" s="2" customFormat="1" ht="16.5" customHeight="1">
      <c r="A463" s="36"/>
      <c r="B463" s="37"/>
      <c r="C463" s="195" t="s">
        <v>944</v>
      </c>
      <c r="D463" s="195" t="s">
        <v>213</v>
      </c>
      <c r="E463" s="196" t="s">
        <v>3689</v>
      </c>
      <c r="F463" s="197" t="s">
        <v>3690</v>
      </c>
      <c r="G463" s="198" t="s">
        <v>1608</v>
      </c>
      <c r="H463" s="199">
        <v>3</v>
      </c>
      <c r="I463" s="200"/>
      <c r="J463" s="201">
        <f>ROUND(I463*H463,2)</f>
        <v>0</v>
      </c>
      <c r="K463" s="197" t="s">
        <v>21</v>
      </c>
      <c r="L463" s="41"/>
      <c r="M463" s="202" t="s">
        <v>21</v>
      </c>
      <c r="N463" s="203" t="s">
        <v>44</v>
      </c>
      <c r="O463" s="66"/>
      <c r="P463" s="204">
        <f>O463*H463</f>
        <v>0</v>
      </c>
      <c r="Q463" s="204">
        <v>0</v>
      </c>
      <c r="R463" s="204">
        <f>Q463*H463</f>
        <v>0</v>
      </c>
      <c r="S463" s="204">
        <v>0</v>
      </c>
      <c r="T463" s="20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06" t="s">
        <v>100</v>
      </c>
      <c r="AT463" s="206" t="s">
        <v>213</v>
      </c>
      <c r="AU463" s="206" t="s">
        <v>80</v>
      </c>
      <c r="AY463" s="19" t="s">
        <v>211</v>
      </c>
      <c r="BE463" s="207">
        <f>IF(N463="základní",J463,0)</f>
        <v>0</v>
      </c>
      <c r="BF463" s="207">
        <f>IF(N463="snížená",J463,0)</f>
        <v>0</v>
      </c>
      <c r="BG463" s="207">
        <f>IF(N463="zákl. přenesená",J463,0)</f>
        <v>0</v>
      </c>
      <c r="BH463" s="207">
        <f>IF(N463="sníž. přenesená",J463,0)</f>
        <v>0</v>
      </c>
      <c r="BI463" s="207">
        <f>IF(N463="nulová",J463,0)</f>
        <v>0</v>
      </c>
      <c r="BJ463" s="19" t="s">
        <v>80</v>
      </c>
      <c r="BK463" s="207">
        <f>ROUND(I463*H463,2)</f>
        <v>0</v>
      </c>
      <c r="BL463" s="19" t="s">
        <v>100</v>
      </c>
      <c r="BM463" s="206" t="s">
        <v>2513</v>
      </c>
    </row>
    <row r="464" spans="1:65" s="2" customFormat="1" ht="19.5">
      <c r="A464" s="36"/>
      <c r="B464" s="37"/>
      <c r="C464" s="38"/>
      <c r="D464" s="210" t="s">
        <v>720</v>
      </c>
      <c r="E464" s="38"/>
      <c r="F464" s="262" t="s">
        <v>3300</v>
      </c>
      <c r="G464" s="38"/>
      <c r="H464" s="38"/>
      <c r="I464" s="119"/>
      <c r="J464" s="38"/>
      <c r="K464" s="38"/>
      <c r="L464" s="41"/>
      <c r="M464" s="263"/>
      <c r="N464" s="264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720</v>
      </c>
      <c r="AU464" s="19" t="s">
        <v>80</v>
      </c>
    </row>
    <row r="465" spans="1:65" s="2" customFormat="1" ht="16.5" customHeight="1">
      <c r="A465" s="36"/>
      <c r="B465" s="37"/>
      <c r="C465" s="195" t="s">
        <v>948</v>
      </c>
      <c r="D465" s="195" t="s">
        <v>213</v>
      </c>
      <c r="E465" s="196" t="s">
        <v>3691</v>
      </c>
      <c r="F465" s="197" t="s">
        <v>3690</v>
      </c>
      <c r="G465" s="198" t="s">
        <v>1608</v>
      </c>
      <c r="H465" s="199">
        <v>3</v>
      </c>
      <c r="I465" s="200"/>
      <c r="J465" s="201">
        <f>ROUND(I465*H465,2)</f>
        <v>0</v>
      </c>
      <c r="K465" s="197" t="s">
        <v>21</v>
      </c>
      <c r="L465" s="41"/>
      <c r="M465" s="202" t="s">
        <v>21</v>
      </c>
      <c r="N465" s="203" t="s">
        <v>44</v>
      </c>
      <c r="O465" s="66"/>
      <c r="P465" s="204">
        <f>O465*H465</f>
        <v>0</v>
      </c>
      <c r="Q465" s="204">
        <v>0</v>
      </c>
      <c r="R465" s="204">
        <f>Q465*H465</f>
        <v>0</v>
      </c>
      <c r="S465" s="204">
        <v>0</v>
      </c>
      <c r="T465" s="20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06" t="s">
        <v>100</v>
      </c>
      <c r="AT465" s="206" t="s">
        <v>213</v>
      </c>
      <c r="AU465" s="206" t="s">
        <v>80</v>
      </c>
      <c r="AY465" s="19" t="s">
        <v>211</v>
      </c>
      <c r="BE465" s="207">
        <f>IF(N465="základní",J465,0)</f>
        <v>0</v>
      </c>
      <c r="BF465" s="207">
        <f>IF(N465="snížená",J465,0)</f>
        <v>0</v>
      </c>
      <c r="BG465" s="207">
        <f>IF(N465="zákl. přenesená",J465,0)</f>
        <v>0</v>
      </c>
      <c r="BH465" s="207">
        <f>IF(N465="sníž. přenesená",J465,0)</f>
        <v>0</v>
      </c>
      <c r="BI465" s="207">
        <f>IF(N465="nulová",J465,0)</f>
        <v>0</v>
      </c>
      <c r="BJ465" s="19" t="s">
        <v>80</v>
      </c>
      <c r="BK465" s="207">
        <f>ROUND(I465*H465,2)</f>
        <v>0</v>
      </c>
      <c r="BL465" s="19" t="s">
        <v>100</v>
      </c>
      <c r="BM465" s="206" t="s">
        <v>2520</v>
      </c>
    </row>
    <row r="466" spans="1:65" s="2" customFormat="1" ht="19.5">
      <c r="A466" s="36"/>
      <c r="B466" s="37"/>
      <c r="C466" s="38"/>
      <c r="D466" s="210" t="s">
        <v>720</v>
      </c>
      <c r="E466" s="38"/>
      <c r="F466" s="262" t="s">
        <v>3304</v>
      </c>
      <c r="G466" s="38"/>
      <c r="H466" s="38"/>
      <c r="I466" s="119"/>
      <c r="J466" s="38"/>
      <c r="K466" s="38"/>
      <c r="L466" s="41"/>
      <c r="M466" s="263"/>
      <c r="N466" s="264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720</v>
      </c>
      <c r="AU466" s="19" t="s">
        <v>80</v>
      </c>
    </row>
    <row r="467" spans="1:65" s="2" customFormat="1" ht="16.5" customHeight="1">
      <c r="A467" s="36"/>
      <c r="B467" s="37"/>
      <c r="C467" s="195" t="s">
        <v>952</v>
      </c>
      <c r="D467" s="195" t="s">
        <v>213</v>
      </c>
      <c r="E467" s="196" t="s">
        <v>3692</v>
      </c>
      <c r="F467" s="197" t="s">
        <v>3693</v>
      </c>
      <c r="G467" s="198" t="s">
        <v>1608</v>
      </c>
      <c r="H467" s="199">
        <v>39</v>
      </c>
      <c r="I467" s="200"/>
      <c r="J467" s="201">
        <f>ROUND(I467*H467,2)</f>
        <v>0</v>
      </c>
      <c r="K467" s="197" t="s">
        <v>21</v>
      </c>
      <c r="L467" s="41"/>
      <c r="M467" s="202" t="s">
        <v>21</v>
      </c>
      <c r="N467" s="203" t="s">
        <v>44</v>
      </c>
      <c r="O467" s="66"/>
      <c r="P467" s="204">
        <f>O467*H467</f>
        <v>0</v>
      </c>
      <c r="Q467" s="204">
        <v>0</v>
      </c>
      <c r="R467" s="204">
        <f>Q467*H467</f>
        <v>0</v>
      </c>
      <c r="S467" s="204">
        <v>0</v>
      </c>
      <c r="T467" s="20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06" t="s">
        <v>100</v>
      </c>
      <c r="AT467" s="206" t="s">
        <v>213</v>
      </c>
      <c r="AU467" s="206" t="s">
        <v>80</v>
      </c>
      <c r="AY467" s="19" t="s">
        <v>211</v>
      </c>
      <c r="BE467" s="207">
        <f>IF(N467="základní",J467,0)</f>
        <v>0</v>
      </c>
      <c r="BF467" s="207">
        <f>IF(N467="snížená",J467,0)</f>
        <v>0</v>
      </c>
      <c r="BG467" s="207">
        <f>IF(N467="zákl. přenesená",J467,0)</f>
        <v>0</v>
      </c>
      <c r="BH467" s="207">
        <f>IF(N467="sníž. přenesená",J467,0)</f>
        <v>0</v>
      </c>
      <c r="BI467" s="207">
        <f>IF(N467="nulová",J467,0)</f>
        <v>0</v>
      </c>
      <c r="BJ467" s="19" t="s">
        <v>80</v>
      </c>
      <c r="BK467" s="207">
        <f>ROUND(I467*H467,2)</f>
        <v>0</v>
      </c>
      <c r="BL467" s="19" t="s">
        <v>100</v>
      </c>
      <c r="BM467" s="206" t="s">
        <v>2527</v>
      </c>
    </row>
    <row r="468" spans="1:65" s="2" customFormat="1" ht="19.5">
      <c r="A468" s="36"/>
      <c r="B468" s="37"/>
      <c r="C468" s="38"/>
      <c r="D468" s="210" t="s">
        <v>720</v>
      </c>
      <c r="E468" s="38"/>
      <c r="F468" s="262" t="s">
        <v>3300</v>
      </c>
      <c r="G468" s="38"/>
      <c r="H468" s="38"/>
      <c r="I468" s="119"/>
      <c r="J468" s="38"/>
      <c r="K468" s="38"/>
      <c r="L468" s="41"/>
      <c r="M468" s="263"/>
      <c r="N468" s="264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720</v>
      </c>
      <c r="AU468" s="19" t="s">
        <v>80</v>
      </c>
    </row>
    <row r="469" spans="1:65" s="2" customFormat="1" ht="16.5" customHeight="1">
      <c r="A469" s="36"/>
      <c r="B469" s="37"/>
      <c r="C469" s="195" t="s">
        <v>958</v>
      </c>
      <c r="D469" s="195" t="s">
        <v>213</v>
      </c>
      <c r="E469" s="196" t="s">
        <v>3694</v>
      </c>
      <c r="F469" s="197" t="s">
        <v>3693</v>
      </c>
      <c r="G469" s="198" t="s">
        <v>1608</v>
      </c>
      <c r="H469" s="199">
        <v>39</v>
      </c>
      <c r="I469" s="200"/>
      <c r="J469" s="201">
        <f>ROUND(I469*H469,2)</f>
        <v>0</v>
      </c>
      <c r="K469" s="197" t="s">
        <v>21</v>
      </c>
      <c r="L469" s="41"/>
      <c r="M469" s="202" t="s">
        <v>21</v>
      </c>
      <c r="N469" s="203" t="s">
        <v>44</v>
      </c>
      <c r="O469" s="66"/>
      <c r="P469" s="204">
        <f>O469*H469</f>
        <v>0</v>
      </c>
      <c r="Q469" s="204">
        <v>0</v>
      </c>
      <c r="R469" s="204">
        <f>Q469*H469</f>
        <v>0</v>
      </c>
      <c r="S469" s="204">
        <v>0</v>
      </c>
      <c r="T469" s="20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6" t="s">
        <v>100</v>
      </c>
      <c r="AT469" s="206" t="s">
        <v>213</v>
      </c>
      <c r="AU469" s="206" t="s">
        <v>80</v>
      </c>
      <c r="AY469" s="19" t="s">
        <v>211</v>
      </c>
      <c r="BE469" s="207">
        <f>IF(N469="základní",J469,0)</f>
        <v>0</v>
      </c>
      <c r="BF469" s="207">
        <f>IF(N469="snížená",J469,0)</f>
        <v>0</v>
      </c>
      <c r="BG469" s="207">
        <f>IF(N469="zákl. přenesená",J469,0)</f>
        <v>0</v>
      </c>
      <c r="BH469" s="207">
        <f>IF(N469="sníž. přenesená",J469,0)</f>
        <v>0</v>
      </c>
      <c r="BI469" s="207">
        <f>IF(N469="nulová",J469,0)</f>
        <v>0</v>
      </c>
      <c r="BJ469" s="19" t="s">
        <v>80</v>
      </c>
      <c r="BK469" s="207">
        <f>ROUND(I469*H469,2)</f>
        <v>0</v>
      </c>
      <c r="BL469" s="19" t="s">
        <v>100</v>
      </c>
      <c r="BM469" s="206" t="s">
        <v>2535</v>
      </c>
    </row>
    <row r="470" spans="1:65" s="2" customFormat="1" ht="19.5">
      <c r="A470" s="36"/>
      <c r="B470" s="37"/>
      <c r="C470" s="38"/>
      <c r="D470" s="210" t="s">
        <v>720</v>
      </c>
      <c r="E470" s="38"/>
      <c r="F470" s="262" t="s">
        <v>3304</v>
      </c>
      <c r="G470" s="38"/>
      <c r="H470" s="38"/>
      <c r="I470" s="119"/>
      <c r="J470" s="38"/>
      <c r="K470" s="38"/>
      <c r="L470" s="41"/>
      <c r="M470" s="263"/>
      <c r="N470" s="264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720</v>
      </c>
      <c r="AU470" s="19" t="s">
        <v>80</v>
      </c>
    </row>
    <row r="471" spans="1:65" s="2" customFormat="1" ht="21.75" customHeight="1">
      <c r="A471" s="36"/>
      <c r="B471" s="37"/>
      <c r="C471" s="195" t="s">
        <v>962</v>
      </c>
      <c r="D471" s="195" t="s">
        <v>213</v>
      </c>
      <c r="E471" s="196" t="s">
        <v>3695</v>
      </c>
      <c r="F471" s="197" t="s">
        <v>3696</v>
      </c>
      <c r="G471" s="198" t="s">
        <v>1608</v>
      </c>
      <c r="H471" s="199">
        <v>5</v>
      </c>
      <c r="I471" s="200"/>
      <c r="J471" s="201">
        <f>ROUND(I471*H471,2)</f>
        <v>0</v>
      </c>
      <c r="K471" s="197" t="s">
        <v>21</v>
      </c>
      <c r="L471" s="41"/>
      <c r="M471" s="202" t="s">
        <v>21</v>
      </c>
      <c r="N471" s="203" t="s">
        <v>44</v>
      </c>
      <c r="O471" s="66"/>
      <c r="P471" s="204">
        <f>O471*H471</f>
        <v>0</v>
      </c>
      <c r="Q471" s="204">
        <v>0</v>
      </c>
      <c r="R471" s="204">
        <f>Q471*H471</f>
        <v>0</v>
      </c>
      <c r="S471" s="204">
        <v>0</v>
      </c>
      <c r="T471" s="20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6" t="s">
        <v>100</v>
      </c>
      <c r="AT471" s="206" t="s">
        <v>213</v>
      </c>
      <c r="AU471" s="206" t="s">
        <v>80</v>
      </c>
      <c r="AY471" s="19" t="s">
        <v>211</v>
      </c>
      <c r="BE471" s="207">
        <f>IF(N471="základní",J471,0)</f>
        <v>0</v>
      </c>
      <c r="BF471" s="207">
        <f>IF(N471="snížená",J471,0)</f>
        <v>0</v>
      </c>
      <c r="BG471" s="207">
        <f>IF(N471="zákl. přenesená",J471,0)</f>
        <v>0</v>
      </c>
      <c r="BH471" s="207">
        <f>IF(N471="sníž. přenesená",J471,0)</f>
        <v>0</v>
      </c>
      <c r="BI471" s="207">
        <f>IF(N471="nulová",J471,0)</f>
        <v>0</v>
      </c>
      <c r="BJ471" s="19" t="s">
        <v>80</v>
      </c>
      <c r="BK471" s="207">
        <f>ROUND(I471*H471,2)</f>
        <v>0</v>
      </c>
      <c r="BL471" s="19" t="s">
        <v>100</v>
      </c>
      <c r="BM471" s="206" t="s">
        <v>2544</v>
      </c>
    </row>
    <row r="472" spans="1:65" s="2" customFormat="1" ht="19.5">
      <c r="A472" s="36"/>
      <c r="B472" s="37"/>
      <c r="C472" s="38"/>
      <c r="D472" s="210" t="s">
        <v>720</v>
      </c>
      <c r="E472" s="38"/>
      <c r="F472" s="262" t="s">
        <v>3300</v>
      </c>
      <c r="G472" s="38"/>
      <c r="H472" s="38"/>
      <c r="I472" s="119"/>
      <c r="J472" s="38"/>
      <c r="K472" s="38"/>
      <c r="L472" s="41"/>
      <c r="M472" s="263"/>
      <c r="N472" s="264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720</v>
      </c>
      <c r="AU472" s="19" t="s">
        <v>80</v>
      </c>
    </row>
    <row r="473" spans="1:65" s="2" customFormat="1" ht="21.75" customHeight="1">
      <c r="A473" s="36"/>
      <c r="B473" s="37"/>
      <c r="C473" s="195" t="s">
        <v>966</v>
      </c>
      <c r="D473" s="195" t="s">
        <v>213</v>
      </c>
      <c r="E473" s="196" t="s">
        <v>3697</v>
      </c>
      <c r="F473" s="197" t="s">
        <v>3696</v>
      </c>
      <c r="G473" s="198" t="s">
        <v>1608</v>
      </c>
      <c r="H473" s="199">
        <v>5</v>
      </c>
      <c r="I473" s="200"/>
      <c r="J473" s="201">
        <f>ROUND(I473*H473,2)</f>
        <v>0</v>
      </c>
      <c r="K473" s="197" t="s">
        <v>21</v>
      </c>
      <c r="L473" s="41"/>
      <c r="M473" s="202" t="s">
        <v>21</v>
      </c>
      <c r="N473" s="203" t="s">
        <v>44</v>
      </c>
      <c r="O473" s="66"/>
      <c r="P473" s="204">
        <f>O473*H473</f>
        <v>0</v>
      </c>
      <c r="Q473" s="204">
        <v>0</v>
      </c>
      <c r="R473" s="204">
        <f>Q473*H473</f>
        <v>0</v>
      </c>
      <c r="S473" s="204">
        <v>0</v>
      </c>
      <c r="T473" s="20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6" t="s">
        <v>100</v>
      </c>
      <c r="AT473" s="206" t="s">
        <v>213</v>
      </c>
      <c r="AU473" s="206" t="s">
        <v>80</v>
      </c>
      <c r="AY473" s="19" t="s">
        <v>211</v>
      </c>
      <c r="BE473" s="207">
        <f>IF(N473="základní",J473,0)</f>
        <v>0</v>
      </c>
      <c r="BF473" s="207">
        <f>IF(N473="snížená",J473,0)</f>
        <v>0</v>
      </c>
      <c r="BG473" s="207">
        <f>IF(N473="zákl. přenesená",J473,0)</f>
        <v>0</v>
      </c>
      <c r="BH473" s="207">
        <f>IF(N473="sníž. přenesená",J473,0)</f>
        <v>0</v>
      </c>
      <c r="BI473" s="207">
        <f>IF(N473="nulová",J473,0)</f>
        <v>0</v>
      </c>
      <c r="BJ473" s="19" t="s">
        <v>80</v>
      </c>
      <c r="BK473" s="207">
        <f>ROUND(I473*H473,2)</f>
        <v>0</v>
      </c>
      <c r="BL473" s="19" t="s">
        <v>100</v>
      </c>
      <c r="BM473" s="206" t="s">
        <v>2552</v>
      </c>
    </row>
    <row r="474" spans="1:65" s="2" customFormat="1" ht="19.5">
      <c r="A474" s="36"/>
      <c r="B474" s="37"/>
      <c r="C474" s="38"/>
      <c r="D474" s="210" t="s">
        <v>720</v>
      </c>
      <c r="E474" s="38"/>
      <c r="F474" s="262" t="s">
        <v>3304</v>
      </c>
      <c r="G474" s="38"/>
      <c r="H474" s="38"/>
      <c r="I474" s="119"/>
      <c r="J474" s="38"/>
      <c r="K474" s="38"/>
      <c r="L474" s="41"/>
      <c r="M474" s="263"/>
      <c r="N474" s="264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720</v>
      </c>
      <c r="AU474" s="19" t="s">
        <v>80</v>
      </c>
    </row>
    <row r="475" spans="1:65" s="2" customFormat="1" ht="16.5" customHeight="1">
      <c r="A475" s="36"/>
      <c r="B475" s="37"/>
      <c r="C475" s="195" t="s">
        <v>975</v>
      </c>
      <c r="D475" s="195" t="s">
        <v>213</v>
      </c>
      <c r="E475" s="196" t="s">
        <v>3698</v>
      </c>
      <c r="F475" s="197" t="s">
        <v>3699</v>
      </c>
      <c r="G475" s="198" t="s">
        <v>1608</v>
      </c>
      <c r="H475" s="199">
        <v>65</v>
      </c>
      <c r="I475" s="200"/>
      <c r="J475" s="201">
        <f>ROUND(I475*H475,2)</f>
        <v>0</v>
      </c>
      <c r="K475" s="197" t="s">
        <v>21</v>
      </c>
      <c r="L475" s="41"/>
      <c r="M475" s="202" t="s">
        <v>21</v>
      </c>
      <c r="N475" s="203" t="s">
        <v>44</v>
      </c>
      <c r="O475" s="66"/>
      <c r="P475" s="204">
        <f>O475*H475</f>
        <v>0</v>
      </c>
      <c r="Q475" s="204">
        <v>0</v>
      </c>
      <c r="R475" s="204">
        <f>Q475*H475</f>
        <v>0</v>
      </c>
      <c r="S475" s="204">
        <v>0</v>
      </c>
      <c r="T475" s="20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6" t="s">
        <v>100</v>
      </c>
      <c r="AT475" s="206" t="s">
        <v>213</v>
      </c>
      <c r="AU475" s="206" t="s">
        <v>80</v>
      </c>
      <c r="AY475" s="19" t="s">
        <v>211</v>
      </c>
      <c r="BE475" s="207">
        <f>IF(N475="základní",J475,0)</f>
        <v>0</v>
      </c>
      <c r="BF475" s="207">
        <f>IF(N475="snížená",J475,0)</f>
        <v>0</v>
      </c>
      <c r="BG475" s="207">
        <f>IF(N475="zákl. přenesená",J475,0)</f>
        <v>0</v>
      </c>
      <c r="BH475" s="207">
        <f>IF(N475="sníž. přenesená",J475,0)</f>
        <v>0</v>
      </c>
      <c r="BI475" s="207">
        <f>IF(N475="nulová",J475,0)</f>
        <v>0</v>
      </c>
      <c r="BJ475" s="19" t="s">
        <v>80</v>
      </c>
      <c r="BK475" s="207">
        <f>ROUND(I475*H475,2)</f>
        <v>0</v>
      </c>
      <c r="BL475" s="19" t="s">
        <v>100</v>
      </c>
      <c r="BM475" s="206" t="s">
        <v>2566</v>
      </c>
    </row>
    <row r="476" spans="1:65" s="2" customFormat="1" ht="19.5">
      <c r="A476" s="36"/>
      <c r="B476" s="37"/>
      <c r="C476" s="38"/>
      <c r="D476" s="210" t="s">
        <v>720</v>
      </c>
      <c r="E476" s="38"/>
      <c r="F476" s="262" t="s">
        <v>3300</v>
      </c>
      <c r="G476" s="38"/>
      <c r="H476" s="38"/>
      <c r="I476" s="119"/>
      <c r="J476" s="38"/>
      <c r="K476" s="38"/>
      <c r="L476" s="41"/>
      <c r="M476" s="263"/>
      <c r="N476" s="264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720</v>
      </c>
      <c r="AU476" s="19" t="s">
        <v>80</v>
      </c>
    </row>
    <row r="477" spans="1:65" s="2" customFormat="1" ht="16.5" customHeight="1">
      <c r="A477" s="36"/>
      <c r="B477" s="37"/>
      <c r="C477" s="195" t="s">
        <v>982</v>
      </c>
      <c r="D477" s="195" t="s">
        <v>213</v>
      </c>
      <c r="E477" s="196" t="s">
        <v>3700</v>
      </c>
      <c r="F477" s="197" t="s">
        <v>3699</v>
      </c>
      <c r="G477" s="198" t="s">
        <v>1608</v>
      </c>
      <c r="H477" s="199">
        <v>65</v>
      </c>
      <c r="I477" s="200"/>
      <c r="J477" s="201">
        <f>ROUND(I477*H477,2)</f>
        <v>0</v>
      </c>
      <c r="K477" s="197" t="s">
        <v>21</v>
      </c>
      <c r="L477" s="41"/>
      <c r="M477" s="202" t="s">
        <v>21</v>
      </c>
      <c r="N477" s="203" t="s">
        <v>44</v>
      </c>
      <c r="O477" s="66"/>
      <c r="P477" s="204">
        <f>O477*H477</f>
        <v>0</v>
      </c>
      <c r="Q477" s="204">
        <v>0</v>
      </c>
      <c r="R477" s="204">
        <f>Q477*H477</f>
        <v>0</v>
      </c>
      <c r="S477" s="204">
        <v>0</v>
      </c>
      <c r="T477" s="20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6" t="s">
        <v>100</v>
      </c>
      <c r="AT477" s="206" t="s">
        <v>213</v>
      </c>
      <c r="AU477" s="206" t="s">
        <v>80</v>
      </c>
      <c r="AY477" s="19" t="s">
        <v>211</v>
      </c>
      <c r="BE477" s="207">
        <f>IF(N477="základní",J477,0)</f>
        <v>0</v>
      </c>
      <c r="BF477" s="207">
        <f>IF(N477="snížená",J477,0)</f>
        <v>0</v>
      </c>
      <c r="BG477" s="207">
        <f>IF(N477="zákl. přenesená",J477,0)</f>
        <v>0</v>
      </c>
      <c r="BH477" s="207">
        <f>IF(N477="sníž. přenesená",J477,0)</f>
        <v>0</v>
      </c>
      <c r="BI477" s="207">
        <f>IF(N477="nulová",J477,0)</f>
        <v>0</v>
      </c>
      <c r="BJ477" s="19" t="s">
        <v>80</v>
      </c>
      <c r="BK477" s="207">
        <f>ROUND(I477*H477,2)</f>
        <v>0</v>
      </c>
      <c r="BL477" s="19" t="s">
        <v>100</v>
      </c>
      <c r="BM477" s="206" t="s">
        <v>2578</v>
      </c>
    </row>
    <row r="478" spans="1:65" s="2" customFormat="1" ht="19.5">
      <c r="A478" s="36"/>
      <c r="B478" s="37"/>
      <c r="C478" s="38"/>
      <c r="D478" s="210" t="s">
        <v>720</v>
      </c>
      <c r="E478" s="38"/>
      <c r="F478" s="262" t="s">
        <v>3304</v>
      </c>
      <c r="G478" s="38"/>
      <c r="H478" s="38"/>
      <c r="I478" s="119"/>
      <c r="J478" s="38"/>
      <c r="K478" s="38"/>
      <c r="L478" s="41"/>
      <c r="M478" s="263"/>
      <c r="N478" s="264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720</v>
      </c>
      <c r="AU478" s="19" t="s">
        <v>80</v>
      </c>
    </row>
    <row r="479" spans="1:65" s="2" customFormat="1" ht="21.75" customHeight="1">
      <c r="A479" s="36"/>
      <c r="B479" s="37"/>
      <c r="C479" s="195" t="s">
        <v>989</v>
      </c>
      <c r="D479" s="195" t="s">
        <v>213</v>
      </c>
      <c r="E479" s="196" t="s">
        <v>3701</v>
      </c>
      <c r="F479" s="197" t="s">
        <v>3702</v>
      </c>
      <c r="G479" s="198" t="s">
        <v>1608</v>
      </c>
      <c r="H479" s="199">
        <v>17</v>
      </c>
      <c r="I479" s="200"/>
      <c r="J479" s="201">
        <f>ROUND(I479*H479,2)</f>
        <v>0</v>
      </c>
      <c r="K479" s="197" t="s">
        <v>21</v>
      </c>
      <c r="L479" s="41"/>
      <c r="M479" s="202" t="s">
        <v>21</v>
      </c>
      <c r="N479" s="203" t="s">
        <v>44</v>
      </c>
      <c r="O479" s="66"/>
      <c r="P479" s="204">
        <f>O479*H479</f>
        <v>0</v>
      </c>
      <c r="Q479" s="204">
        <v>0</v>
      </c>
      <c r="R479" s="204">
        <f>Q479*H479</f>
        <v>0</v>
      </c>
      <c r="S479" s="204">
        <v>0</v>
      </c>
      <c r="T479" s="20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6" t="s">
        <v>100</v>
      </c>
      <c r="AT479" s="206" t="s">
        <v>213</v>
      </c>
      <c r="AU479" s="206" t="s">
        <v>80</v>
      </c>
      <c r="AY479" s="19" t="s">
        <v>211</v>
      </c>
      <c r="BE479" s="207">
        <f>IF(N479="základní",J479,0)</f>
        <v>0</v>
      </c>
      <c r="BF479" s="207">
        <f>IF(N479="snížená",J479,0)</f>
        <v>0</v>
      </c>
      <c r="BG479" s="207">
        <f>IF(N479="zákl. přenesená",J479,0)</f>
        <v>0</v>
      </c>
      <c r="BH479" s="207">
        <f>IF(N479="sníž. přenesená",J479,0)</f>
        <v>0</v>
      </c>
      <c r="BI479" s="207">
        <f>IF(N479="nulová",J479,0)</f>
        <v>0</v>
      </c>
      <c r="BJ479" s="19" t="s">
        <v>80</v>
      </c>
      <c r="BK479" s="207">
        <f>ROUND(I479*H479,2)</f>
        <v>0</v>
      </c>
      <c r="BL479" s="19" t="s">
        <v>100</v>
      </c>
      <c r="BM479" s="206" t="s">
        <v>2592</v>
      </c>
    </row>
    <row r="480" spans="1:65" s="2" customFormat="1" ht="19.5">
      <c r="A480" s="36"/>
      <c r="B480" s="37"/>
      <c r="C480" s="38"/>
      <c r="D480" s="210" t="s">
        <v>720</v>
      </c>
      <c r="E480" s="38"/>
      <c r="F480" s="262" t="s">
        <v>3300</v>
      </c>
      <c r="G480" s="38"/>
      <c r="H480" s="38"/>
      <c r="I480" s="119"/>
      <c r="J480" s="38"/>
      <c r="K480" s="38"/>
      <c r="L480" s="41"/>
      <c r="M480" s="263"/>
      <c r="N480" s="264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720</v>
      </c>
      <c r="AU480" s="19" t="s">
        <v>80</v>
      </c>
    </row>
    <row r="481" spans="1:65" s="2" customFormat="1" ht="21.75" customHeight="1">
      <c r="A481" s="36"/>
      <c r="B481" s="37"/>
      <c r="C481" s="195" t="s">
        <v>994</v>
      </c>
      <c r="D481" s="195" t="s">
        <v>213</v>
      </c>
      <c r="E481" s="196" t="s">
        <v>785</v>
      </c>
      <c r="F481" s="197" t="s">
        <v>3702</v>
      </c>
      <c r="G481" s="198" t="s">
        <v>1608</v>
      </c>
      <c r="H481" s="199">
        <v>17</v>
      </c>
      <c r="I481" s="200"/>
      <c r="J481" s="201">
        <f>ROUND(I481*H481,2)</f>
        <v>0</v>
      </c>
      <c r="K481" s="197" t="s">
        <v>21</v>
      </c>
      <c r="L481" s="41"/>
      <c r="M481" s="202" t="s">
        <v>21</v>
      </c>
      <c r="N481" s="203" t="s">
        <v>44</v>
      </c>
      <c r="O481" s="66"/>
      <c r="P481" s="204">
        <f>O481*H481</f>
        <v>0</v>
      </c>
      <c r="Q481" s="204">
        <v>0</v>
      </c>
      <c r="R481" s="204">
        <f>Q481*H481</f>
        <v>0</v>
      </c>
      <c r="S481" s="204">
        <v>0</v>
      </c>
      <c r="T481" s="205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6" t="s">
        <v>100</v>
      </c>
      <c r="AT481" s="206" t="s">
        <v>213</v>
      </c>
      <c r="AU481" s="206" t="s">
        <v>80</v>
      </c>
      <c r="AY481" s="19" t="s">
        <v>211</v>
      </c>
      <c r="BE481" s="207">
        <f>IF(N481="základní",J481,0)</f>
        <v>0</v>
      </c>
      <c r="BF481" s="207">
        <f>IF(N481="snížená",J481,0)</f>
        <v>0</v>
      </c>
      <c r="BG481" s="207">
        <f>IF(N481="zákl. přenesená",J481,0)</f>
        <v>0</v>
      </c>
      <c r="BH481" s="207">
        <f>IF(N481="sníž. přenesená",J481,0)</f>
        <v>0</v>
      </c>
      <c r="BI481" s="207">
        <f>IF(N481="nulová",J481,0)</f>
        <v>0</v>
      </c>
      <c r="BJ481" s="19" t="s">
        <v>80</v>
      </c>
      <c r="BK481" s="207">
        <f>ROUND(I481*H481,2)</f>
        <v>0</v>
      </c>
      <c r="BL481" s="19" t="s">
        <v>100</v>
      </c>
      <c r="BM481" s="206" t="s">
        <v>2611</v>
      </c>
    </row>
    <row r="482" spans="1:65" s="2" customFormat="1" ht="19.5">
      <c r="A482" s="36"/>
      <c r="B482" s="37"/>
      <c r="C482" s="38"/>
      <c r="D482" s="210" t="s">
        <v>720</v>
      </c>
      <c r="E482" s="38"/>
      <c r="F482" s="262" t="s">
        <v>3304</v>
      </c>
      <c r="G482" s="38"/>
      <c r="H482" s="38"/>
      <c r="I482" s="119"/>
      <c r="J482" s="38"/>
      <c r="K482" s="38"/>
      <c r="L482" s="41"/>
      <c r="M482" s="263"/>
      <c r="N482" s="264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720</v>
      </c>
      <c r="AU482" s="19" t="s">
        <v>80</v>
      </c>
    </row>
    <row r="483" spans="1:65" s="2" customFormat="1" ht="16.5" customHeight="1">
      <c r="A483" s="36"/>
      <c r="B483" s="37"/>
      <c r="C483" s="195" t="s">
        <v>1004</v>
      </c>
      <c r="D483" s="195" t="s">
        <v>213</v>
      </c>
      <c r="E483" s="196" t="s">
        <v>3703</v>
      </c>
      <c r="F483" s="197" t="s">
        <v>3704</v>
      </c>
      <c r="G483" s="198" t="s">
        <v>1608</v>
      </c>
      <c r="H483" s="199">
        <v>6</v>
      </c>
      <c r="I483" s="200"/>
      <c r="J483" s="201">
        <f>ROUND(I483*H483,2)</f>
        <v>0</v>
      </c>
      <c r="K483" s="197" t="s">
        <v>21</v>
      </c>
      <c r="L483" s="41"/>
      <c r="M483" s="202" t="s">
        <v>21</v>
      </c>
      <c r="N483" s="203" t="s">
        <v>44</v>
      </c>
      <c r="O483" s="66"/>
      <c r="P483" s="204">
        <f>O483*H483</f>
        <v>0</v>
      </c>
      <c r="Q483" s="204">
        <v>0</v>
      </c>
      <c r="R483" s="204">
        <f>Q483*H483</f>
        <v>0</v>
      </c>
      <c r="S483" s="204">
        <v>0</v>
      </c>
      <c r="T483" s="20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206" t="s">
        <v>100</v>
      </c>
      <c r="AT483" s="206" t="s">
        <v>213</v>
      </c>
      <c r="AU483" s="206" t="s">
        <v>80</v>
      </c>
      <c r="AY483" s="19" t="s">
        <v>211</v>
      </c>
      <c r="BE483" s="207">
        <f>IF(N483="základní",J483,0)</f>
        <v>0</v>
      </c>
      <c r="BF483" s="207">
        <f>IF(N483="snížená",J483,0)</f>
        <v>0</v>
      </c>
      <c r="BG483" s="207">
        <f>IF(N483="zákl. přenesená",J483,0)</f>
        <v>0</v>
      </c>
      <c r="BH483" s="207">
        <f>IF(N483="sníž. přenesená",J483,0)</f>
        <v>0</v>
      </c>
      <c r="BI483" s="207">
        <f>IF(N483="nulová",J483,0)</f>
        <v>0</v>
      </c>
      <c r="BJ483" s="19" t="s">
        <v>80</v>
      </c>
      <c r="BK483" s="207">
        <f>ROUND(I483*H483,2)</f>
        <v>0</v>
      </c>
      <c r="BL483" s="19" t="s">
        <v>100</v>
      </c>
      <c r="BM483" s="206" t="s">
        <v>2618</v>
      </c>
    </row>
    <row r="484" spans="1:65" s="2" customFormat="1" ht="19.5">
      <c r="A484" s="36"/>
      <c r="B484" s="37"/>
      <c r="C484" s="38"/>
      <c r="D484" s="210" t="s">
        <v>720</v>
      </c>
      <c r="E484" s="38"/>
      <c r="F484" s="262" t="s">
        <v>3300</v>
      </c>
      <c r="G484" s="38"/>
      <c r="H484" s="38"/>
      <c r="I484" s="119"/>
      <c r="J484" s="38"/>
      <c r="K484" s="38"/>
      <c r="L484" s="41"/>
      <c r="M484" s="263"/>
      <c r="N484" s="264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720</v>
      </c>
      <c r="AU484" s="19" t="s">
        <v>80</v>
      </c>
    </row>
    <row r="485" spans="1:65" s="2" customFormat="1" ht="16.5" customHeight="1">
      <c r="A485" s="36"/>
      <c r="B485" s="37"/>
      <c r="C485" s="195" t="s">
        <v>1010</v>
      </c>
      <c r="D485" s="195" t="s">
        <v>213</v>
      </c>
      <c r="E485" s="196" t="s">
        <v>3705</v>
      </c>
      <c r="F485" s="197" t="s">
        <v>3704</v>
      </c>
      <c r="G485" s="198" t="s">
        <v>1608</v>
      </c>
      <c r="H485" s="199">
        <v>6</v>
      </c>
      <c r="I485" s="200"/>
      <c r="J485" s="201">
        <f>ROUND(I485*H485,2)</f>
        <v>0</v>
      </c>
      <c r="K485" s="197" t="s">
        <v>21</v>
      </c>
      <c r="L485" s="41"/>
      <c r="M485" s="202" t="s">
        <v>21</v>
      </c>
      <c r="N485" s="203" t="s">
        <v>44</v>
      </c>
      <c r="O485" s="66"/>
      <c r="P485" s="204">
        <f>O485*H485</f>
        <v>0</v>
      </c>
      <c r="Q485" s="204">
        <v>0</v>
      </c>
      <c r="R485" s="204">
        <f>Q485*H485</f>
        <v>0</v>
      </c>
      <c r="S485" s="204">
        <v>0</v>
      </c>
      <c r="T485" s="20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6" t="s">
        <v>100</v>
      </c>
      <c r="AT485" s="206" t="s">
        <v>213</v>
      </c>
      <c r="AU485" s="206" t="s">
        <v>80</v>
      </c>
      <c r="AY485" s="19" t="s">
        <v>211</v>
      </c>
      <c r="BE485" s="207">
        <f>IF(N485="základní",J485,0)</f>
        <v>0</v>
      </c>
      <c r="BF485" s="207">
        <f>IF(N485="snížená",J485,0)</f>
        <v>0</v>
      </c>
      <c r="BG485" s="207">
        <f>IF(N485="zákl. přenesená",J485,0)</f>
        <v>0</v>
      </c>
      <c r="BH485" s="207">
        <f>IF(N485="sníž. přenesená",J485,0)</f>
        <v>0</v>
      </c>
      <c r="BI485" s="207">
        <f>IF(N485="nulová",J485,0)</f>
        <v>0</v>
      </c>
      <c r="BJ485" s="19" t="s">
        <v>80</v>
      </c>
      <c r="BK485" s="207">
        <f>ROUND(I485*H485,2)</f>
        <v>0</v>
      </c>
      <c r="BL485" s="19" t="s">
        <v>100</v>
      </c>
      <c r="BM485" s="206" t="s">
        <v>2641</v>
      </c>
    </row>
    <row r="486" spans="1:65" s="2" customFormat="1" ht="19.5">
      <c r="A486" s="36"/>
      <c r="B486" s="37"/>
      <c r="C486" s="38"/>
      <c r="D486" s="210" t="s">
        <v>720</v>
      </c>
      <c r="E486" s="38"/>
      <c r="F486" s="262" t="s">
        <v>3304</v>
      </c>
      <c r="G486" s="38"/>
      <c r="H486" s="38"/>
      <c r="I486" s="119"/>
      <c r="J486" s="38"/>
      <c r="K486" s="38"/>
      <c r="L486" s="41"/>
      <c r="M486" s="263"/>
      <c r="N486" s="264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720</v>
      </c>
      <c r="AU486" s="19" t="s">
        <v>80</v>
      </c>
    </row>
    <row r="487" spans="1:65" s="2" customFormat="1" ht="16.5" customHeight="1">
      <c r="A487" s="36"/>
      <c r="B487" s="37"/>
      <c r="C487" s="195" t="s">
        <v>1014</v>
      </c>
      <c r="D487" s="195" t="s">
        <v>213</v>
      </c>
      <c r="E487" s="196" t="s">
        <v>3706</v>
      </c>
      <c r="F487" s="197" t="s">
        <v>3707</v>
      </c>
      <c r="G487" s="198" t="s">
        <v>1608</v>
      </c>
      <c r="H487" s="199">
        <v>1</v>
      </c>
      <c r="I487" s="200"/>
      <c r="J487" s="201">
        <f>ROUND(I487*H487,2)</f>
        <v>0</v>
      </c>
      <c r="K487" s="197" t="s">
        <v>21</v>
      </c>
      <c r="L487" s="41"/>
      <c r="M487" s="202" t="s">
        <v>21</v>
      </c>
      <c r="N487" s="203" t="s">
        <v>44</v>
      </c>
      <c r="O487" s="66"/>
      <c r="P487" s="204">
        <f>O487*H487</f>
        <v>0</v>
      </c>
      <c r="Q487" s="204">
        <v>0</v>
      </c>
      <c r="R487" s="204">
        <f>Q487*H487</f>
        <v>0</v>
      </c>
      <c r="S487" s="204">
        <v>0</v>
      </c>
      <c r="T487" s="205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6" t="s">
        <v>100</v>
      </c>
      <c r="AT487" s="206" t="s">
        <v>213</v>
      </c>
      <c r="AU487" s="206" t="s">
        <v>80</v>
      </c>
      <c r="AY487" s="19" t="s">
        <v>211</v>
      </c>
      <c r="BE487" s="207">
        <f>IF(N487="základní",J487,0)</f>
        <v>0</v>
      </c>
      <c r="BF487" s="207">
        <f>IF(N487="snížená",J487,0)</f>
        <v>0</v>
      </c>
      <c r="BG487" s="207">
        <f>IF(N487="zákl. přenesená",J487,0)</f>
        <v>0</v>
      </c>
      <c r="BH487" s="207">
        <f>IF(N487="sníž. přenesená",J487,0)</f>
        <v>0</v>
      </c>
      <c r="BI487" s="207">
        <f>IF(N487="nulová",J487,0)</f>
        <v>0</v>
      </c>
      <c r="BJ487" s="19" t="s">
        <v>80</v>
      </c>
      <c r="BK487" s="207">
        <f>ROUND(I487*H487,2)</f>
        <v>0</v>
      </c>
      <c r="BL487" s="19" t="s">
        <v>100</v>
      </c>
      <c r="BM487" s="206" t="s">
        <v>2650</v>
      </c>
    </row>
    <row r="488" spans="1:65" s="2" customFormat="1" ht="19.5">
      <c r="A488" s="36"/>
      <c r="B488" s="37"/>
      <c r="C488" s="38"/>
      <c r="D488" s="210" t="s">
        <v>720</v>
      </c>
      <c r="E488" s="38"/>
      <c r="F488" s="262" t="s">
        <v>3300</v>
      </c>
      <c r="G488" s="38"/>
      <c r="H488" s="38"/>
      <c r="I488" s="119"/>
      <c r="J488" s="38"/>
      <c r="K488" s="38"/>
      <c r="L488" s="41"/>
      <c r="M488" s="263"/>
      <c r="N488" s="264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720</v>
      </c>
      <c r="AU488" s="19" t="s">
        <v>80</v>
      </c>
    </row>
    <row r="489" spans="1:65" s="2" customFormat="1" ht="16.5" customHeight="1">
      <c r="A489" s="36"/>
      <c r="B489" s="37"/>
      <c r="C489" s="195" t="s">
        <v>1018</v>
      </c>
      <c r="D489" s="195" t="s">
        <v>213</v>
      </c>
      <c r="E489" s="196" t="s">
        <v>3708</v>
      </c>
      <c r="F489" s="197" t="s">
        <v>3707</v>
      </c>
      <c r="G489" s="198" t="s">
        <v>1608</v>
      </c>
      <c r="H489" s="199">
        <v>1</v>
      </c>
      <c r="I489" s="200"/>
      <c r="J489" s="201">
        <f>ROUND(I489*H489,2)</f>
        <v>0</v>
      </c>
      <c r="K489" s="197" t="s">
        <v>21</v>
      </c>
      <c r="L489" s="41"/>
      <c r="M489" s="202" t="s">
        <v>21</v>
      </c>
      <c r="N489" s="203" t="s">
        <v>44</v>
      </c>
      <c r="O489" s="66"/>
      <c r="P489" s="204">
        <f>O489*H489</f>
        <v>0</v>
      </c>
      <c r="Q489" s="204">
        <v>0</v>
      </c>
      <c r="R489" s="204">
        <f>Q489*H489</f>
        <v>0</v>
      </c>
      <c r="S489" s="204">
        <v>0</v>
      </c>
      <c r="T489" s="20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6" t="s">
        <v>100</v>
      </c>
      <c r="AT489" s="206" t="s">
        <v>213</v>
      </c>
      <c r="AU489" s="206" t="s">
        <v>80</v>
      </c>
      <c r="AY489" s="19" t="s">
        <v>211</v>
      </c>
      <c r="BE489" s="207">
        <f>IF(N489="základní",J489,0)</f>
        <v>0</v>
      </c>
      <c r="BF489" s="207">
        <f>IF(N489="snížená",J489,0)</f>
        <v>0</v>
      </c>
      <c r="BG489" s="207">
        <f>IF(N489="zákl. přenesená",J489,0)</f>
        <v>0</v>
      </c>
      <c r="BH489" s="207">
        <f>IF(N489="sníž. přenesená",J489,0)</f>
        <v>0</v>
      </c>
      <c r="BI489" s="207">
        <f>IF(N489="nulová",J489,0)</f>
        <v>0</v>
      </c>
      <c r="BJ489" s="19" t="s">
        <v>80</v>
      </c>
      <c r="BK489" s="207">
        <f>ROUND(I489*H489,2)</f>
        <v>0</v>
      </c>
      <c r="BL489" s="19" t="s">
        <v>100</v>
      </c>
      <c r="BM489" s="206" t="s">
        <v>2659</v>
      </c>
    </row>
    <row r="490" spans="1:65" s="2" customFormat="1" ht="19.5">
      <c r="A490" s="36"/>
      <c r="B490" s="37"/>
      <c r="C490" s="38"/>
      <c r="D490" s="210" t="s">
        <v>720</v>
      </c>
      <c r="E490" s="38"/>
      <c r="F490" s="262" t="s">
        <v>3304</v>
      </c>
      <c r="G490" s="38"/>
      <c r="H490" s="38"/>
      <c r="I490" s="119"/>
      <c r="J490" s="38"/>
      <c r="K490" s="38"/>
      <c r="L490" s="41"/>
      <c r="M490" s="263"/>
      <c r="N490" s="264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720</v>
      </c>
      <c r="AU490" s="19" t="s">
        <v>80</v>
      </c>
    </row>
    <row r="491" spans="1:65" s="2" customFormat="1" ht="21.75" customHeight="1">
      <c r="A491" s="36"/>
      <c r="B491" s="37"/>
      <c r="C491" s="195" t="s">
        <v>1024</v>
      </c>
      <c r="D491" s="195" t="s">
        <v>213</v>
      </c>
      <c r="E491" s="196" t="s">
        <v>3709</v>
      </c>
      <c r="F491" s="197" t="s">
        <v>3710</v>
      </c>
      <c r="G491" s="198" t="s">
        <v>1608</v>
      </c>
      <c r="H491" s="199">
        <v>2</v>
      </c>
      <c r="I491" s="200"/>
      <c r="J491" s="201">
        <f>ROUND(I491*H491,2)</f>
        <v>0</v>
      </c>
      <c r="K491" s="197" t="s">
        <v>21</v>
      </c>
      <c r="L491" s="41"/>
      <c r="M491" s="202" t="s">
        <v>21</v>
      </c>
      <c r="N491" s="203" t="s">
        <v>44</v>
      </c>
      <c r="O491" s="66"/>
      <c r="P491" s="204">
        <f>O491*H491</f>
        <v>0</v>
      </c>
      <c r="Q491" s="204">
        <v>0</v>
      </c>
      <c r="R491" s="204">
        <f>Q491*H491</f>
        <v>0</v>
      </c>
      <c r="S491" s="204">
        <v>0</v>
      </c>
      <c r="T491" s="20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6" t="s">
        <v>100</v>
      </c>
      <c r="AT491" s="206" t="s">
        <v>213</v>
      </c>
      <c r="AU491" s="206" t="s">
        <v>80</v>
      </c>
      <c r="AY491" s="19" t="s">
        <v>211</v>
      </c>
      <c r="BE491" s="207">
        <f>IF(N491="základní",J491,0)</f>
        <v>0</v>
      </c>
      <c r="BF491" s="207">
        <f>IF(N491="snížená",J491,0)</f>
        <v>0</v>
      </c>
      <c r="BG491" s="207">
        <f>IF(N491="zákl. přenesená",J491,0)</f>
        <v>0</v>
      </c>
      <c r="BH491" s="207">
        <f>IF(N491="sníž. přenesená",J491,0)</f>
        <v>0</v>
      </c>
      <c r="BI491" s="207">
        <f>IF(N491="nulová",J491,0)</f>
        <v>0</v>
      </c>
      <c r="BJ491" s="19" t="s">
        <v>80</v>
      </c>
      <c r="BK491" s="207">
        <f>ROUND(I491*H491,2)</f>
        <v>0</v>
      </c>
      <c r="BL491" s="19" t="s">
        <v>100</v>
      </c>
      <c r="BM491" s="206" t="s">
        <v>2664</v>
      </c>
    </row>
    <row r="492" spans="1:65" s="2" customFormat="1" ht="19.5">
      <c r="A492" s="36"/>
      <c r="B492" s="37"/>
      <c r="C492" s="38"/>
      <c r="D492" s="210" t="s">
        <v>720</v>
      </c>
      <c r="E492" s="38"/>
      <c r="F492" s="262" t="s">
        <v>3300</v>
      </c>
      <c r="G492" s="38"/>
      <c r="H492" s="38"/>
      <c r="I492" s="119"/>
      <c r="J492" s="38"/>
      <c r="K492" s="38"/>
      <c r="L492" s="41"/>
      <c r="M492" s="263"/>
      <c r="N492" s="264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720</v>
      </c>
      <c r="AU492" s="19" t="s">
        <v>80</v>
      </c>
    </row>
    <row r="493" spans="1:65" s="2" customFormat="1" ht="21.75" customHeight="1">
      <c r="A493" s="36"/>
      <c r="B493" s="37"/>
      <c r="C493" s="195" t="s">
        <v>1030</v>
      </c>
      <c r="D493" s="195" t="s">
        <v>213</v>
      </c>
      <c r="E493" s="196" t="s">
        <v>3711</v>
      </c>
      <c r="F493" s="197" t="s">
        <v>3710</v>
      </c>
      <c r="G493" s="198" t="s">
        <v>1608</v>
      </c>
      <c r="H493" s="199">
        <v>2</v>
      </c>
      <c r="I493" s="200"/>
      <c r="J493" s="201">
        <f>ROUND(I493*H493,2)</f>
        <v>0</v>
      </c>
      <c r="K493" s="197" t="s">
        <v>21</v>
      </c>
      <c r="L493" s="41"/>
      <c r="M493" s="202" t="s">
        <v>21</v>
      </c>
      <c r="N493" s="203" t="s">
        <v>44</v>
      </c>
      <c r="O493" s="66"/>
      <c r="P493" s="204">
        <f>O493*H493</f>
        <v>0</v>
      </c>
      <c r="Q493" s="204">
        <v>0</v>
      </c>
      <c r="R493" s="204">
        <f>Q493*H493</f>
        <v>0</v>
      </c>
      <c r="S493" s="204">
        <v>0</v>
      </c>
      <c r="T493" s="20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6" t="s">
        <v>100</v>
      </c>
      <c r="AT493" s="206" t="s">
        <v>213</v>
      </c>
      <c r="AU493" s="206" t="s">
        <v>80</v>
      </c>
      <c r="AY493" s="19" t="s">
        <v>211</v>
      </c>
      <c r="BE493" s="207">
        <f>IF(N493="základní",J493,0)</f>
        <v>0</v>
      </c>
      <c r="BF493" s="207">
        <f>IF(N493="snížená",J493,0)</f>
        <v>0</v>
      </c>
      <c r="BG493" s="207">
        <f>IF(N493="zákl. přenesená",J493,0)</f>
        <v>0</v>
      </c>
      <c r="BH493" s="207">
        <f>IF(N493="sníž. přenesená",J493,0)</f>
        <v>0</v>
      </c>
      <c r="BI493" s="207">
        <f>IF(N493="nulová",J493,0)</f>
        <v>0</v>
      </c>
      <c r="BJ493" s="19" t="s">
        <v>80</v>
      </c>
      <c r="BK493" s="207">
        <f>ROUND(I493*H493,2)</f>
        <v>0</v>
      </c>
      <c r="BL493" s="19" t="s">
        <v>100</v>
      </c>
      <c r="BM493" s="206" t="s">
        <v>2687</v>
      </c>
    </row>
    <row r="494" spans="1:65" s="2" customFormat="1" ht="19.5">
      <c r="A494" s="36"/>
      <c r="B494" s="37"/>
      <c r="C494" s="38"/>
      <c r="D494" s="210" t="s">
        <v>720</v>
      </c>
      <c r="E494" s="38"/>
      <c r="F494" s="262" t="s">
        <v>3304</v>
      </c>
      <c r="G494" s="38"/>
      <c r="H494" s="38"/>
      <c r="I494" s="119"/>
      <c r="J494" s="38"/>
      <c r="K494" s="38"/>
      <c r="L494" s="41"/>
      <c r="M494" s="263"/>
      <c r="N494" s="264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720</v>
      </c>
      <c r="AU494" s="19" t="s">
        <v>80</v>
      </c>
    </row>
    <row r="495" spans="1:65" s="2" customFormat="1" ht="16.5" customHeight="1">
      <c r="A495" s="36"/>
      <c r="B495" s="37"/>
      <c r="C495" s="195" t="s">
        <v>1038</v>
      </c>
      <c r="D495" s="195" t="s">
        <v>213</v>
      </c>
      <c r="E495" s="196" t="s">
        <v>3712</v>
      </c>
      <c r="F495" s="197" t="s">
        <v>3713</v>
      </c>
      <c r="G495" s="198" t="s">
        <v>1608</v>
      </c>
      <c r="H495" s="199">
        <v>165</v>
      </c>
      <c r="I495" s="200"/>
      <c r="J495" s="201">
        <f>ROUND(I495*H495,2)</f>
        <v>0</v>
      </c>
      <c r="K495" s="197" t="s">
        <v>21</v>
      </c>
      <c r="L495" s="41"/>
      <c r="M495" s="202" t="s">
        <v>21</v>
      </c>
      <c r="N495" s="203" t="s">
        <v>44</v>
      </c>
      <c r="O495" s="66"/>
      <c r="P495" s="204">
        <f>O495*H495</f>
        <v>0</v>
      </c>
      <c r="Q495" s="204">
        <v>0</v>
      </c>
      <c r="R495" s="204">
        <f>Q495*H495</f>
        <v>0</v>
      </c>
      <c r="S495" s="204">
        <v>0</v>
      </c>
      <c r="T495" s="205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06" t="s">
        <v>100</v>
      </c>
      <c r="AT495" s="206" t="s">
        <v>213</v>
      </c>
      <c r="AU495" s="206" t="s">
        <v>80</v>
      </c>
      <c r="AY495" s="19" t="s">
        <v>211</v>
      </c>
      <c r="BE495" s="207">
        <f>IF(N495="základní",J495,0)</f>
        <v>0</v>
      </c>
      <c r="BF495" s="207">
        <f>IF(N495="snížená",J495,0)</f>
        <v>0</v>
      </c>
      <c r="BG495" s="207">
        <f>IF(N495="zákl. přenesená",J495,0)</f>
        <v>0</v>
      </c>
      <c r="BH495" s="207">
        <f>IF(N495="sníž. přenesená",J495,0)</f>
        <v>0</v>
      </c>
      <c r="BI495" s="207">
        <f>IF(N495="nulová",J495,0)</f>
        <v>0</v>
      </c>
      <c r="BJ495" s="19" t="s">
        <v>80</v>
      </c>
      <c r="BK495" s="207">
        <f>ROUND(I495*H495,2)</f>
        <v>0</v>
      </c>
      <c r="BL495" s="19" t="s">
        <v>100</v>
      </c>
      <c r="BM495" s="206" t="s">
        <v>2284</v>
      </c>
    </row>
    <row r="496" spans="1:65" s="2" customFormat="1" ht="19.5">
      <c r="A496" s="36"/>
      <c r="B496" s="37"/>
      <c r="C496" s="38"/>
      <c r="D496" s="210" t="s">
        <v>720</v>
      </c>
      <c r="E496" s="38"/>
      <c r="F496" s="262" t="s">
        <v>3300</v>
      </c>
      <c r="G496" s="38"/>
      <c r="H496" s="38"/>
      <c r="I496" s="119"/>
      <c r="J496" s="38"/>
      <c r="K496" s="38"/>
      <c r="L496" s="41"/>
      <c r="M496" s="263"/>
      <c r="N496" s="264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720</v>
      </c>
      <c r="AU496" s="19" t="s">
        <v>80</v>
      </c>
    </row>
    <row r="497" spans="1:65" s="2" customFormat="1" ht="16.5" customHeight="1">
      <c r="A497" s="36"/>
      <c r="B497" s="37"/>
      <c r="C497" s="195" t="s">
        <v>1043</v>
      </c>
      <c r="D497" s="195" t="s">
        <v>213</v>
      </c>
      <c r="E497" s="196" t="s">
        <v>3714</v>
      </c>
      <c r="F497" s="197" t="s">
        <v>3713</v>
      </c>
      <c r="G497" s="198" t="s">
        <v>1608</v>
      </c>
      <c r="H497" s="199">
        <v>165</v>
      </c>
      <c r="I497" s="200"/>
      <c r="J497" s="201">
        <f>ROUND(I497*H497,2)</f>
        <v>0</v>
      </c>
      <c r="K497" s="197" t="s">
        <v>21</v>
      </c>
      <c r="L497" s="41"/>
      <c r="M497" s="202" t="s">
        <v>21</v>
      </c>
      <c r="N497" s="203" t="s">
        <v>44</v>
      </c>
      <c r="O497" s="66"/>
      <c r="P497" s="204">
        <f>O497*H497</f>
        <v>0</v>
      </c>
      <c r="Q497" s="204">
        <v>0</v>
      </c>
      <c r="R497" s="204">
        <f>Q497*H497</f>
        <v>0</v>
      </c>
      <c r="S497" s="204">
        <v>0</v>
      </c>
      <c r="T497" s="20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6" t="s">
        <v>100</v>
      </c>
      <c r="AT497" s="206" t="s">
        <v>213</v>
      </c>
      <c r="AU497" s="206" t="s">
        <v>80</v>
      </c>
      <c r="AY497" s="19" t="s">
        <v>211</v>
      </c>
      <c r="BE497" s="207">
        <f>IF(N497="základní",J497,0)</f>
        <v>0</v>
      </c>
      <c r="BF497" s="207">
        <f>IF(N497="snížená",J497,0)</f>
        <v>0</v>
      </c>
      <c r="BG497" s="207">
        <f>IF(N497="zákl. přenesená",J497,0)</f>
        <v>0</v>
      </c>
      <c r="BH497" s="207">
        <f>IF(N497="sníž. přenesená",J497,0)</f>
        <v>0</v>
      </c>
      <c r="BI497" s="207">
        <f>IF(N497="nulová",J497,0)</f>
        <v>0</v>
      </c>
      <c r="BJ497" s="19" t="s">
        <v>80</v>
      </c>
      <c r="BK497" s="207">
        <f>ROUND(I497*H497,2)</f>
        <v>0</v>
      </c>
      <c r="BL497" s="19" t="s">
        <v>100</v>
      </c>
      <c r="BM497" s="206" t="s">
        <v>2275</v>
      </c>
    </row>
    <row r="498" spans="1:65" s="2" customFormat="1" ht="19.5">
      <c r="A498" s="36"/>
      <c r="B498" s="37"/>
      <c r="C498" s="38"/>
      <c r="D498" s="210" t="s">
        <v>720</v>
      </c>
      <c r="E498" s="38"/>
      <c r="F498" s="262" t="s">
        <v>3304</v>
      </c>
      <c r="G498" s="38"/>
      <c r="H498" s="38"/>
      <c r="I498" s="119"/>
      <c r="J498" s="38"/>
      <c r="K498" s="38"/>
      <c r="L498" s="41"/>
      <c r="M498" s="263"/>
      <c r="N498" s="264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720</v>
      </c>
      <c r="AU498" s="19" t="s">
        <v>80</v>
      </c>
    </row>
    <row r="499" spans="1:65" s="2" customFormat="1" ht="16.5" customHeight="1">
      <c r="A499" s="36"/>
      <c r="B499" s="37"/>
      <c r="C499" s="195" t="s">
        <v>1047</v>
      </c>
      <c r="D499" s="195" t="s">
        <v>213</v>
      </c>
      <c r="E499" s="196" t="s">
        <v>3715</v>
      </c>
      <c r="F499" s="197" t="s">
        <v>3716</v>
      </c>
      <c r="G499" s="198" t="s">
        <v>1608</v>
      </c>
      <c r="H499" s="199">
        <v>236</v>
      </c>
      <c r="I499" s="200"/>
      <c r="J499" s="201">
        <f>ROUND(I499*H499,2)</f>
        <v>0</v>
      </c>
      <c r="K499" s="197" t="s">
        <v>21</v>
      </c>
      <c r="L499" s="41"/>
      <c r="M499" s="202" t="s">
        <v>21</v>
      </c>
      <c r="N499" s="203" t="s">
        <v>44</v>
      </c>
      <c r="O499" s="66"/>
      <c r="P499" s="204">
        <f>O499*H499</f>
        <v>0</v>
      </c>
      <c r="Q499" s="204">
        <v>0</v>
      </c>
      <c r="R499" s="204">
        <f>Q499*H499</f>
        <v>0</v>
      </c>
      <c r="S499" s="204">
        <v>0</v>
      </c>
      <c r="T499" s="205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06" t="s">
        <v>100</v>
      </c>
      <c r="AT499" s="206" t="s">
        <v>213</v>
      </c>
      <c r="AU499" s="206" t="s">
        <v>80</v>
      </c>
      <c r="AY499" s="19" t="s">
        <v>211</v>
      </c>
      <c r="BE499" s="207">
        <f>IF(N499="základní",J499,0)</f>
        <v>0</v>
      </c>
      <c r="BF499" s="207">
        <f>IF(N499="snížená",J499,0)</f>
        <v>0</v>
      </c>
      <c r="BG499" s="207">
        <f>IF(N499="zákl. přenesená",J499,0)</f>
        <v>0</v>
      </c>
      <c r="BH499" s="207">
        <f>IF(N499="sníž. přenesená",J499,0)</f>
        <v>0</v>
      </c>
      <c r="BI499" s="207">
        <f>IF(N499="nulová",J499,0)</f>
        <v>0</v>
      </c>
      <c r="BJ499" s="19" t="s">
        <v>80</v>
      </c>
      <c r="BK499" s="207">
        <f>ROUND(I499*H499,2)</f>
        <v>0</v>
      </c>
      <c r="BL499" s="19" t="s">
        <v>100</v>
      </c>
      <c r="BM499" s="206" t="s">
        <v>3115</v>
      </c>
    </row>
    <row r="500" spans="1:65" s="2" customFormat="1" ht="19.5">
      <c r="A500" s="36"/>
      <c r="B500" s="37"/>
      <c r="C500" s="38"/>
      <c r="D500" s="210" t="s">
        <v>720</v>
      </c>
      <c r="E500" s="38"/>
      <c r="F500" s="262" t="s">
        <v>3300</v>
      </c>
      <c r="G500" s="38"/>
      <c r="H500" s="38"/>
      <c r="I500" s="119"/>
      <c r="J500" s="38"/>
      <c r="K500" s="38"/>
      <c r="L500" s="41"/>
      <c r="M500" s="263"/>
      <c r="N500" s="264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720</v>
      </c>
      <c r="AU500" s="19" t="s">
        <v>80</v>
      </c>
    </row>
    <row r="501" spans="1:65" s="2" customFormat="1" ht="16.5" customHeight="1">
      <c r="A501" s="36"/>
      <c r="B501" s="37"/>
      <c r="C501" s="195" t="s">
        <v>1053</v>
      </c>
      <c r="D501" s="195" t="s">
        <v>213</v>
      </c>
      <c r="E501" s="196" t="s">
        <v>3717</v>
      </c>
      <c r="F501" s="197" t="s">
        <v>3716</v>
      </c>
      <c r="G501" s="198" t="s">
        <v>1608</v>
      </c>
      <c r="H501" s="199">
        <v>236</v>
      </c>
      <c r="I501" s="200"/>
      <c r="J501" s="201">
        <f>ROUND(I501*H501,2)</f>
        <v>0</v>
      </c>
      <c r="K501" s="197" t="s">
        <v>21</v>
      </c>
      <c r="L501" s="41"/>
      <c r="M501" s="202" t="s">
        <v>21</v>
      </c>
      <c r="N501" s="203" t="s">
        <v>44</v>
      </c>
      <c r="O501" s="66"/>
      <c r="P501" s="204">
        <f>O501*H501</f>
        <v>0</v>
      </c>
      <c r="Q501" s="204">
        <v>0</v>
      </c>
      <c r="R501" s="204">
        <f>Q501*H501</f>
        <v>0</v>
      </c>
      <c r="S501" s="204">
        <v>0</v>
      </c>
      <c r="T501" s="20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206" t="s">
        <v>100</v>
      </c>
      <c r="AT501" s="206" t="s">
        <v>213</v>
      </c>
      <c r="AU501" s="206" t="s">
        <v>80</v>
      </c>
      <c r="AY501" s="19" t="s">
        <v>211</v>
      </c>
      <c r="BE501" s="207">
        <f>IF(N501="základní",J501,0)</f>
        <v>0</v>
      </c>
      <c r="BF501" s="207">
        <f>IF(N501="snížená",J501,0)</f>
        <v>0</v>
      </c>
      <c r="BG501" s="207">
        <f>IF(N501="zákl. přenesená",J501,0)</f>
        <v>0</v>
      </c>
      <c r="BH501" s="207">
        <f>IF(N501="sníž. přenesená",J501,0)</f>
        <v>0</v>
      </c>
      <c r="BI501" s="207">
        <f>IF(N501="nulová",J501,0)</f>
        <v>0</v>
      </c>
      <c r="BJ501" s="19" t="s">
        <v>80</v>
      </c>
      <c r="BK501" s="207">
        <f>ROUND(I501*H501,2)</f>
        <v>0</v>
      </c>
      <c r="BL501" s="19" t="s">
        <v>100</v>
      </c>
      <c r="BM501" s="206" t="s">
        <v>3118</v>
      </c>
    </row>
    <row r="502" spans="1:65" s="2" customFormat="1" ht="19.5">
      <c r="A502" s="36"/>
      <c r="B502" s="37"/>
      <c r="C502" s="38"/>
      <c r="D502" s="210" t="s">
        <v>720</v>
      </c>
      <c r="E502" s="38"/>
      <c r="F502" s="262" t="s">
        <v>3304</v>
      </c>
      <c r="G502" s="38"/>
      <c r="H502" s="38"/>
      <c r="I502" s="119"/>
      <c r="J502" s="38"/>
      <c r="K502" s="38"/>
      <c r="L502" s="41"/>
      <c r="M502" s="263"/>
      <c r="N502" s="264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720</v>
      </c>
      <c r="AU502" s="19" t="s">
        <v>80</v>
      </c>
    </row>
    <row r="503" spans="1:65" s="2" customFormat="1" ht="16.5" customHeight="1">
      <c r="A503" s="36"/>
      <c r="B503" s="37"/>
      <c r="C503" s="195" t="s">
        <v>1061</v>
      </c>
      <c r="D503" s="195" t="s">
        <v>213</v>
      </c>
      <c r="E503" s="196" t="s">
        <v>3718</v>
      </c>
      <c r="F503" s="197" t="s">
        <v>3719</v>
      </c>
      <c r="G503" s="198" t="s">
        <v>1608</v>
      </c>
      <c r="H503" s="199">
        <v>12</v>
      </c>
      <c r="I503" s="200"/>
      <c r="J503" s="201">
        <f>ROUND(I503*H503,2)</f>
        <v>0</v>
      </c>
      <c r="K503" s="197" t="s">
        <v>21</v>
      </c>
      <c r="L503" s="41"/>
      <c r="M503" s="202" t="s">
        <v>21</v>
      </c>
      <c r="N503" s="203" t="s">
        <v>44</v>
      </c>
      <c r="O503" s="66"/>
      <c r="P503" s="204">
        <f>O503*H503</f>
        <v>0</v>
      </c>
      <c r="Q503" s="204">
        <v>0</v>
      </c>
      <c r="R503" s="204">
        <f>Q503*H503</f>
        <v>0</v>
      </c>
      <c r="S503" s="204">
        <v>0</v>
      </c>
      <c r="T503" s="20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206" t="s">
        <v>100</v>
      </c>
      <c r="AT503" s="206" t="s">
        <v>213</v>
      </c>
      <c r="AU503" s="206" t="s">
        <v>80</v>
      </c>
      <c r="AY503" s="19" t="s">
        <v>211</v>
      </c>
      <c r="BE503" s="207">
        <f>IF(N503="základní",J503,0)</f>
        <v>0</v>
      </c>
      <c r="BF503" s="207">
        <f>IF(N503="snížená",J503,0)</f>
        <v>0</v>
      </c>
      <c r="BG503" s="207">
        <f>IF(N503="zákl. přenesená",J503,0)</f>
        <v>0</v>
      </c>
      <c r="BH503" s="207">
        <f>IF(N503="sníž. přenesená",J503,0)</f>
        <v>0</v>
      </c>
      <c r="BI503" s="207">
        <f>IF(N503="nulová",J503,0)</f>
        <v>0</v>
      </c>
      <c r="BJ503" s="19" t="s">
        <v>80</v>
      </c>
      <c r="BK503" s="207">
        <f>ROUND(I503*H503,2)</f>
        <v>0</v>
      </c>
      <c r="BL503" s="19" t="s">
        <v>100</v>
      </c>
      <c r="BM503" s="206" t="s">
        <v>3120</v>
      </c>
    </row>
    <row r="504" spans="1:65" s="2" customFormat="1" ht="19.5">
      <c r="A504" s="36"/>
      <c r="B504" s="37"/>
      <c r="C504" s="38"/>
      <c r="D504" s="210" t="s">
        <v>720</v>
      </c>
      <c r="E504" s="38"/>
      <c r="F504" s="262" t="s">
        <v>3300</v>
      </c>
      <c r="G504" s="38"/>
      <c r="H504" s="38"/>
      <c r="I504" s="119"/>
      <c r="J504" s="38"/>
      <c r="K504" s="38"/>
      <c r="L504" s="41"/>
      <c r="M504" s="263"/>
      <c r="N504" s="264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720</v>
      </c>
      <c r="AU504" s="19" t="s">
        <v>80</v>
      </c>
    </row>
    <row r="505" spans="1:65" s="2" customFormat="1" ht="16.5" customHeight="1">
      <c r="A505" s="36"/>
      <c r="B505" s="37"/>
      <c r="C505" s="195" t="s">
        <v>1066</v>
      </c>
      <c r="D505" s="195" t="s">
        <v>213</v>
      </c>
      <c r="E505" s="196" t="s">
        <v>3720</v>
      </c>
      <c r="F505" s="197" t="s">
        <v>3719</v>
      </c>
      <c r="G505" s="198" t="s">
        <v>1608</v>
      </c>
      <c r="H505" s="199">
        <v>12</v>
      </c>
      <c r="I505" s="200"/>
      <c r="J505" s="201">
        <f>ROUND(I505*H505,2)</f>
        <v>0</v>
      </c>
      <c r="K505" s="197" t="s">
        <v>21</v>
      </c>
      <c r="L505" s="41"/>
      <c r="M505" s="202" t="s">
        <v>21</v>
      </c>
      <c r="N505" s="203" t="s">
        <v>44</v>
      </c>
      <c r="O505" s="66"/>
      <c r="P505" s="204">
        <f>O505*H505</f>
        <v>0</v>
      </c>
      <c r="Q505" s="204">
        <v>0</v>
      </c>
      <c r="R505" s="204">
        <f>Q505*H505</f>
        <v>0</v>
      </c>
      <c r="S505" s="204">
        <v>0</v>
      </c>
      <c r="T505" s="20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6" t="s">
        <v>100</v>
      </c>
      <c r="AT505" s="206" t="s">
        <v>213</v>
      </c>
      <c r="AU505" s="206" t="s">
        <v>80</v>
      </c>
      <c r="AY505" s="19" t="s">
        <v>211</v>
      </c>
      <c r="BE505" s="207">
        <f>IF(N505="základní",J505,0)</f>
        <v>0</v>
      </c>
      <c r="BF505" s="207">
        <f>IF(N505="snížená",J505,0)</f>
        <v>0</v>
      </c>
      <c r="BG505" s="207">
        <f>IF(N505="zákl. přenesená",J505,0)</f>
        <v>0</v>
      </c>
      <c r="BH505" s="207">
        <f>IF(N505="sníž. přenesená",J505,0)</f>
        <v>0</v>
      </c>
      <c r="BI505" s="207">
        <f>IF(N505="nulová",J505,0)</f>
        <v>0</v>
      </c>
      <c r="BJ505" s="19" t="s">
        <v>80</v>
      </c>
      <c r="BK505" s="207">
        <f>ROUND(I505*H505,2)</f>
        <v>0</v>
      </c>
      <c r="BL505" s="19" t="s">
        <v>100</v>
      </c>
      <c r="BM505" s="206" t="s">
        <v>3123</v>
      </c>
    </row>
    <row r="506" spans="1:65" s="2" customFormat="1" ht="19.5">
      <c r="A506" s="36"/>
      <c r="B506" s="37"/>
      <c r="C506" s="38"/>
      <c r="D506" s="210" t="s">
        <v>720</v>
      </c>
      <c r="E506" s="38"/>
      <c r="F506" s="262" t="s">
        <v>3304</v>
      </c>
      <c r="G506" s="38"/>
      <c r="H506" s="38"/>
      <c r="I506" s="119"/>
      <c r="J506" s="38"/>
      <c r="K506" s="38"/>
      <c r="L506" s="41"/>
      <c r="M506" s="263"/>
      <c r="N506" s="264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720</v>
      </c>
      <c r="AU506" s="19" t="s">
        <v>80</v>
      </c>
    </row>
    <row r="507" spans="1:65" s="2" customFormat="1" ht="21.75" customHeight="1">
      <c r="A507" s="36"/>
      <c r="B507" s="37"/>
      <c r="C507" s="195" t="s">
        <v>1071</v>
      </c>
      <c r="D507" s="195" t="s">
        <v>213</v>
      </c>
      <c r="E507" s="196" t="s">
        <v>3721</v>
      </c>
      <c r="F507" s="197" t="s">
        <v>3722</v>
      </c>
      <c r="G507" s="198" t="s">
        <v>1608</v>
      </c>
      <c r="H507" s="199">
        <v>1</v>
      </c>
      <c r="I507" s="200"/>
      <c r="J507" s="201">
        <f>ROUND(I507*H507,2)</f>
        <v>0</v>
      </c>
      <c r="K507" s="197" t="s">
        <v>21</v>
      </c>
      <c r="L507" s="41"/>
      <c r="M507" s="202" t="s">
        <v>21</v>
      </c>
      <c r="N507" s="203" t="s">
        <v>44</v>
      </c>
      <c r="O507" s="66"/>
      <c r="P507" s="204">
        <f>O507*H507</f>
        <v>0</v>
      </c>
      <c r="Q507" s="204">
        <v>0</v>
      </c>
      <c r="R507" s="204">
        <f>Q507*H507</f>
        <v>0</v>
      </c>
      <c r="S507" s="204">
        <v>0</v>
      </c>
      <c r="T507" s="20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6" t="s">
        <v>100</v>
      </c>
      <c r="AT507" s="206" t="s">
        <v>213</v>
      </c>
      <c r="AU507" s="206" t="s">
        <v>80</v>
      </c>
      <c r="AY507" s="19" t="s">
        <v>211</v>
      </c>
      <c r="BE507" s="207">
        <f>IF(N507="základní",J507,0)</f>
        <v>0</v>
      </c>
      <c r="BF507" s="207">
        <f>IF(N507="snížená",J507,0)</f>
        <v>0</v>
      </c>
      <c r="BG507" s="207">
        <f>IF(N507="zákl. přenesená",J507,0)</f>
        <v>0</v>
      </c>
      <c r="BH507" s="207">
        <f>IF(N507="sníž. přenesená",J507,0)</f>
        <v>0</v>
      </c>
      <c r="BI507" s="207">
        <f>IF(N507="nulová",J507,0)</f>
        <v>0</v>
      </c>
      <c r="BJ507" s="19" t="s">
        <v>80</v>
      </c>
      <c r="BK507" s="207">
        <f>ROUND(I507*H507,2)</f>
        <v>0</v>
      </c>
      <c r="BL507" s="19" t="s">
        <v>100</v>
      </c>
      <c r="BM507" s="206" t="s">
        <v>3125</v>
      </c>
    </row>
    <row r="508" spans="1:65" s="2" customFormat="1" ht="19.5">
      <c r="A508" s="36"/>
      <c r="B508" s="37"/>
      <c r="C508" s="38"/>
      <c r="D508" s="210" t="s">
        <v>720</v>
      </c>
      <c r="E508" s="38"/>
      <c r="F508" s="262" t="s">
        <v>3300</v>
      </c>
      <c r="G508" s="38"/>
      <c r="H508" s="38"/>
      <c r="I508" s="119"/>
      <c r="J508" s="38"/>
      <c r="K508" s="38"/>
      <c r="L508" s="41"/>
      <c r="M508" s="263"/>
      <c r="N508" s="264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720</v>
      </c>
      <c r="AU508" s="19" t="s">
        <v>80</v>
      </c>
    </row>
    <row r="509" spans="1:65" s="2" customFormat="1" ht="21.75" customHeight="1">
      <c r="A509" s="36"/>
      <c r="B509" s="37"/>
      <c r="C509" s="195" t="s">
        <v>1966</v>
      </c>
      <c r="D509" s="195" t="s">
        <v>213</v>
      </c>
      <c r="E509" s="196" t="s">
        <v>3723</v>
      </c>
      <c r="F509" s="197" t="s">
        <v>3722</v>
      </c>
      <c r="G509" s="198" t="s">
        <v>1608</v>
      </c>
      <c r="H509" s="199">
        <v>1</v>
      </c>
      <c r="I509" s="200"/>
      <c r="J509" s="201">
        <f>ROUND(I509*H509,2)</f>
        <v>0</v>
      </c>
      <c r="K509" s="197" t="s">
        <v>21</v>
      </c>
      <c r="L509" s="41"/>
      <c r="M509" s="202" t="s">
        <v>21</v>
      </c>
      <c r="N509" s="203" t="s">
        <v>44</v>
      </c>
      <c r="O509" s="66"/>
      <c r="P509" s="204">
        <f>O509*H509</f>
        <v>0</v>
      </c>
      <c r="Q509" s="204">
        <v>0</v>
      </c>
      <c r="R509" s="204">
        <f>Q509*H509</f>
        <v>0</v>
      </c>
      <c r="S509" s="204">
        <v>0</v>
      </c>
      <c r="T509" s="205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206" t="s">
        <v>100</v>
      </c>
      <c r="AT509" s="206" t="s">
        <v>213</v>
      </c>
      <c r="AU509" s="206" t="s">
        <v>80</v>
      </c>
      <c r="AY509" s="19" t="s">
        <v>211</v>
      </c>
      <c r="BE509" s="207">
        <f>IF(N509="základní",J509,0)</f>
        <v>0</v>
      </c>
      <c r="BF509" s="207">
        <f>IF(N509="snížená",J509,0)</f>
        <v>0</v>
      </c>
      <c r="BG509" s="207">
        <f>IF(N509="zákl. přenesená",J509,0)</f>
        <v>0</v>
      </c>
      <c r="BH509" s="207">
        <f>IF(N509="sníž. přenesená",J509,0)</f>
        <v>0</v>
      </c>
      <c r="BI509" s="207">
        <f>IF(N509="nulová",J509,0)</f>
        <v>0</v>
      </c>
      <c r="BJ509" s="19" t="s">
        <v>80</v>
      </c>
      <c r="BK509" s="207">
        <f>ROUND(I509*H509,2)</f>
        <v>0</v>
      </c>
      <c r="BL509" s="19" t="s">
        <v>100</v>
      </c>
      <c r="BM509" s="206" t="s">
        <v>3129</v>
      </c>
    </row>
    <row r="510" spans="1:65" s="2" customFormat="1" ht="19.5">
      <c r="A510" s="36"/>
      <c r="B510" s="37"/>
      <c r="C510" s="38"/>
      <c r="D510" s="210" t="s">
        <v>720</v>
      </c>
      <c r="E510" s="38"/>
      <c r="F510" s="262" t="s">
        <v>3304</v>
      </c>
      <c r="G510" s="38"/>
      <c r="H510" s="38"/>
      <c r="I510" s="119"/>
      <c r="J510" s="38"/>
      <c r="K510" s="38"/>
      <c r="L510" s="41"/>
      <c r="M510" s="263"/>
      <c r="N510" s="264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720</v>
      </c>
      <c r="AU510" s="19" t="s">
        <v>80</v>
      </c>
    </row>
    <row r="511" spans="1:65" s="2" customFormat="1" ht="21.75" customHeight="1">
      <c r="A511" s="36"/>
      <c r="B511" s="37"/>
      <c r="C511" s="195" t="s">
        <v>1975</v>
      </c>
      <c r="D511" s="195" t="s">
        <v>213</v>
      </c>
      <c r="E511" s="196" t="s">
        <v>3724</v>
      </c>
      <c r="F511" s="197" t="s">
        <v>3725</v>
      </c>
      <c r="G511" s="198" t="s">
        <v>438</v>
      </c>
      <c r="H511" s="199">
        <v>48</v>
      </c>
      <c r="I511" s="200"/>
      <c r="J511" s="201">
        <f>ROUND(I511*H511,2)</f>
        <v>0</v>
      </c>
      <c r="K511" s="197" t="s">
        <v>21</v>
      </c>
      <c r="L511" s="41"/>
      <c r="M511" s="202" t="s">
        <v>21</v>
      </c>
      <c r="N511" s="203" t="s">
        <v>44</v>
      </c>
      <c r="O511" s="66"/>
      <c r="P511" s="204">
        <f>O511*H511</f>
        <v>0</v>
      </c>
      <c r="Q511" s="204">
        <v>0</v>
      </c>
      <c r="R511" s="204">
        <f>Q511*H511</f>
        <v>0</v>
      </c>
      <c r="S511" s="204">
        <v>0</v>
      </c>
      <c r="T511" s="20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06" t="s">
        <v>100</v>
      </c>
      <c r="AT511" s="206" t="s">
        <v>213</v>
      </c>
      <c r="AU511" s="206" t="s">
        <v>80</v>
      </c>
      <c r="AY511" s="19" t="s">
        <v>211</v>
      </c>
      <c r="BE511" s="207">
        <f>IF(N511="základní",J511,0)</f>
        <v>0</v>
      </c>
      <c r="BF511" s="207">
        <f>IF(N511="snížená",J511,0)</f>
        <v>0</v>
      </c>
      <c r="BG511" s="207">
        <f>IF(N511="zákl. přenesená",J511,0)</f>
        <v>0</v>
      </c>
      <c r="BH511" s="207">
        <f>IF(N511="sníž. přenesená",J511,0)</f>
        <v>0</v>
      </c>
      <c r="BI511" s="207">
        <f>IF(N511="nulová",J511,0)</f>
        <v>0</v>
      </c>
      <c r="BJ511" s="19" t="s">
        <v>80</v>
      </c>
      <c r="BK511" s="207">
        <f>ROUND(I511*H511,2)</f>
        <v>0</v>
      </c>
      <c r="BL511" s="19" t="s">
        <v>100</v>
      </c>
      <c r="BM511" s="206" t="s">
        <v>3131</v>
      </c>
    </row>
    <row r="512" spans="1:65" s="2" customFormat="1" ht="19.5">
      <c r="A512" s="36"/>
      <c r="B512" s="37"/>
      <c r="C512" s="38"/>
      <c r="D512" s="210" t="s">
        <v>720</v>
      </c>
      <c r="E512" s="38"/>
      <c r="F512" s="262" t="s">
        <v>3300</v>
      </c>
      <c r="G512" s="38"/>
      <c r="H512" s="38"/>
      <c r="I512" s="119"/>
      <c r="J512" s="38"/>
      <c r="K512" s="38"/>
      <c r="L512" s="41"/>
      <c r="M512" s="263"/>
      <c r="N512" s="264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720</v>
      </c>
      <c r="AU512" s="19" t="s">
        <v>80</v>
      </c>
    </row>
    <row r="513" spans="1:65" s="2" customFormat="1" ht="21.75" customHeight="1">
      <c r="A513" s="36"/>
      <c r="B513" s="37"/>
      <c r="C513" s="195" t="s">
        <v>1983</v>
      </c>
      <c r="D513" s="195" t="s">
        <v>213</v>
      </c>
      <c r="E513" s="196" t="s">
        <v>3726</v>
      </c>
      <c r="F513" s="197" t="s">
        <v>3725</v>
      </c>
      <c r="G513" s="198" t="s">
        <v>438</v>
      </c>
      <c r="H513" s="199">
        <v>48</v>
      </c>
      <c r="I513" s="200"/>
      <c r="J513" s="201">
        <f>ROUND(I513*H513,2)</f>
        <v>0</v>
      </c>
      <c r="K513" s="197" t="s">
        <v>21</v>
      </c>
      <c r="L513" s="41"/>
      <c r="M513" s="202" t="s">
        <v>21</v>
      </c>
      <c r="N513" s="203" t="s">
        <v>44</v>
      </c>
      <c r="O513" s="66"/>
      <c r="P513" s="204">
        <f>O513*H513</f>
        <v>0</v>
      </c>
      <c r="Q513" s="204">
        <v>0</v>
      </c>
      <c r="R513" s="204">
        <f>Q513*H513</f>
        <v>0</v>
      </c>
      <c r="S513" s="204">
        <v>0</v>
      </c>
      <c r="T513" s="205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06" t="s">
        <v>100</v>
      </c>
      <c r="AT513" s="206" t="s">
        <v>213</v>
      </c>
      <c r="AU513" s="206" t="s">
        <v>80</v>
      </c>
      <c r="AY513" s="19" t="s">
        <v>211</v>
      </c>
      <c r="BE513" s="207">
        <f>IF(N513="základní",J513,0)</f>
        <v>0</v>
      </c>
      <c r="BF513" s="207">
        <f>IF(N513="snížená",J513,0)</f>
        <v>0</v>
      </c>
      <c r="BG513" s="207">
        <f>IF(N513="zákl. přenesená",J513,0)</f>
        <v>0</v>
      </c>
      <c r="BH513" s="207">
        <f>IF(N513="sníž. přenesená",J513,0)</f>
        <v>0</v>
      </c>
      <c r="BI513" s="207">
        <f>IF(N513="nulová",J513,0)</f>
        <v>0</v>
      </c>
      <c r="BJ513" s="19" t="s">
        <v>80</v>
      </c>
      <c r="BK513" s="207">
        <f>ROUND(I513*H513,2)</f>
        <v>0</v>
      </c>
      <c r="BL513" s="19" t="s">
        <v>100</v>
      </c>
      <c r="BM513" s="206" t="s">
        <v>3134</v>
      </c>
    </row>
    <row r="514" spans="1:65" s="2" customFormat="1" ht="19.5">
      <c r="A514" s="36"/>
      <c r="B514" s="37"/>
      <c r="C514" s="38"/>
      <c r="D514" s="210" t="s">
        <v>720</v>
      </c>
      <c r="E514" s="38"/>
      <c r="F514" s="262" t="s">
        <v>3727</v>
      </c>
      <c r="G514" s="38"/>
      <c r="H514" s="38"/>
      <c r="I514" s="119"/>
      <c r="J514" s="38"/>
      <c r="K514" s="38"/>
      <c r="L514" s="41"/>
      <c r="M514" s="263"/>
      <c r="N514" s="264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720</v>
      </c>
      <c r="AU514" s="19" t="s">
        <v>80</v>
      </c>
    </row>
    <row r="515" spans="1:65" s="2" customFormat="1" ht="21.75" customHeight="1">
      <c r="A515" s="36"/>
      <c r="B515" s="37"/>
      <c r="C515" s="195" t="s">
        <v>1988</v>
      </c>
      <c r="D515" s="195" t="s">
        <v>213</v>
      </c>
      <c r="E515" s="196" t="s">
        <v>3728</v>
      </c>
      <c r="F515" s="197" t="s">
        <v>3729</v>
      </c>
      <c r="G515" s="198" t="s">
        <v>438</v>
      </c>
      <c r="H515" s="199">
        <v>21</v>
      </c>
      <c r="I515" s="200"/>
      <c r="J515" s="201">
        <f>ROUND(I515*H515,2)</f>
        <v>0</v>
      </c>
      <c r="K515" s="197" t="s">
        <v>21</v>
      </c>
      <c r="L515" s="41"/>
      <c r="M515" s="202" t="s">
        <v>21</v>
      </c>
      <c r="N515" s="203" t="s">
        <v>44</v>
      </c>
      <c r="O515" s="66"/>
      <c r="P515" s="204">
        <f>O515*H515</f>
        <v>0</v>
      </c>
      <c r="Q515" s="204">
        <v>0</v>
      </c>
      <c r="R515" s="204">
        <f>Q515*H515</f>
        <v>0</v>
      </c>
      <c r="S515" s="204">
        <v>0</v>
      </c>
      <c r="T515" s="20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06" t="s">
        <v>100</v>
      </c>
      <c r="AT515" s="206" t="s">
        <v>213</v>
      </c>
      <c r="AU515" s="206" t="s">
        <v>80</v>
      </c>
      <c r="AY515" s="19" t="s">
        <v>211</v>
      </c>
      <c r="BE515" s="207">
        <f>IF(N515="základní",J515,0)</f>
        <v>0</v>
      </c>
      <c r="BF515" s="207">
        <f>IF(N515="snížená",J515,0)</f>
        <v>0</v>
      </c>
      <c r="BG515" s="207">
        <f>IF(N515="zákl. přenesená",J515,0)</f>
        <v>0</v>
      </c>
      <c r="BH515" s="207">
        <f>IF(N515="sníž. přenesená",J515,0)</f>
        <v>0</v>
      </c>
      <c r="BI515" s="207">
        <f>IF(N515="nulová",J515,0)</f>
        <v>0</v>
      </c>
      <c r="BJ515" s="19" t="s">
        <v>80</v>
      </c>
      <c r="BK515" s="207">
        <f>ROUND(I515*H515,2)</f>
        <v>0</v>
      </c>
      <c r="BL515" s="19" t="s">
        <v>100</v>
      </c>
      <c r="BM515" s="206" t="s">
        <v>3136</v>
      </c>
    </row>
    <row r="516" spans="1:65" s="2" customFormat="1" ht="19.5">
      <c r="A516" s="36"/>
      <c r="B516" s="37"/>
      <c r="C516" s="38"/>
      <c r="D516" s="210" t="s">
        <v>720</v>
      </c>
      <c r="E516" s="38"/>
      <c r="F516" s="262" t="s">
        <v>3300</v>
      </c>
      <c r="G516" s="38"/>
      <c r="H516" s="38"/>
      <c r="I516" s="119"/>
      <c r="J516" s="38"/>
      <c r="K516" s="38"/>
      <c r="L516" s="41"/>
      <c r="M516" s="263"/>
      <c r="N516" s="264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720</v>
      </c>
      <c r="AU516" s="19" t="s">
        <v>80</v>
      </c>
    </row>
    <row r="517" spans="1:65" s="2" customFormat="1" ht="21.75" customHeight="1">
      <c r="A517" s="36"/>
      <c r="B517" s="37"/>
      <c r="C517" s="195" t="s">
        <v>1994</v>
      </c>
      <c r="D517" s="195" t="s">
        <v>213</v>
      </c>
      <c r="E517" s="196" t="s">
        <v>3730</v>
      </c>
      <c r="F517" s="197" t="s">
        <v>3729</v>
      </c>
      <c r="G517" s="198" t="s">
        <v>438</v>
      </c>
      <c r="H517" s="199">
        <v>21</v>
      </c>
      <c r="I517" s="200"/>
      <c r="J517" s="201">
        <f>ROUND(I517*H517,2)</f>
        <v>0</v>
      </c>
      <c r="K517" s="197" t="s">
        <v>21</v>
      </c>
      <c r="L517" s="41"/>
      <c r="M517" s="202" t="s">
        <v>21</v>
      </c>
      <c r="N517" s="203" t="s">
        <v>44</v>
      </c>
      <c r="O517" s="66"/>
      <c r="P517" s="204">
        <f>O517*H517</f>
        <v>0</v>
      </c>
      <c r="Q517" s="204">
        <v>0</v>
      </c>
      <c r="R517" s="204">
        <f>Q517*H517</f>
        <v>0</v>
      </c>
      <c r="S517" s="204">
        <v>0</v>
      </c>
      <c r="T517" s="205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6" t="s">
        <v>100</v>
      </c>
      <c r="AT517" s="206" t="s">
        <v>213</v>
      </c>
      <c r="AU517" s="206" t="s">
        <v>80</v>
      </c>
      <c r="AY517" s="19" t="s">
        <v>211</v>
      </c>
      <c r="BE517" s="207">
        <f>IF(N517="základní",J517,0)</f>
        <v>0</v>
      </c>
      <c r="BF517" s="207">
        <f>IF(N517="snížená",J517,0)</f>
        <v>0</v>
      </c>
      <c r="BG517" s="207">
        <f>IF(N517="zákl. přenesená",J517,0)</f>
        <v>0</v>
      </c>
      <c r="BH517" s="207">
        <f>IF(N517="sníž. přenesená",J517,0)</f>
        <v>0</v>
      </c>
      <c r="BI517" s="207">
        <f>IF(N517="nulová",J517,0)</f>
        <v>0</v>
      </c>
      <c r="BJ517" s="19" t="s">
        <v>80</v>
      </c>
      <c r="BK517" s="207">
        <f>ROUND(I517*H517,2)</f>
        <v>0</v>
      </c>
      <c r="BL517" s="19" t="s">
        <v>100</v>
      </c>
      <c r="BM517" s="206" t="s">
        <v>3139</v>
      </c>
    </row>
    <row r="518" spans="1:65" s="2" customFormat="1" ht="19.5">
      <c r="A518" s="36"/>
      <c r="B518" s="37"/>
      <c r="C518" s="38"/>
      <c r="D518" s="210" t="s">
        <v>720</v>
      </c>
      <c r="E518" s="38"/>
      <c r="F518" s="262" t="s">
        <v>3727</v>
      </c>
      <c r="G518" s="38"/>
      <c r="H518" s="38"/>
      <c r="I518" s="119"/>
      <c r="J518" s="38"/>
      <c r="K518" s="38"/>
      <c r="L518" s="41"/>
      <c r="M518" s="263"/>
      <c r="N518" s="264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720</v>
      </c>
      <c r="AU518" s="19" t="s">
        <v>80</v>
      </c>
    </row>
    <row r="519" spans="1:65" s="2" customFormat="1" ht="16.5" customHeight="1">
      <c r="A519" s="36"/>
      <c r="B519" s="37"/>
      <c r="C519" s="195" t="s">
        <v>1999</v>
      </c>
      <c r="D519" s="195" t="s">
        <v>213</v>
      </c>
      <c r="E519" s="196" t="s">
        <v>3731</v>
      </c>
      <c r="F519" s="197" t="s">
        <v>3732</v>
      </c>
      <c r="G519" s="198" t="s">
        <v>1608</v>
      </c>
      <c r="H519" s="199">
        <v>41</v>
      </c>
      <c r="I519" s="200"/>
      <c r="J519" s="201">
        <f>ROUND(I519*H519,2)</f>
        <v>0</v>
      </c>
      <c r="K519" s="197" t="s">
        <v>21</v>
      </c>
      <c r="L519" s="41"/>
      <c r="M519" s="202" t="s">
        <v>21</v>
      </c>
      <c r="N519" s="203" t="s">
        <v>44</v>
      </c>
      <c r="O519" s="66"/>
      <c r="P519" s="204">
        <f>O519*H519</f>
        <v>0</v>
      </c>
      <c r="Q519" s="204">
        <v>0</v>
      </c>
      <c r="R519" s="204">
        <f>Q519*H519</f>
        <v>0</v>
      </c>
      <c r="S519" s="204">
        <v>0</v>
      </c>
      <c r="T519" s="20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06" t="s">
        <v>100</v>
      </c>
      <c r="AT519" s="206" t="s">
        <v>213</v>
      </c>
      <c r="AU519" s="206" t="s">
        <v>80</v>
      </c>
      <c r="AY519" s="19" t="s">
        <v>211</v>
      </c>
      <c r="BE519" s="207">
        <f>IF(N519="základní",J519,0)</f>
        <v>0</v>
      </c>
      <c r="BF519" s="207">
        <f>IF(N519="snížená",J519,0)</f>
        <v>0</v>
      </c>
      <c r="BG519" s="207">
        <f>IF(N519="zákl. přenesená",J519,0)</f>
        <v>0</v>
      </c>
      <c r="BH519" s="207">
        <f>IF(N519="sníž. přenesená",J519,0)</f>
        <v>0</v>
      </c>
      <c r="BI519" s="207">
        <f>IF(N519="nulová",J519,0)</f>
        <v>0</v>
      </c>
      <c r="BJ519" s="19" t="s">
        <v>80</v>
      </c>
      <c r="BK519" s="207">
        <f>ROUND(I519*H519,2)</f>
        <v>0</v>
      </c>
      <c r="BL519" s="19" t="s">
        <v>100</v>
      </c>
      <c r="BM519" s="206" t="s">
        <v>3141</v>
      </c>
    </row>
    <row r="520" spans="1:65" s="2" customFormat="1" ht="19.5">
      <c r="A520" s="36"/>
      <c r="B520" s="37"/>
      <c r="C520" s="38"/>
      <c r="D520" s="210" t="s">
        <v>720</v>
      </c>
      <c r="E520" s="38"/>
      <c r="F520" s="262" t="s">
        <v>3300</v>
      </c>
      <c r="G520" s="38"/>
      <c r="H520" s="38"/>
      <c r="I520" s="119"/>
      <c r="J520" s="38"/>
      <c r="K520" s="38"/>
      <c r="L520" s="41"/>
      <c r="M520" s="263"/>
      <c r="N520" s="264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720</v>
      </c>
      <c r="AU520" s="19" t="s">
        <v>80</v>
      </c>
    </row>
    <row r="521" spans="1:65" s="2" customFormat="1" ht="16.5" customHeight="1">
      <c r="A521" s="36"/>
      <c r="B521" s="37"/>
      <c r="C521" s="195" t="s">
        <v>2004</v>
      </c>
      <c r="D521" s="195" t="s">
        <v>213</v>
      </c>
      <c r="E521" s="196" t="s">
        <v>3733</v>
      </c>
      <c r="F521" s="197" t="s">
        <v>3732</v>
      </c>
      <c r="G521" s="198" t="s">
        <v>1608</v>
      </c>
      <c r="H521" s="199">
        <v>41</v>
      </c>
      <c r="I521" s="200"/>
      <c r="J521" s="201">
        <f>ROUND(I521*H521,2)</f>
        <v>0</v>
      </c>
      <c r="K521" s="197" t="s">
        <v>21</v>
      </c>
      <c r="L521" s="41"/>
      <c r="M521" s="202" t="s">
        <v>21</v>
      </c>
      <c r="N521" s="203" t="s">
        <v>44</v>
      </c>
      <c r="O521" s="66"/>
      <c r="P521" s="204">
        <f>O521*H521</f>
        <v>0</v>
      </c>
      <c r="Q521" s="204">
        <v>0</v>
      </c>
      <c r="R521" s="204">
        <f>Q521*H521</f>
        <v>0</v>
      </c>
      <c r="S521" s="204">
        <v>0</v>
      </c>
      <c r="T521" s="205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06" t="s">
        <v>100</v>
      </c>
      <c r="AT521" s="206" t="s">
        <v>213</v>
      </c>
      <c r="AU521" s="206" t="s">
        <v>80</v>
      </c>
      <c r="AY521" s="19" t="s">
        <v>211</v>
      </c>
      <c r="BE521" s="207">
        <f>IF(N521="základní",J521,0)</f>
        <v>0</v>
      </c>
      <c r="BF521" s="207">
        <f>IF(N521="snížená",J521,0)</f>
        <v>0</v>
      </c>
      <c r="BG521" s="207">
        <f>IF(N521="zákl. přenesená",J521,0)</f>
        <v>0</v>
      </c>
      <c r="BH521" s="207">
        <f>IF(N521="sníž. přenesená",J521,0)</f>
        <v>0</v>
      </c>
      <c r="BI521" s="207">
        <f>IF(N521="nulová",J521,0)</f>
        <v>0</v>
      </c>
      <c r="BJ521" s="19" t="s">
        <v>80</v>
      </c>
      <c r="BK521" s="207">
        <f>ROUND(I521*H521,2)</f>
        <v>0</v>
      </c>
      <c r="BL521" s="19" t="s">
        <v>100</v>
      </c>
      <c r="BM521" s="206" t="s">
        <v>3144</v>
      </c>
    </row>
    <row r="522" spans="1:65" s="2" customFormat="1" ht="19.5">
      <c r="A522" s="36"/>
      <c r="B522" s="37"/>
      <c r="C522" s="38"/>
      <c r="D522" s="210" t="s">
        <v>720</v>
      </c>
      <c r="E522" s="38"/>
      <c r="F522" s="262" t="s">
        <v>3304</v>
      </c>
      <c r="G522" s="38"/>
      <c r="H522" s="38"/>
      <c r="I522" s="119"/>
      <c r="J522" s="38"/>
      <c r="K522" s="38"/>
      <c r="L522" s="41"/>
      <c r="M522" s="263"/>
      <c r="N522" s="264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720</v>
      </c>
      <c r="AU522" s="19" t="s">
        <v>80</v>
      </c>
    </row>
    <row r="523" spans="1:65" s="2" customFormat="1" ht="16.5" customHeight="1">
      <c r="A523" s="36"/>
      <c r="B523" s="37"/>
      <c r="C523" s="195" t="s">
        <v>2008</v>
      </c>
      <c r="D523" s="195" t="s">
        <v>213</v>
      </c>
      <c r="E523" s="196" t="s">
        <v>3734</v>
      </c>
      <c r="F523" s="197" t="s">
        <v>3735</v>
      </c>
      <c r="G523" s="198" t="s">
        <v>1608</v>
      </c>
      <c r="H523" s="199">
        <v>65</v>
      </c>
      <c r="I523" s="200"/>
      <c r="J523" s="201">
        <f>ROUND(I523*H523,2)</f>
        <v>0</v>
      </c>
      <c r="K523" s="197" t="s">
        <v>21</v>
      </c>
      <c r="L523" s="41"/>
      <c r="M523" s="202" t="s">
        <v>21</v>
      </c>
      <c r="N523" s="203" t="s">
        <v>44</v>
      </c>
      <c r="O523" s="66"/>
      <c r="P523" s="204">
        <f>O523*H523</f>
        <v>0</v>
      </c>
      <c r="Q523" s="204">
        <v>0</v>
      </c>
      <c r="R523" s="204">
        <f>Q523*H523</f>
        <v>0</v>
      </c>
      <c r="S523" s="204">
        <v>0</v>
      </c>
      <c r="T523" s="20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06" t="s">
        <v>100</v>
      </c>
      <c r="AT523" s="206" t="s">
        <v>213</v>
      </c>
      <c r="AU523" s="206" t="s">
        <v>80</v>
      </c>
      <c r="AY523" s="19" t="s">
        <v>211</v>
      </c>
      <c r="BE523" s="207">
        <f>IF(N523="základní",J523,0)</f>
        <v>0</v>
      </c>
      <c r="BF523" s="207">
        <f>IF(N523="snížená",J523,0)</f>
        <v>0</v>
      </c>
      <c r="BG523" s="207">
        <f>IF(N523="zákl. přenesená",J523,0)</f>
        <v>0</v>
      </c>
      <c r="BH523" s="207">
        <f>IF(N523="sníž. přenesená",J523,0)</f>
        <v>0</v>
      </c>
      <c r="BI523" s="207">
        <f>IF(N523="nulová",J523,0)</f>
        <v>0</v>
      </c>
      <c r="BJ523" s="19" t="s">
        <v>80</v>
      </c>
      <c r="BK523" s="207">
        <f>ROUND(I523*H523,2)</f>
        <v>0</v>
      </c>
      <c r="BL523" s="19" t="s">
        <v>100</v>
      </c>
      <c r="BM523" s="206" t="s">
        <v>3146</v>
      </c>
    </row>
    <row r="524" spans="1:65" s="2" customFormat="1" ht="19.5">
      <c r="A524" s="36"/>
      <c r="B524" s="37"/>
      <c r="C524" s="38"/>
      <c r="D524" s="210" t="s">
        <v>720</v>
      </c>
      <c r="E524" s="38"/>
      <c r="F524" s="262" t="s">
        <v>3300</v>
      </c>
      <c r="G524" s="38"/>
      <c r="H524" s="38"/>
      <c r="I524" s="119"/>
      <c r="J524" s="38"/>
      <c r="K524" s="38"/>
      <c r="L524" s="41"/>
      <c r="M524" s="263"/>
      <c r="N524" s="264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720</v>
      </c>
      <c r="AU524" s="19" t="s">
        <v>80</v>
      </c>
    </row>
    <row r="525" spans="1:65" s="2" customFormat="1" ht="16.5" customHeight="1">
      <c r="A525" s="36"/>
      <c r="B525" s="37"/>
      <c r="C525" s="195" t="s">
        <v>2013</v>
      </c>
      <c r="D525" s="195" t="s">
        <v>213</v>
      </c>
      <c r="E525" s="196" t="s">
        <v>3736</v>
      </c>
      <c r="F525" s="197" t="s">
        <v>3735</v>
      </c>
      <c r="G525" s="198" t="s">
        <v>1608</v>
      </c>
      <c r="H525" s="199">
        <v>65</v>
      </c>
      <c r="I525" s="200"/>
      <c r="J525" s="201">
        <f>ROUND(I525*H525,2)</f>
        <v>0</v>
      </c>
      <c r="K525" s="197" t="s">
        <v>21</v>
      </c>
      <c r="L525" s="41"/>
      <c r="M525" s="202" t="s">
        <v>21</v>
      </c>
      <c r="N525" s="203" t="s">
        <v>44</v>
      </c>
      <c r="O525" s="66"/>
      <c r="P525" s="204">
        <f>O525*H525</f>
        <v>0</v>
      </c>
      <c r="Q525" s="204">
        <v>0</v>
      </c>
      <c r="R525" s="204">
        <f>Q525*H525</f>
        <v>0</v>
      </c>
      <c r="S525" s="204">
        <v>0</v>
      </c>
      <c r="T525" s="205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06" t="s">
        <v>100</v>
      </c>
      <c r="AT525" s="206" t="s">
        <v>213</v>
      </c>
      <c r="AU525" s="206" t="s">
        <v>80</v>
      </c>
      <c r="AY525" s="19" t="s">
        <v>211</v>
      </c>
      <c r="BE525" s="207">
        <f>IF(N525="základní",J525,0)</f>
        <v>0</v>
      </c>
      <c r="BF525" s="207">
        <f>IF(N525="snížená",J525,0)</f>
        <v>0</v>
      </c>
      <c r="BG525" s="207">
        <f>IF(N525="zákl. přenesená",J525,0)</f>
        <v>0</v>
      </c>
      <c r="BH525" s="207">
        <f>IF(N525="sníž. přenesená",J525,0)</f>
        <v>0</v>
      </c>
      <c r="BI525" s="207">
        <f>IF(N525="nulová",J525,0)</f>
        <v>0</v>
      </c>
      <c r="BJ525" s="19" t="s">
        <v>80</v>
      </c>
      <c r="BK525" s="207">
        <f>ROUND(I525*H525,2)</f>
        <v>0</v>
      </c>
      <c r="BL525" s="19" t="s">
        <v>100</v>
      </c>
      <c r="BM525" s="206" t="s">
        <v>3149</v>
      </c>
    </row>
    <row r="526" spans="1:65" s="2" customFormat="1" ht="19.5">
      <c r="A526" s="36"/>
      <c r="B526" s="37"/>
      <c r="C526" s="38"/>
      <c r="D526" s="210" t="s">
        <v>720</v>
      </c>
      <c r="E526" s="38"/>
      <c r="F526" s="262" t="s">
        <v>3304</v>
      </c>
      <c r="G526" s="38"/>
      <c r="H526" s="38"/>
      <c r="I526" s="119"/>
      <c r="J526" s="38"/>
      <c r="K526" s="38"/>
      <c r="L526" s="41"/>
      <c r="M526" s="263"/>
      <c r="N526" s="264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720</v>
      </c>
      <c r="AU526" s="19" t="s">
        <v>80</v>
      </c>
    </row>
    <row r="527" spans="1:65" s="2" customFormat="1" ht="16.5" customHeight="1">
      <c r="A527" s="36"/>
      <c r="B527" s="37"/>
      <c r="C527" s="195" t="s">
        <v>2019</v>
      </c>
      <c r="D527" s="195" t="s">
        <v>213</v>
      </c>
      <c r="E527" s="196" t="s">
        <v>3737</v>
      </c>
      <c r="F527" s="197" t="s">
        <v>3738</v>
      </c>
      <c r="G527" s="198" t="s">
        <v>1608</v>
      </c>
      <c r="H527" s="199">
        <v>82</v>
      </c>
      <c r="I527" s="200"/>
      <c r="J527" s="201">
        <f>ROUND(I527*H527,2)</f>
        <v>0</v>
      </c>
      <c r="K527" s="197" t="s">
        <v>21</v>
      </c>
      <c r="L527" s="41"/>
      <c r="M527" s="202" t="s">
        <v>21</v>
      </c>
      <c r="N527" s="203" t="s">
        <v>44</v>
      </c>
      <c r="O527" s="66"/>
      <c r="P527" s="204">
        <f>O527*H527</f>
        <v>0</v>
      </c>
      <c r="Q527" s="204">
        <v>0</v>
      </c>
      <c r="R527" s="204">
        <f>Q527*H527</f>
        <v>0</v>
      </c>
      <c r="S527" s="204">
        <v>0</v>
      </c>
      <c r="T527" s="205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06" t="s">
        <v>100</v>
      </c>
      <c r="AT527" s="206" t="s">
        <v>213</v>
      </c>
      <c r="AU527" s="206" t="s">
        <v>80</v>
      </c>
      <c r="AY527" s="19" t="s">
        <v>211</v>
      </c>
      <c r="BE527" s="207">
        <f>IF(N527="základní",J527,0)</f>
        <v>0</v>
      </c>
      <c r="BF527" s="207">
        <f>IF(N527="snížená",J527,0)</f>
        <v>0</v>
      </c>
      <c r="BG527" s="207">
        <f>IF(N527="zákl. přenesená",J527,0)</f>
        <v>0</v>
      </c>
      <c r="BH527" s="207">
        <f>IF(N527="sníž. přenesená",J527,0)</f>
        <v>0</v>
      </c>
      <c r="BI527" s="207">
        <f>IF(N527="nulová",J527,0)</f>
        <v>0</v>
      </c>
      <c r="BJ527" s="19" t="s">
        <v>80</v>
      </c>
      <c r="BK527" s="207">
        <f>ROUND(I527*H527,2)</f>
        <v>0</v>
      </c>
      <c r="BL527" s="19" t="s">
        <v>100</v>
      </c>
      <c r="BM527" s="206" t="s">
        <v>3150</v>
      </c>
    </row>
    <row r="528" spans="1:65" s="2" customFormat="1" ht="19.5">
      <c r="A528" s="36"/>
      <c r="B528" s="37"/>
      <c r="C528" s="38"/>
      <c r="D528" s="210" t="s">
        <v>720</v>
      </c>
      <c r="E528" s="38"/>
      <c r="F528" s="262" t="s">
        <v>3300</v>
      </c>
      <c r="G528" s="38"/>
      <c r="H528" s="38"/>
      <c r="I528" s="119"/>
      <c r="J528" s="38"/>
      <c r="K528" s="38"/>
      <c r="L528" s="41"/>
      <c r="M528" s="263"/>
      <c r="N528" s="264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720</v>
      </c>
      <c r="AU528" s="19" t="s">
        <v>80</v>
      </c>
    </row>
    <row r="529" spans="1:65" s="2" customFormat="1" ht="16.5" customHeight="1">
      <c r="A529" s="36"/>
      <c r="B529" s="37"/>
      <c r="C529" s="195" t="s">
        <v>2025</v>
      </c>
      <c r="D529" s="195" t="s">
        <v>213</v>
      </c>
      <c r="E529" s="196" t="s">
        <v>3739</v>
      </c>
      <c r="F529" s="197" t="s">
        <v>3738</v>
      </c>
      <c r="G529" s="198" t="s">
        <v>1608</v>
      </c>
      <c r="H529" s="199">
        <v>82</v>
      </c>
      <c r="I529" s="200"/>
      <c r="J529" s="201">
        <f>ROUND(I529*H529,2)</f>
        <v>0</v>
      </c>
      <c r="K529" s="197" t="s">
        <v>21</v>
      </c>
      <c r="L529" s="41"/>
      <c r="M529" s="202" t="s">
        <v>21</v>
      </c>
      <c r="N529" s="203" t="s">
        <v>44</v>
      </c>
      <c r="O529" s="66"/>
      <c r="P529" s="204">
        <f>O529*H529</f>
        <v>0</v>
      </c>
      <c r="Q529" s="204">
        <v>0</v>
      </c>
      <c r="R529" s="204">
        <f>Q529*H529</f>
        <v>0</v>
      </c>
      <c r="S529" s="204">
        <v>0</v>
      </c>
      <c r="T529" s="20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06" t="s">
        <v>100</v>
      </c>
      <c r="AT529" s="206" t="s">
        <v>213</v>
      </c>
      <c r="AU529" s="206" t="s">
        <v>80</v>
      </c>
      <c r="AY529" s="19" t="s">
        <v>211</v>
      </c>
      <c r="BE529" s="207">
        <f>IF(N529="základní",J529,0)</f>
        <v>0</v>
      </c>
      <c r="BF529" s="207">
        <f>IF(N529="snížená",J529,0)</f>
        <v>0</v>
      </c>
      <c r="BG529" s="207">
        <f>IF(N529="zákl. přenesená",J529,0)</f>
        <v>0</v>
      </c>
      <c r="BH529" s="207">
        <f>IF(N529="sníž. přenesená",J529,0)</f>
        <v>0</v>
      </c>
      <c r="BI529" s="207">
        <f>IF(N529="nulová",J529,0)</f>
        <v>0</v>
      </c>
      <c r="BJ529" s="19" t="s">
        <v>80</v>
      </c>
      <c r="BK529" s="207">
        <f>ROUND(I529*H529,2)</f>
        <v>0</v>
      </c>
      <c r="BL529" s="19" t="s">
        <v>100</v>
      </c>
      <c r="BM529" s="206" t="s">
        <v>3153</v>
      </c>
    </row>
    <row r="530" spans="1:65" s="2" customFormat="1" ht="19.5">
      <c r="A530" s="36"/>
      <c r="B530" s="37"/>
      <c r="C530" s="38"/>
      <c r="D530" s="210" t="s">
        <v>720</v>
      </c>
      <c r="E530" s="38"/>
      <c r="F530" s="262" t="s">
        <v>3304</v>
      </c>
      <c r="G530" s="38"/>
      <c r="H530" s="38"/>
      <c r="I530" s="119"/>
      <c r="J530" s="38"/>
      <c r="K530" s="38"/>
      <c r="L530" s="41"/>
      <c r="M530" s="263"/>
      <c r="N530" s="264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720</v>
      </c>
      <c r="AU530" s="19" t="s">
        <v>80</v>
      </c>
    </row>
    <row r="531" spans="1:65" s="2" customFormat="1" ht="16.5" customHeight="1">
      <c r="A531" s="36"/>
      <c r="B531" s="37"/>
      <c r="C531" s="195" t="s">
        <v>2035</v>
      </c>
      <c r="D531" s="195" t="s">
        <v>213</v>
      </c>
      <c r="E531" s="196" t="s">
        <v>3740</v>
      </c>
      <c r="F531" s="197" t="s">
        <v>3741</v>
      </c>
      <c r="G531" s="198" t="s">
        <v>1608</v>
      </c>
      <c r="H531" s="199">
        <v>65</v>
      </c>
      <c r="I531" s="200"/>
      <c r="J531" s="201">
        <f>ROUND(I531*H531,2)</f>
        <v>0</v>
      </c>
      <c r="K531" s="197" t="s">
        <v>21</v>
      </c>
      <c r="L531" s="41"/>
      <c r="M531" s="202" t="s">
        <v>21</v>
      </c>
      <c r="N531" s="203" t="s">
        <v>44</v>
      </c>
      <c r="O531" s="66"/>
      <c r="P531" s="204">
        <f>O531*H531</f>
        <v>0</v>
      </c>
      <c r="Q531" s="204">
        <v>0</v>
      </c>
      <c r="R531" s="204">
        <f>Q531*H531</f>
        <v>0</v>
      </c>
      <c r="S531" s="204">
        <v>0</v>
      </c>
      <c r="T531" s="20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06" t="s">
        <v>100</v>
      </c>
      <c r="AT531" s="206" t="s">
        <v>213</v>
      </c>
      <c r="AU531" s="206" t="s">
        <v>80</v>
      </c>
      <c r="AY531" s="19" t="s">
        <v>211</v>
      </c>
      <c r="BE531" s="207">
        <f>IF(N531="základní",J531,0)</f>
        <v>0</v>
      </c>
      <c r="BF531" s="207">
        <f>IF(N531="snížená",J531,0)</f>
        <v>0</v>
      </c>
      <c r="BG531" s="207">
        <f>IF(N531="zákl. přenesená",J531,0)</f>
        <v>0</v>
      </c>
      <c r="BH531" s="207">
        <f>IF(N531="sníž. přenesená",J531,0)</f>
        <v>0</v>
      </c>
      <c r="BI531" s="207">
        <f>IF(N531="nulová",J531,0)</f>
        <v>0</v>
      </c>
      <c r="BJ531" s="19" t="s">
        <v>80</v>
      </c>
      <c r="BK531" s="207">
        <f>ROUND(I531*H531,2)</f>
        <v>0</v>
      </c>
      <c r="BL531" s="19" t="s">
        <v>100</v>
      </c>
      <c r="BM531" s="206" t="s">
        <v>3154</v>
      </c>
    </row>
    <row r="532" spans="1:65" s="2" customFormat="1" ht="19.5">
      <c r="A532" s="36"/>
      <c r="B532" s="37"/>
      <c r="C532" s="38"/>
      <c r="D532" s="210" t="s">
        <v>720</v>
      </c>
      <c r="E532" s="38"/>
      <c r="F532" s="262" t="s">
        <v>3300</v>
      </c>
      <c r="G532" s="38"/>
      <c r="H532" s="38"/>
      <c r="I532" s="119"/>
      <c r="J532" s="38"/>
      <c r="K532" s="38"/>
      <c r="L532" s="41"/>
      <c r="M532" s="263"/>
      <c r="N532" s="264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720</v>
      </c>
      <c r="AU532" s="19" t="s">
        <v>80</v>
      </c>
    </row>
    <row r="533" spans="1:65" s="2" customFormat="1" ht="16.5" customHeight="1">
      <c r="A533" s="36"/>
      <c r="B533" s="37"/>
      <c r="C533" s="195" t="s">
        <v>2046</v>
      </c>
      <c r="D533" s="195" t="s">
        <v>213</v>
      </c>
      <c r="E533" s="196" t="s">
        <v>3742</v>
      </c>
      <c r="F533" s="197" t="s">
        <v>3741</v>
      </c>
      <c r="G533" s="198" t="s">
        <v>1608</v>
      </c>
      <c r="H533" s="199">
        <v>65</v>
      </c>
      <c r="I533" s="200"/>
      <c r="J533" s="201">
        <f>ROUND(I533*H533,2)</f>
        <v>0</v>
      </c>
      <c r="K533" s="197" t="s">
        <v>21</v>
      </c>
      <c r="L533" s="41"/>
      <c r="M533" s="202" t="s">
        <v>21</v>
      </c>
      <c r="N533" s="203" t="s">
        <v>44</v>
      </c>
      <c r="O533" s="66"/>
      <c r="P533" s="204">
        <f>O533*H533</f>
        <v>0</v>
      </c>
      <c r="Q533" s="204">
        <v>0</v>
      </c>
      <c r="R533" s="204">
        <f>Q533*H533</f>
        <v>0</v>
      </c>
      <c r="S533" s="204">
        <v>0</v>
      </c>
      <c r="T533" s="20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06" t="s">
        <v>100</v>
      </c>
      <c r="AT533" s="206" t="s">
        <v>213</v>
      </c>
      <c r="AU533" s="206" t="s">
        <v>80</v>
      </c>
      <c r="AY533" s="19" t="s">
        <v>211</v>
      </c>
      <c r="BE533" s="207">
        <f>IF(N533="základní",J533,0)</f>
        <v>0</v>
      </c>
      <c r="BF533" s="207">
        <f>IF(N533="snížená",J533,0)</f>
        <v>0</v>
      </c>
      <c r="BG533" s="207">
        <f>IF(N533="zákl. přenesená",J533,0)</f>
        <v>0</v>
      </c>
      <c r="BH533" s="207">
        <f>IF(N533="sníž. přenesená",J533,0)</f>
        <v>0</v>
      </c>
      <c r="BI533" s="207">
        <f>IF(N533="nulová",J533,0)</f>
        <v>0</v>
      </c>
      <c r="BJ533" s="19" t="s">
        <v>80</v>
      </c>
      <c r="BK533" s="207">
        <f>ROUND(I533*H533,2)</f>
        <v>0</v>
      </c>
      <c r="BL533" s="19" t="s">
        <v>100</v>
      </c>
      <c r="BM533" s="206" t="s">
        <v>3157</v>
      </c>
    </row>
    <row r="534" spans="1:65" s="2" customFormat="1" ht="19.5">
      <c r="A534" s="36"/>
      <c r="B534" s="37"/>
      <c r="C534" s="38"/>
      <c r="D534" s="210" t="s">
        <v>720</v>
      </c>
      <c r="E534" s="38"/>
      <c r="F534" s="262" t="s">
        <v>3304</v>
      </c>
      <c r="G534" s="38"/>
      <c r="H534" s="38"/>
      <c r="I534" s="119"/>
      <c r="J534" s="38"/>
      <c r="K534" s="38"/>
      <c r="L534" s="41"/>
      <c r="M534" s="263"/>
      <c r="N534" s="264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720</v>
      </c>
      <c r="AU534" s="19" t="s">
        <v>80</v>
      </c>
    </row>
    <row r="535" spans="1:65" s="2" customFormat="1" ht="16.5" customHeight="1">
      <c r="A535" s="36"/>
      <c r="B535" s="37"/>
      <c r="C535" s="195" t="s">
        <v>2057</v>
      </c>
      <c r="D535" s="195" t="s">
        <v>213</v>
      </c>
      <c r="E535" s="196" t="s">
        <v>3743</v>
      </c>
      <c r="F535" s="197" t="s">
        <v>3744</v>
      </c>
      <c r="G535" s="198" t="s">
        <v>1608</v>
      </c>
      <c r="H535" s="199">
        <v>40</v>
      </c>
      <c r="I535" s="200"/>
      <c r="J535" s="201">
        <f>ROUND(I535*H535,2)</f>
        <v>0</v>
      </c>
      <c r="K535" s="197" t="s">
        <v>21</v>
      </c>
      <c r="L535" s="41"/>
      <c r="M535" s="202" t="s">
        <v>21</v>
      </c>
      <c r="N535" s="203" t="s">
        <v>44</v>
      </c>
      <c r="O535" s="66"/>
      <c r="P535" s="204">
        <f>O535*H535</f>
        <v>0</v>
      </c>
      <c r="Q535" s="204">
        <v>0</v>
      </c>
      <c r="R535" s="204">
        <f>Q535*H535</f>
        <v>0</v>
      </c>
      <c r="S535" s="204">
        <v>0</v>
      </c>
      <c r="T535" s="20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06" t="s">
        <v>100</v>
      </c>
      <c r="AT535" s="206" t="s">
        <v>213</v>
      </c>
      <c r="AU535" s="206" t="s">
        <v>80</v>
      </c>
      <c r="AY535" s="19" t="s">
        <v>211</v>
      </c>
      <c r="BE535" s="207">
        <f>IF(N535="základní",J535,0)</f>
        <v>0</v>
      </c>
      <c r="BF535" s="207">
        <f>IF(N535="snížená",J535,0)</f>
        <v>0</v>
      </c>
      <c r="BG535" s="207">
        <f>IF(N535="zákl. přenesená",J535,0)</f>
        <v>0</v>
      </c>
      <c r="BH535" s="207">
        <f>IF(N535="sníž. přenesená",J535,0)</f>
        <v>0</v>
      </c>
      <c r="BI535" s="207">
        <f>IF(N535="nulová",J535,0)</f>
        <v>0</v>
      </c>
      <c r="BJ535" s="19" t="s">
        <v>80</v>
      </c>
      <c r="BK535" s="207">
        <f>ROUND(I535*H535,2)</f>
        <v>0</v>
      </c>
      <c r="BL535" s="19" t="s">
        <v>100</v>
      </c>
      <c r="BM535" s="206" t="s">
        <v>3158</v>
      </c>
    </row>
    <row r="536" spans="1:65" s="2" customFormat="1" ht="19.5">
      <c r="A536" s="36"/>
      <c r="B536" s="37"/>
      <c r="C536" s="38"/>
      <c r="D536" s="210" t="s">
        <v>720</v>
      </c>
      <c r="E536" s="38"/>
      <c r="F536" s="262" t="s">
        <v>3300</v>
      </c>
      <c r="G536" s="38"/>
      <c r="H536" s="38"/>
      <c r="I536" s="119"/>
      <c r="J536" s="38"/>
      <c r="K536" s="38"/>
      <c r="L536" s="41"/>
      <c r="M536" s="263"/>
      <c r="N536" s="264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720</v>
      </c>
      <c r="AU536" s="19" t="s">
        <v>80</v>
      </c>
    </row>
    <row r="537" spans="1:65" s="2" customFormat="1" ht="16.5" customHeight="1">
      <c r="A537" s="36"/>
      <c r="B537" s="37"/>
      <c r="C537" s="195" t="s">
        <v>2062</v>
      </c>
      <c r="D537" s="195" t="s">
        <v>213</v>
      </c>
      <c r="E537" s="196" t="s">
        <v>3745</v>
      </c>
      <c r="F537" s="197" t="s">
        <v>3744</v>
      </c>
      <c r="G537" s="198" t="s">
        <v>1608</v>
      </c>
      <c r="H537" s="199">
        <v>40</v>
      </c>
      <c r="I537" s="200"/>
      <c r="J537" s="201">
        <f>ROUND(I537*H537,2)</f>
        <v>0</v>
      </c>
      <c r="K537" s="197" t="s">
        <v>21</v>
      </c>
      <c r="L537" s="41"/>
      <c r="M537" s="202" t="s">
        <v>21</v>
      </c>
      <c r="N537" s="203" t="s">
        <v>44</v>
      </c>
      <c r="O537" s="66"/>
      <c r="P537" s="204">
        <f>O537*H537</f>
        <v>0</v>
      </c>
      <c r="Q537" s="204">
        <v>0</v>
      </c>
      <c r="R537" s="204">
        <f>Q537*H537</f>
        <v>0</v>
      </c>
      <c r="S537" s="204">
        <v>0</v>
      </c>
      <c r="T537" s="20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06" t="s">
        <v>100</v>
      </c>
      <c r="AT537" s="206" t="s">
        <v>213</v>
      </c>
      <c r="AU537" s="206" t="s">
        <v>80</v>
      </c>
      <c r="AY537" s="19" t="s">
        <v>211</v>
      </c>
      <c r="BE537" s="207">
        <f>IF(N537="základní",J537,0)</f>
        <v>0</v>
      </c>
      <c r="BF537" s="207">
        <f>IF(N537="snížená",J537,0)</f>
        <v>0</v>
      </c>
      <c r="BG537" s="207">
        <f>IF(N537="zákl. přenesená",J537,0)</f>
        <v>0</v>
      </c>
      <c r="BH537" s="207">
        <f>IF(N537="sníž. přenesená",J537,0)</f>
        <v>0</v>
      </c>
      <c r="BI537" s="207">
        <f>IF(N537="nulová",J537,0)</f>
        <v>0</v>
      </c>
      <c r="BJ537" s="19" t="s">
        <v>80</v>
      </c>
      <c r="BK537" s="207">
        <f>ROUND(I537*H537,2)</f>
        <v>0</v>
      </c>
      <c r="BL537" s="19" t="s">
        <v>100</v>
      </c>
      <c r="BM537" s="206" t="s">
        <v>3161</v>
      </c>
    </row>
    <row r="538" spans="1:65" s="2" customFormat="1" ht="19.5">
      <c r="A538" s="36"/>
      <c r="B538" s="37"/>
      <c r="C538" s="38"/>
      <c r="D538" s="210" t="s">
        <v>720</v>
      </c>
      <c r="E538" s="38"/>
      <c r="F538" s="262" t="s">
        <v>3304</v>
      </c>
      <c r="G538" s="38"/>
      <c r="H538" s="38"/>
      <c r="I538" s="119"/>
      <c r="J538" s="38"/>
      <c r="K538" s="38"/>
      <c r="L538" s="41"/>
      <c r="M538" s="263"/>
      <c r="N538" s="264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720</v>
      </c>
      <c r="AU538" s="19" t="s">
        <v>80</v>
      </c>
    </row>
    <row r="539" spans="1:65" s="2" customFormat="1" ht="16.5" customHeight="1">
      <c r="A539" s="36"/>
      <c r="B539" s="37"/>
      <c r="C539" s="195" t="s">
        <v>2070</v>
      </c>
      <c r="D539" s="195" t="s">
        <v>213</v>
      </c>
      <c r="E539" s="196" t="s">
        <v>3746</v>
      </c>
      <c r="F539" s="197" t="s">
        <v>3747</v>
      </c>
      <c r="G539" s="198" t="s">
        <v>1608</v>
      </c>
      <c r="H539" s="199">
        <v>46</v>
      </c>
      <c r="I539" s="200"/>
      <c r="J539" s="201">
        <f>ROUND(I539*H539,2)</f>
        <v>0</v>
      </c>
      <c r="K539" s="197" t="s">
        <v>21</v>
      </c>
      <c r="L539" s="41"/>
      <c r="M539" s="202" t="s">
        <v>21</v>
      </c>
      <c r="N539" s="203" t="s">
        <v>44</v>
      </c>
      <c r="O539" s="66"/>
      <c r="P539" s="204">
        <f>O539*H539</f>
        <v>0</v>
      </c>
      <c r="Q539" s="204">
        <v>0</v>
      </c>
      <c r="R539" s="204">
        <f>Q539*H539</f>
        <v>0</v>
      </c>
      <c r="S539" s="204">
        <v>0</v>
      </c>
      <c r="T539" s="20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06" t="s">
        <v>100</v>
      </c>
      <c r="AT539" s="206" t="s">
        <v>213</v>
      </c>
      <c r="AU539" s="206" t="s">
        <v>80</v>
      </c>
      <c r="AY539" s="19" t="s">
        <v>211</v>
      </c>
      <c r="BE539" s="207">
        <f>IF(N539="základní",J539,0)</f>
        <v>0</v>
      </c>
      <c r="BF539" s="207">
        <f>IF(N539="snížená",J539,0)</f>
        <v>0</v>
      </c>
      <c r="BG539" s="207">
        <f>IF(N539="zákl. přenesená",J539,0)</f>
        <v>0</v>
      </c>
      <c r="BH539" s="207">
        <f>IF(N539="sníž. přenesená",J539,0)</f>
        <v>0</v>
      </c>
      <c r="BI539" s="207">
        <f>IF(N539="nulová",J539,0)</f>
        <v>0</v>
      </c>
      <c r="BJ539" s="19" t="s">
        <v>80</v>
      </c>
      <c r="BK539" s="207">
        <f>ROUND(I539*H539,2)</f>
        <v>0</v>
      </c>
      <c r="BL539" s="19" t="s">
        <v>100</v>
      </c>
      <c r="BM539" s="206" t="s">
        <v>3163</v>
      </c>
    </row>
    <row r="540" spans="1:65" s="2" customFormat="1" ht="19.5">
      <c r="A540" s="36"/>
      <c r="B540" s="37"/>
      <c r="C540" s="38"/>
      <c r="D540" s="210" t="s">
        <v>720</v>
      </c>
      <c r="E540" s="38"/>
      <c r="F540" s="262" t="s">
        <v>3300</v>
      </c>
      <c r="G540" s="38"/>
      <c r="H540" s="38"/>
      <c r="I540" s="119"/>
      <c r="J540" s="38"/>
      <c r="K540" s="38"/>
      <c r="L540" s="41"/>
      <c r="M540" s="263"/>
      <c r="N540" s="264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720</v>
      </c>
      <c r="AU540" s="19" t="s">
        <v>80</v>
      </c>
    </row>
    <row r="541" spans="1:65" s="2" customFormat="1" ht="16.5" customHeight="1">
      <c r="A541" s="36"/>
      <c r="B541" s="37"/>
      <c r="C541" s="195" t="s">
        <v>2078</v>
      </c>
      <c r="D541" s="195" t="s">
        <v>213</v>
      </c>
      <c r="E541" s="196" t="s">
        <v>3748</v>
      </c>
      <c r="F541" s="197" t="s">
        <v>3749</v>
      </c>
      <c r="G541" s="198" t="s">
        <v>1608</v>
      </c>
      <c r="H541" s="199">
        <v>46</v>
      </c>
      <c r="I541" s="200"/>
      <c r="J541" s="201">
        <f>ROUND(I541*H541,2)</f>
        <v>0</v>
      </c>
      <c r="K541" s="197" t="s">
        <v>21</v>
      </c>
      <c r="L541" s="41"/>
      <c r="M541" s="202" t="s">
        <v>21</v>
      </c>
      <c r="N541" s="203" t="s">
        <v>44</v>
      </c>
      <c r="O541" s="66"/>
      <c r="P541" s="204">
        <f>O541*H541</f>
        <v>0</v>
      </c>
      <c r="Q541" s="204">
        <v>0</v>
      </c>
      <c r="R541" s="204">
        <f>Q541*H541</f>
        <v>0</v>
      </c>
      <c r="S541" s="204">
        <v>0</v>
      </c>
      <c r="T541" s="20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06" t="s">
        <v>100</v>
      </c>
      <c r="AT541" s="206" t="s">
        <v>213</v>
      </c>
      <c r="AU541" s="206" t="s">
        <v>80</v>
      </c>
      <c r="AY541" s="19" t="s">
        <v>211</v>
      </c>
      <c r="BE541" s="207">
        <f>IF(N541="základní",J541,0)</f>
        <v>0</v>
      </c>
      <c r="BF541" s="207">
        <f>IF(N541="snížená",J541,0)</f>
        <v>0</v>
      </c>
      <c r="BG541" s="207">
        <f>IF(N541="zákl. přenesená",J541,0)</f>
        <v>0</v>
      </c>
      <c r="BH541" s="207">
        <f>IF(N541="sníž. přenesená",J541,0)</f>
        <v>0</v>
      </c>
      <c r="BI541" s="207">
        <f>IF(N541="nulová",J541,0)</f>
        <v>0</v>
      </c>
      <c r="BJ541" s="19" t="s">
        <v>80</v>
      </c>
      <c r="BK541" s="207">
        <f>ROUND(I541*H541,2)</f>
        <v>0</v>
      </c>
      <c r="BL541" s="19" t="s">
        <v>100</v>
      </c>
      <c r="BM541" s="206" t="s">
        <v>3166</v>
      </c>
    </row>
    <row r="542" spans="1:65" s="2" customFormat="1" ht="19.5">
      <c r="A542" s="36"/>
      <c r="B542" s="37"/>
      <c r="C542" s="38"/>
      <c r="D542" s="210" t="s">
        <v>720</v>
      </c>
      <c r="E542" s="38"/>
      <c r="F542" s="262" t="s">
        <v>3304</v>
      </c>
      <c r="G542" s="38"/>
      <c r="H542" s="38"/>
      <c r="I542" s="119"/>
      <c r="J542" s="38"/>
      <c r="K542" s="38"/>
      <c r="L542" s="41"/>
      <c r="M542" s="263"/>
      <c r="N542" s="264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720</v>
      </c>
      <c r="AU542" s="19" t="s">
        <v>80</v>
      </c>
    </row>
    <row r="543" spans="1:65" s="2" customFormat="1" ht="16.5" customHeight="1">
      <c r="A543" s="36"/>
      <c r="B543" s="37"/>
      <c r="C543" s="195" t="s">
        <v>2084</v>
      </c>
      <c r="D543" s="195" t="s">
        <v>213</v>
      </c>
      <c r="E543" s="196" t="s">
        <v>3750</v>
      </c>
      <c r="F543" s="197" t="s">
        <v>3424</v>
      </c>
      <c r="G543" s="198" t="s">
        <v>438</v>
      </c>
      <c r="H543" s="199">
        <v>32</v>
      </c>
      <c r="I543" s="200"/>
      <c r="J543" s="201">
        <f>ROUND(I543*H543,2)</f>
        <v>0</v>
      </c>
      <c r="K543" s="197" t="s">
        <v>21</v>
      </c>
      <c r="L543" s="41"/>
      <c r="M543" s="202" t="s">
        <v>21</v>
      </c>
      <c r="N543" s="203" t="s">
        <v>44</v>
      </c>
      <c r="O543" s="66"/>
      <c r="P543" s="204">
        <f>O543*H543</f>
        <v>0</v>
      </c>
      <c r="Q543" s="204">
        <v>0</v>
      </c>
      <c r="R543" s="204">
        <f>Q543*H543</f>
        <v>0</v>
      </c>
      <c r="S543" s="204">
        <v>0</v>
      </c>
      <c r="T543" s="20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06" t="s">
        <v>100</v>
      </c>
      <c r="AT543" s="206" t="s">
        <v>213</v>
      </c>
      <c r="AU543" s="206" t="s">
        <v>80</v>
      </c>
      <c r="AY543" s="19" t="s">
        <v>211</v>
      </c>
      <c r="BE543" s="207">
        <f>IF(N543="základní",J543,0)</f>
        <v>0</v>
      </c>
      <c r="BF543" s="207">
        <f>IF(N543="snížená",J543,0)</f>
        <v>0</v>
      </c>
      <c r="BG543" s="207">
        <f>IF(N543="zákl. přenesená",J543,0)</f>
        <v>0</v>
      </c>
      <c r="BH543" s="207">
        <f>IF(N543="sníž. přenesená",J543,0)</f>
        <v>0</v>
      </c>
      <c r="BI543" s="207">
        <f>IF(N543="nulová",J543,0)</f>
        <v>0</v>
      </c>
      <c r="BJ543" s="19" t="s">
        <v>80</v>
      </c>
      <c r="BK543" s="207">
        <f>ROUND(I543*H543,2)</f>
        <v>0</v>
      </c>
      <c r="BL543" s="19" t="s">
        <v>100</v>
      </c>
      <c r="BM543" s="206" t="s">
        <v>3167</v>
      </c>
    </row>
    <row r="544" spans="1:65" s="2" customFormat="1" ht="19.5">
      <c r="A544" s="36"/>
      <c r="B544" s="37"/>
      <c r="C544" s="38"/>
      <c r="D544" s="210" t="s">
        <v>720</v>
      </c>
      <c r="E544" s="38"/>
      <c r="F544" s="262" t="s">
        <v>3300</v>
      </c>
      <c r="G544" s="38"/>
      <c r="H544" s="38"/>
      <c r="I544" s="119"/>
      <c r="J544" s="38"/>
      <c r="K544" s="38"/>
      <c r="L544" s="41"/>
      <c r="M544" s="263"/>
      <c r="N544" s="264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720</v>
      </c>
      <c r="AU544" s="19" t="s">
        <v>80</v>
      </c>
    </row>
    <row r="545" spans="1:65" s="2" customFormat="1" ht="16.5" customHeight="1">
      <c r="A545" s="36"/>
      <c r="B545" s="37"/>
      <c r="C545" s="195" t="s">
        <v>2091</v>
      </c>
      <c r="D545" s="195" t="s">
        <v>213</v>
      </c>
      <c r="E545" s="196" t="s">
        <v>3751</v>
      </c>
      <c r="F545" s="197" t="s">
        <v>3424</v>
      </c>
      <c r="G545" s="198" t="s">
        <v>438</v>
      </c>
      <c r="H545" s="199">
        <v>32</v>
      </c>
      <c r="I545" s="200"/>
      <c r="J545" s="201">
        <f>ROUND(I545*H545,2)</f>
        <v>0</v>
      </c>
      <c r="K545" s="197" t="s">
        <v>21</v>
      </c>
      <c r="L545" s="41"/>
      <c r="M545" s="202" t="s">
        <v>21</v>
      </c>
      <c r="N545" s="203" t="s">
        <v>44</v>
      </c>
      <c r="O545" s="66"/>
      <c r="P545" s="204">
        <f>O545*H545</f>
        <v>0</v>
      </c>
      <c r="Q545" s="204">
        <v>0</v>
      </c>
      <c r="R545" s="204">
        <f>Q545*H545</f>
        <v>0</v>
      </c>
      <c r="S545" s="204">
        <v>0</v>
      </c>
      <c r="T545" s="20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06" t="s">
        <v>100</v>
      </c>
      <c r="AT545" s="206" t="s">
        <v>213</v>
      </c>
      <c r="AU545" s="206" t="s">
        <v>80</v>
      </c>
      <c r="AY545" s="19" t="s">
        <v>211</v>
      </c>
      <c r="BE545" s="207">
        <f>IF(N545="základní",J545,0)</f>
        <v>0</v>
      </c>
      <c r="BF545" s="207">
        <f>IF(N545="snížená",J545,0)</f>
        <v>0</v>
      </c>
      <c r="BG545" s="207">
        <f>IF(N545="zákl. přenesená",J545,0)</f>
        <v>0</v>
      </c>
      <c r="BH545" s="207">
        <f>IF(N545="sníž. přenesená",J545,0)</f>
        <v>0</v>
      </c>
      <c r="BI545" s="207">
        <f>IF(N545="nulová",J545,0)</f>
        <v>0</v>
      </c>
      <c r="BJ545" s="19" t="s">
        <v>80</v>
      </c>
      <c r="BK545" s="207">
        <f>ROUND(I545*H545,2)</f>
        <v>0</v>
      </c>
      <c r="BL545" s="19" t="s">
        <v>100</v>
      </c>
      <c r="BM545" s="206" t="s">
        <v>3168</v>
      </c>
    </row>
    <row r="546" spans="1:65" s="2" customFormat="1" ht="19.5">
      <c r="A546" s="36"/>
      <c r="B546" s="37"/>
      <c r="C546" s="38"/>
      <c r="D546" s="210" t="s">
        <v>720</v>
      </c>
      <c r="E546" s="38"/>
      <c r="F546" s="262" t="s">
        <v>3458</v>
      </c>
      <c r="G546" s="38"/>
      <c r="H546" s="38"/>
      <c r="I546" s="119"/>
      <c r="J546" s="38"/>
      <c r="K546" s="38"/>
      <c r="L546" s="41"/>
      <c r="M546" s="263"/>
      <c r="N546" s="264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720</v>
      </c>
      <c r="AU546" s="19" t="s">
        <v>80</v>
      </c>
    </row>
    <row r="547" spans="1:65" s="2" customFormat="1" ht="16.5" customHeight="1">
      <c r="A547" s="36"/>
      <c r="B547" s="37"/>
      <c r="C547" s="195" t="s">
        <v>2101</v>
      </c>
      <c r="D547" s="195" t="s">
        <v>213</v>
      </c>
      <c r="E547" s="196" t="s">
        <v>3752</v>
      </c>
      <c r="F547" s="197" t="s">
        <v>3432</v>
      </c>
      <c r="G547" s="198" t="s">
        <v>438</v>
      </c>
      <c r="H547" s="199">
        <v>21</v>
      </c>
      <c r="I547" s="200"/>
      <c r="J547" s="201">
        <f>ROUND(I547*H547,2)</f>
        <v>0</v>
      </c>
      <c r="K547" s="197" t="s">
        <v>21</v>
      </c>
      <c r="L547" s="41"/>
      <c r="M547" s="202" t="s">
        <v>21</v>
      </c>
      <c r="N547" s="203" t="s">
        <v>44</v>
      </c>
      <c r="O547" s="66"/>
      <c r="P547" s="204">
        <f>O547*H547</f>
        <v>0</v>
      </c>
      <c r="Q547" s="204">
        <v>0</v>
      </c>
      <c r="R547" s="204">
        <f>Q547*H547</f>
        <v>0</v>
      </c>
      <c r="S547" s="204">
        <v>0</v>
      </c>
      <c r="T547" s="20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06" t="s">
        <v>100</v>
      </c>
      <c r="AT547" s="206" t="s">
        <v>213</v>
      </c>
      <c r="AU547" s="206" t="s">
        <v>80</v>
      </c>
      <c r="AY547" s="19" t="s">
        <v>211</v>
      </c>
      <c r="BE547" s="207">
        <f>IF(N547="základní",J547,0)</f>
        <v>0</v>
      </c>
      <c r="BF547" s="207">
        <f>IF(N547="snížená",J547,0)</f>
        <v>0</v>
      </c>
      <c r="BG547" s="207">
        <f>IF(N547="zákl. přenesená",J547,0)</f>
        <v>0</v>
      </c>
      <c r="BH547" s="207">
        <f>IF(N547="sníž. přenesená",J547,0)</f>
        <v>0</v>
      </c>
      <c r="BI547" s="207">
        <f>IF(N547="nulová",J547,0)</f>
        <v>0</v>
      </c>
      <c r="BJ547" s="19" t="s">
        <v>80</v>
      </c>
      <c r="BK547" s="207">
        <f>ROUND(I547*H547,2)</f>
        <v>0</v>
      </c>
      <c r="BL547" s="19" t="s">
        <v>100</v>
      </c>
      <c r="BM547" s="206" t="s">
        <v>3170</v>
      </c>
    </row>
    <row r="548" spans="1:65" s="2" customFormat="1" ht="19.5">
      <c r="A548" s="36"/>
      <c r="B548" s="37"/>
      <c r="C548" s="38"/>
      <c r="D548" s="210" t="s">
        <v>720</v>
      </c>
      <c r="E548" s="38"/>
      <c r="F548" s="262" t="s">
        <v>3300</v>
      </c>
      <c r="G548" s="38"/>
      <c r="H548" s="38"/>
      <c r="I548" s="119"/>
      <c r="J548" s="38"/>
      <c r="K548" s="38"/>
      <c r="L548" s="41"/>
      <c r="M548" s="263"/>
      <c r="N548" s="264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720</v>
      </c>
      <c r="AU548" s="19" t="s">
        <v>80</v>
      </c>
    </row>
    <row r="549" spans="1:65" s="2" customFormat="1" ht="16.5" customHeight="1">
      <c r="A549" s="36"/>
      <c r="B549" s="37"/>
      <c r="C549" s="195" t="s">
        <v>2119</v>
      </c>
      <c r="D549" s="195" t="s">
        <v>213</v>
      </c>
      <c r="E549" s="196" t="s">
        <v>3753</v>
      </c>
      <c r="F549" s="197" t="s">
        <v>3432</v>
      </c>
      <c r="G549" s="198" t="s">
        <v>438</v>
      </c>
      <c r="H549" s="199">
        <v>21</v>
      </c>
      <c r="I549" s="200"/>
      <c r="J549" s="201">
        <f>ROUND(I549*H549,2)</f>
        <v>0</v>
      </c>
      <c r="K549" s="197" t="s">
        <v>21</v>
      </c>
      <c r="L549" s="41"/>
      <c r="M549" s="202" t="s">
        <v>21</v>
      </c>
      <c r="N549" s="203" t="s">
        <v>44</v>
      </c>
      <c r="O549" s="66"/>
      <c r="P549" s="204">
        <f>O549*H549</f>
        <v>0</v>
      </c>
      <c r="Q549" s="204">
        <v>0</v>
      </c>
      <c r="R549" s="204">
        <f>Q549*H549</f>
        <v>0</v>
      </c>
      <c r="S549" s="204">
        <v>0</v>
      </c>
      <c r="T549" s="20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06" t="s">
        <v>100</v>
      </c>
      <c r="AT549" s="206" t="s">
        <v>213</v>
      </c>
      <c r="AU549" s="206" t="s">
        <v>80</v>
      </c>
      <c r="AY549" s="19" t="s">
        <v>211</v>
      </c>
      <c r="BE549" s="207">
        <f>IF(N549="základní",J549,0)</f>
        <v>0</v>
      </c>
      <c r="BF549" s="207">
        <f>IF(N549="snížená",J549,0)</f>
        <v>0</v>
      </c>
      <c r="BG549" s="207">
        <f>IF(N549="zákl. přenesená",J549,0)</f>
        <v>0</v>
      </c>
      <c r="BH549" s="207">
        <f>IF(N549="sníž. přenesená",J549,0)</f>
        <v>0</v>
      </c>
      <c r="BI549" s="207">
        <f>IF(N549="nulová",J549,0)</f>
        <v>0</v>
      </c>
      <c r="BJ549" s="19" t="s">
        <v>80</v>
      </c>
      <c r="BK549" s="207">
        <f>ROUND(I549*H549,2)</f>
        <v>0</v>
      </c>
      <c r="BL549" s="19" t="s">
        <v>100</v>
      </c>
      <c r="BM549" s="206" t="s">
        <v>3173</v>
      </c>
    </row>
    <row r="550" spans="1:65" s="2" customFormat="1" ht="19.5">
      <c r="A550" s="36"/>
      <c r="B550" s="37"/>
      <c r="C550" s="38"/>
      <c r="D550" s="210" t="s">
        <v>720</v>
      </c>
      <c r="E550" s="38"/>
      <c r="F550" s="262" t="s">
        <v>3458</v>
      </c>
      <c r="G550" s="38"/>
      <c r="H550" s="38"/>
      <c r="I550" s="119"/>
      <c r="J550" s="38"/>
      <c r="K550" s="38"/>
      <c r="L550" s="41"/>
      <c r="M550" s="263"/>
      <c r="N550" s="264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720</v>
      </c>
      <c r="AU550" s="19" t="s">
        <v>80</v>
      </c>
    </row>
    <row r="551" spans="1:65" s="2" customFormat="1" ht="16.5" customHeight="1">
      <c r="A551" s="36"/>
      <c r="B551" s="37"/>
      <c r="C551" s="195" t="s">
        <v>2124</v>
      </c>
      <c r="D551" s="195" t="s">
        <v>213</v>
      </c>
      <c r="E551" s="196" t="s">
        <v>3754</v>
      </c>
      <c r="F551" s="197" t="s">
        <v>3755</v>
      </c>
      <c r="G551" s="198" t="s">
        <v>438</v>
      </c>
      <c r="H551" s="199">
        <v>35</v>
      </c>
      <c r="I551" s="200"/>
      <c r="J551" s="201">
        <f>ROUND(I551*H551,2)</f>
        <v>0</v>
      </c>
      <c r="K551" s="197" t="s">
        <v>21</v>
      </c>
      <c r="L551" s="41"/>
      <c r="M551" s="202" t="s">
        <v>21</v>
      </c>
      <c r="N551" s="203" t="s">
        <v>44</v>
      </c>
      <c r="O551" s="66"/>
      <c r="P551" s="204">
        <f>O551*H551</f>
        <v>0</v>
      </c>
      <c r="Q551" s="204">
        <v>0</v>
      </c>
      <c r="R551" s="204">
        <f>Q551*H551</f>
        <v>0</v>
      </c>
      <c r="S551" s="204">
        <v>0</v>
      </c>
      <c r="T551" s="20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06" t="s">
        <v>100</v>
      </c>
      <c r="AT551" s="206" t="s">
        <v>213</v>
      </c>
      <c r="AU551" s="206" t="s">
        <v>80</v>
      </c>
      <c r="AY551" s="19" t="s">
        <v>211</v>
      </c>
      <c r="BE551" s="207">
        <f>IF(N551="základní",J551,0)</f>
        <v>0</v>
      </c>
      <c r="BF551" s="207">
        <f>IF(N551="snížená",J551,0)</f>
        <v>0</v>
      </c>
      <c r="BG551" s="207">
        <f>IF(N551="zákl. přenesená",J551,0)</f>
        <v>0</v>
      </c>
      <c r="BH551" s="207">
        <f>IF(N551="sníž. přenesená",J551,0)</f>
        <v>0</v>
      </c>
      <c r="BI551" s="207">
        <f>IF(N551="nulová",J551,0)</f>
        <v>0</v>
      </c>
      <c r="BJ551" s="19" t="s">
        <v>80</v>
      </c>
      <c r="BK551" s="207">
        <f>ROUND(I551*H551,2)</f>
        <v>0</v>
      </c>
      <c r="BL551" s="19" t="s">
        <v>100</v>
      </c>
      <c r="BM551" s="206" t="s">
        <v>3175</v>
      </c>
    </row>
    <row r="552" spans="1:65" s="2" customFormat="1" ht="19.5">
      <c r="A552" s="36"/>
      <c r="B552" s="37"/>
      <c r="C552" s="38"/>
      <c r="D552" s="210" t="s">
        <v>720</v>
      </c>
      <c r="E552" s="38"/>
      <c r="F552" s="262" t="s">
        <v>3300</v>
      </c>
      <c r="G552" s="38"/>
      <c r="H552" s="38"/>
      <c r="I552" s="119"/>
      <c r="J552" s="38"/>
      <c r="K552" s="38"/>
      <c r="L552" s="41"/>
      <c r="M552" s="263"/>
      <c r="N552" s="264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720</v>
      </c>
      <c r="AU552" s="19" t="s">
        <v>80</v>
      </c>
    </row>
    <row r="553" spans="1:65" s="2" customFormat="1" ht="16.5" customHeight="1">
      <c r="A553" s="36"/>
      <c r="B553" s="37"/>
      <c r="C553" s="195" t="s">
        <v>2132</v>
      </c>
      <c r="D553" s="195" t="s">
        <v>213</v>
      </c>
      <c r="E553" s="196" t="s">
        <v>3756</v>
      </c>
      <c r="F553" s="197" t="s">
        <v>3755</v>
      </c>
      <c r="G553" s="198" t="s">
        <v>438</v>
      </c>
      <c r="H553" s="199">
        <v>35</v>
      </c>
      <c r="I553" s="200"/>
      <c r="J553" s="201">
        <f>ROUND(I553*H553,2)</f>
        <v>0</v>
      </c>
      <c r="K553" s="197" t="s">
        <v>21</v>
      </c>
      <c r="L553" s="41"/>
      <c r="M553" s="202" t="s">
        <v>21</v>
      </c>
      <c r="N553" s="203" t="s">
        <v>44</v>
      </c>
      <c r="O553" s="66"/>
      <c r="P553" s="204">
        <f>O553*H553</f>
        <v>0</v>
      </c>
      <c r="Q553" s="204">
        <v>0</v>
      </c>
      <c r="R553" s="204">
        <f>Q553*H553</f>
        <v>0</v>
      </c>
      <c r="S553" s="204">
        <v>0</v>
      </c>
      <c r="T553" s="20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06" t="s">
        <v>100</v>
      </c>
      <c r="AT553" s="206" t="s">
        <v>213</v>
      </c>
      <c r="AU553" s="206" t="s">
        <v>80</v>
      </c>
      <c r="AY553" s="19" t="s">
        <v>211</v>
      </c>
      <c r="BE553" s="207">
        <f>IF(N553="základní",J553,0)</f>
        <v>0</v>
      </c>
      <c r="BF553" s="207">
        <f>IF(N553="snížená",J553,0)</f>
        <v>0</v>
      </c>
      <c r="BG553" s="207">
        <f>IF(N553="zákl. přenesená",J553,0)</f>
        <v>0</v>
      </c>
      <c r="BH553" s="207">
        <f>IF(N553="sníž. přenesená",J553,0)</f>
        <v>0</v>
      </c>
      <c r="BI553" s="207">
        <f>IF(N553="nulová",J553,0)</f>
        <v>0</v>
      </c>
      <c r="BJ553" s="19" t="s">
        <v>80</v>
      </c>
      <c r="BK553" s="207">
        <f>ROUND(I553*H553,2)</f>
        <v>0</v>
      </c>
      <c r="BL553" s="19" t="s">
        <v>100</v>
      </c>
      <c r="BM553" s="206" t="s">
        <v>129</v>
      </c>
    </row>
    <row r="554" spans="1:65" s="2" customFormat="1" ht="19.5">
      <c r="A554" s="36"/>
      <c r="B554" s="37"/>
      <c r="C554" s="38"/>
      <c r="D554" s="210" t="s">
        <v>720</v>
      </c>
      <c r="E554" s="38"/>
      <c r="F554" s="262" t="s">
        <v>3458</v>
      </c>
      <c r="G554" s="38"/>
      <c r="H554" s="38"/>
      <c r="I554" s="119"/>
      <c r="J554" s="38"/>
      <c r="K554" s="38"/>
      <c r="L554" s="41"/>
      <c r="M554" s="263"/>
      <c r="N554" s="264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720</v>
      </c>
      <c r="AU554" s="19" t="s">
        <v>80</v>
      </c>
    </row>
    <row r="555" spans="1:65" s="2" customFormat="1" ht="16.5" customHeight="1">
      <c r="A555" s="36"/>
      <c r="B555" s="37"/>
      <c r="C555" s="195" t="s">
        <v>2139</v>
      </c>
      <c r="D555" s="195" t="s">
        <v>213</v>
      </c>
      <c r="E555" s="196" t="s">
        <v>3757</v>
      </c>
      <c r="F555" s="197" t="s">
        <v>3758</v>
      </c>
      <c r="G555" s="198" t="s">
        <v>438</v>
      </c>
      <c r="H555" s="199">
        <v>34</v>
      </c>
      <c r="I555" s="200"/>
      <c r="J555" s="201">
        <f>ROUND(I555*H555,2)</f>
        <v>0</v>
      </c>
      <c r="K555" s="197" t="s">
        <v>21</v>
      </c>
      <c r="L555" s="41"/>
      <c r="M555" s="202" t="s">
        <v>21</v>
      </c>
      <c r="N555" s="203" t="s">
        <v>44</v>
      </c>
      <c r="O555" s="66"/>
      <c r="P555" s="204">
        <f>O555*H555</f>
        <v>0</v>
      </c>
      <c r="Q555" s="204">
        <v>0</v>
      </c>
      <c r="R555" s="204">
        <f>Q555*H555</f>
        <v>0</v>
      </c>
      <c r="S555" s="204">
        <v>0</v>
      </c>
      <c r="T555" s="20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06" t="s">
        <v>100</v>
      </c>
      <c r="AT555" s="206" t="s">
        <v>213</v>
      </c>
      <c r="AU555" s="206" t="s">
        <v>80</v>
      </c>
      <c r="AY555" s="19" t="s">
        <v>211</v>
      </c>
      <c r="BE555" s="207">
        <f>IF(N555="základní",J555,0)</f>
        <v>0</v>
      </c>
      <c r="BF555" s="207">
        <f>IF(N555="snížená",J555,0)</f>
        <v>0</v>
      </c>
      <c r="BG555" s="207">
        <f>IF(N555="zákl. přenesená",J555,0)</f>
        <v>0</v>
      </c>
      <c r="BH555" s="207">
        <f>IF(N555="sníž. přenesená",J555,0)</f>
        <v>0</v>
      </c>
      <c r="BI555" s="207">
        <f>IF(N555="nulová",J555,0)</f>
        <v>0</v>
      </c>
      <c r="BJ555" s="19" t="s">
        <v>80</v>
      </c>
      <c r="BK555" s="207">
        <f>ROUND(I555*H555,2)</f>
        <v>0</v>
      </c>
      <c r="BL555" s="19" t="s">
        <v>100</v>
      </c>
      <c r="BM555" s="206" t="s">
        <v>3176</v>
      </c>
    </row>
    <row r="556" spans="1:65" s="2" customFormat="1" ht="19.5">
      <c r="A556" s="36"/>
      <c r="B556" s="37"/>
      <c r="C556" s="38"/>
      <c r="D556" s="210" t="s">
        <v>720</v>
      </c>
      <c r="E556" s="38"/>
      <c r="F556" s="262" t="s">
        <v>3300</v>
      </c>
      <c r="G556" s="38"/>
      <c r="H556" s="38"/>
      <c r="I556" s="119"/>
      <c r="J556" s="38"/>
      <c r="K556" s="38"/>
      <c r="L556" s="41"/>
      <c r="M556" s="263"/>
      <c r="N556" s="264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720</v>
      </c>
      <c r="AU556" s="19" t="s">
        <v>80</v>
      </c>
    </row>
    <row r="557" spans="1:65" s="2" customFormat="1" ht="16.5" customHeight="1">
      <c r="A557" s="36"/>
      <c r="B557" s="37"/>
      <c r="C557" s="195" t="s">
        <v>2144</v>
      </c>
      <c r="D557" s="195" t="s">
        <v>213</v>
      </c>
      <c r="E557" s="196" t="s">
        <v>3759</v>
      </c>
      <c r="F557" s="197" t="s">
        <v>3758</v>
      </c>
      <c r="G557" s="198" t="s">
        <v>438</v>
      </c>
      <c r="H557" s="199">
        <v>34</v>
      </c>
      <c r="I557" s="200"/>
      <c r="J557" s="201">
        <f>ROUND(I557*H557,2)</f>
        <v>0</v>
      </c>
      <c r="K557" s="197" t="s">
        <v>21</v>
      </c>
      <c r="L557" s="41"/>
      <c r="M557" s="202" t="s">
        <v>21</v>
      </c>
      <c r="N557" s="203" t="s">
        <v>44</v>
      </c>
      <c r="O557" s="66"/>
      <c r="P557" s="204">
        <f>O557*H557</f>
        <v>0</v>
      </c>
      <c r="Q557" s="204">
        <v>0</v>
      </c>
      <c r="R557" s="204">
        <f>Q557*H557</f>
        <v>0</v>
      </c>
      <c r="S557" s="204">
        <v>0</v>
      </c>
      <c r="T557" s="205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06" t="s">
        <v>100</v>
      </c>
      <c r="AT557" s="206" t="s">
        <v>213</v>
      </c>
      <c r="AU557" s="206" t="s">
        <v>80</v>
      </c>
      <c r="AY557" s="19" t="s">
        <v>211</v>
      </c>
      <c r="BE557" s="207">
        <f>IF(N557="základní",J557,0)</f>
        <v>0</v>
      </c>
      <c r="BF557" s="207">
        <f>IF(N557="snížená",J557,0)</f>
        <v>0</v>
      </c>
      <c r="BG557" s="207">
        <f>IF(N557="zákl. přenesená",J557,0)</f>
        <v>0</v>
      </c>
      <c r="BH557" s="207">
        <f>IF(N557="sníž. přenesená",J557,0)</f>
        <v>0</v>
      </c>
      <c r="BI557" s="207">
        <f>IF(N557="nulová",J557,0)</f>
        <v>0</v>
      </c>
      <c r="BJ557" s="19" t="s">
        <v>80</v>
      </c>
      <c r="BK557" s="207">
        <f>ROUND(I557*H557,2)</f>
        <v>0</v>
      </c>
      <c r="BL557" s="19" t="s">
        <v>100</v>
      </c>
      <c r="BM557" s="206" t="s">
        <v>3177</v>
      </c>
    </row>
    <row r="558" spans="1:65" s="2" customFormat="1" ht="19.5">
      <c r="A558" s="36"/>
      <c r="B558" s="37"/>
      <c r="C558" s="38"/>
      <c r="D558" s="210" t="s">
        <v>720</v>
      </c>
      <c r="E558" s="38"/>
      <c r="F558" s="262" t="s">
        <v>3458</v>
      </c>
      <c r="G558" s="38"/>
      <c r="H558" s="38"/>
      <c r="I558" s="119"/>
      <c r="J558" s="38"/>
      <c r="K558" s="38"/>
      <c r="L558" s="41"/>
      <c r="M558" s="263"/>
      <c r="N558" s="264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720</v>
      </c>
      <c r="AU558" s="19" t="s">
        <v>80</v>
      </c>
    </row>
    <row r="559" spans="1:65" s="2" customFormat="1" ht="16.5" customHeight="1">
      <c r="A559" s="36"/>
      <c r="B559" s="37"/>
      <c r="C559" s="195" t="s">
        <v>2150</v>
      </c>
      <c r="D559" s="195" t="s">
        <v>213</v>
      </c>
      <c r="E559" s="196" t="s">
        <v>3760</v>
      </c>
      <c r="F559" s="197" t="s">
        <v>3761</v>
      </c>
      <c r="G559" s="198" t="s">
        <v>438</v>
      </c>
      <c r="H559" s="199">
        <v>41</v>
      </c>
      <c r="I559" s="200"/>
      <c r="J559" s="201">
        <f>ROUND(I559*H559,2)</f>
        <v>0</v>
      </c>
      <c r="K559" s="197" t="s">
        <v>21</v>
      </c>
      <c r="L559" s="41"/>
      <c r="M559" s="202" t="s">
        <v>21</v>
      </c>
      <c r="N559" s="203" t="s">
        <v>44</v>
      </c>
      <c r="O559" s="66"/>
      <c r="P559" s="204">
        <f>O559*H559</f>
        <v>0</v>
      </c>
      <c r="Q559" s="204">
        <v>0</v>
      </c>
      <c r="R559" s="204">
        <f>Q559*H559</f>
        <v>0</v>
      </c>
      <c r="S559" s="204">
        <v>0</v>
      </c>
      <c r="T559" s="20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06" t="s">
        <v>100</v>
      </c>
      <c r="AT559" s="206" t="s">
        <v>213</v>
      </c>
      <c r="AU559" s="206" t="s">
        <v>80</v>
      </c>
      <c r="AY559" s="19" t="s">
        <v>211</v>
      </c>
      <c r="BE559" s="207">
        <f>IF(N559="základní",J559,0)</f>
        <v>0</v>
      </c>
      <c r="BF559" s="207">
        <f>IF(N559="snížená",J559,0)</f>
        <v>0</v>
      </c>
      <c r="BG559" s="207">
        <f>IF(N559="zákl. přenesená",J559,0)</f>
        <v>0</v>
      </c>
      <c r="BH559" s="207">
        <f>IF(N559="sníž. přenesená",J559,0)</f>
        <v>0</v>
      </c>
      <c r="BI559" s="207">
        <f>IF(N559="nulová",J559,0)</f>
        <v>0</v>
      </c>
      <c r="BJ559" s="19" t="s">
        <v>80</v>
      </c>
      <c r="BK559" s="207">
        <f>ROUND(I559*H559,2)</f>
        <v>0</v>
      </c>
      <c r="BL559" s="19" t="s">
        <v>100</v>
      </c>
      <c r="BM559" s="206" t="s">
        <v>3181</v>
      </c>
    </row>
    <row r="560" spans="1:65" s="2" customFormat="1" ht="19.5">
      <c r="A560" s="36"/>
      <c r="B560" s="37"/>
      <c r="C560" s="38"/>
      <c r="D560" s="210" t="s">
        <v>720</v>
      </c>
      <c r="E560" s="38"/>
      <c r="F560" s="262" t="s">
        <v>3300</v>
      </c>
      <c r="G560" s="38"/>
      <c r="H560" s="38"/>
      <c r="I560" s="119"/>
      <c r="J560" s="38"/>
      <c r="K560" s="38"/>
      <c r="L560" s="41"/>
      <c r="M560" s="263"/>
      <c r="N560" s="264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720</v>
      </c>
      <c r="AU560" s="19" t="s">
        <v>80</v>
      </c>
    </row>
    <row r="561" spans="1:65" s="2" customFormat="1" ht="16.5" customHeight="1">
      <c r="A561" s="36"/>
      <c r="B561" s="37"/>
      <c r="C561" s="195" t="s">
        <v>2155</v>
      </c>
      <c r="D561" s="195" t="s">
        <v>213</v>
      </c>
      <c r="E561" s="196" t="s">
        <v>3762</v>
      </c>
      <c r="F561" s="197" t="s">
        <v>3761</v>
      </c>
      <c r="G561" s="198" t="s">
        <v>438</v>
      </c>
      <c r="H561" s="199">
        <v>41</v>
      </c>
      <c r="I561" s="200"/>
      <c r="J561" s="201">
        <f>ROUND(I561*H561,2)</f>
        <v>0</v>
      </c>
      <c r="K561" s="197" t="s">
        <v>21</v>
      </c>
      <c r="L561" s="41"/>
      <c r="M561" s="202" t="s">
        <v>21</v>
      </c>
      <c r="N561" s="203" t="s">
        <v>44</v>
      </c>
      <c r="O561" s="66"/>
      <c r="P561" s="204">
        <f>O561*H561</f>
        <v>0</v>
      </c>
      <c r="Q561" s="204">
        <v>0</v>
      </c>
      <c r="R561" s="204">
        <f>Q561*H561</f>
        <v>0</v>
      </c>
      <c r="S561" s="204">
        <v>0</v>
      </c>
      <c r="T561" s="205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206" t="s">
        <v>100</v>
      </c>
      <c r="AT561" s="206" t="s">
        <v>213</v>
      </c>
      <c r="AU561" s="206" t="s">
        <v>80</v>
      </c>
      <c r="AY561" s="19" t="s">
        <v>211</v>
      </c>
      <c r="BE561" s="207">
        <f>IF(N561="základní",J561,0)</f>
        <v>0</v>
      </c>
      <c r="BF561" s="207">
        <f>IF(N561="snížená",J561,0)</f>
        <v>0</v>
      </c>
      <c r="BG561" s="207">
        <f>IF(N561="zákl. přenesená",J561,0)</f>
        <v>0</v>
      </c>
      <c r="BH561" s="207">
        <f>IF(N561="sníž. přenesená",J561,0)</f>
        <v>0</v>
      </c>
      <c r="BI561" s="207">
        <f>IF(N561="nulová",J561,0)</f>
        <v>0</v>
      </c>
      <c r="BJ561" s="19" t="s">
        <v>80</v>
      </c>
      <c r="BK561" s="207">
        <f>ROUND(I561*H561,2)</f>
        <v>0</v>
      </c>
      <c r="BL561" s="19" t="s">
        <v>100</v>
      </c>
      <c r="BM561" s="206" t="s">
        <v>3183</v>
      </c>
    </row>
    <row r="562" spans="1:65" s="2" customFormat="1" ht="19.5">
      <c r="A562" s="36"/>
      <c r="B562" s="37"/>
      <c r="C562" s="38"/>
      <c r="D562" s="210" t="s">
        <v>720</v>
      </c>
      <c r="E562" s="38"/>
      <c r="F562" s="262" t="s">
        <v>3458</v>
      </c>
      <c r="G562" s="38"/>
      <c r="H562" s="38"/>
      <c r="I562" s="119"/>
      <c r="J562" s="38"/>
      <c r="K562" s="38"/>
      <c r="L562" s="41"/>
      <c r="M562" s="263"/>
      <c r="N562" s="264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720</v>
      </c>
      <c r="AU562" s="19" t="s">
        <v>80</v>
      </c>
    </row>
    <row r="563" spans="1:65" s="2" customFormat="1" ht="16.5" customHeight="1">
      <c r="A563" s="36"/>
      <c r="B563" s="37"/>
      <c r="C563" s="195" t="s">
        <v>2160</v>
      </c>
      <c r="D563" s="195" t="s">
        <v>213</v>
      </c>
      <c r="E563" s="196" t="s">
        <v>3763</v>
      </c>
      <c r="F563" s="197" t="s">
        <v>3764</v>
      </c>
      <c r="G563" s="198" t="s">
        <v>438</v>
      </c>
      <c r="H563" s="199">
        <v>74</v>
      </c>
      <c r="I563" s="200"/>
      <c r="J563" s="201">
        <f>ROUND(I563*H563,2)</f>
        <v>0</v>
      </c>
      <c r="K563" s="197" t="s">
        <v>21</v>
      </c>
      <c r="L563" s="41"/>
      <c r="M563" s="202" t="s">
        <v>21</v>
      </c>
      <c r="N563" s="203" t="s">
        <v>44</v>
      </c>
      <c r="O563" s="66"/>
      <c r="P563" s="204">
        <f>O563*H563</f>
        <v>0</v>
      </c>
      <c r="Q563" s="204">
        <v>0</v>
      </c>
      <c r="R563" s="204">
        <f>Q563*H563</f>
        <v>0</v>
      </c>
      <c r="S563" s="204">
        <v>0</v>
      </c>
      <c r="T563" s="20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206" t="s">
        <v>100</v>
      </c>
      <c r="AT563" s="206" t="s">
        <v>213</v>
      </c>
      <c r="AU563" s="206" t="s">
        <v>80</v>
      </c>
      <c r="AY563" s="19" t="s">
        <v>211</v>
      </c>
      <c r="BE563" s="207">
        <f>IF(N563="základní",J563,0)</f>
        <v>0</v>
      </c>
      <c r="BF563" s="207">
        <f>IF(N563="snížená",J563,0)</f>
        <v>0</v>
      </c>
      <c r="BG563" s="207">
        <f>IF(N563="zákl. přenesená",J563,0)</f>
        <v>0</v>
      </c>
      <c r="BH563" s="207">
        <f>IF(N563="sníž. přenesená",J563,0)</f>
        <v>0</v>
      </c>
      <c r="BI563" s="207">
        <f>IF(N563="nulová",J563,0)</f>
        <v>0</v>
      </c>
      <c r="BJ563" s="19" t="s">
        <v>80</v>
      </c>
      <c r="BK563" s="207">
        <f>ROUND(I563*H563,2)</f>
        <v>0</v>
      </c>
      <c r="BL563" s="19" t="s">
        <v>100</v>
      </c>
      <c r="BM563" s="206" t="s">
        <v>3186</v>
      </c>
    </row>
    <row r="564" spans="1:65" s="2" customFormat="1" ht="19.5">
      <c r="A564" s="36"/>
      <c r="B564" s="37"/>
      <c r="C564" s="38"/>
      <c r="D564" s="210" t="s">
        <v>720</v>
      </c>
      <c r="E564" s="38"/>
      <c r="F564" s="262" t="s">
        <v>3765</v>
      </c>
      <c r="G564" s="38"/>
      <c r="H564" s="38"/>
      <c r="I564" s="119"/>
      <c r="J564" s="38"/>
      <c r="K564" s="38"/>
      <c r="L564" s="41"/>
      <c r="M564" s="263"/>
      <c r="N564" s="264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720</v>
      </c>
      <c r="AU564" s="19" t="s">
        <v>80</v>
      </c>
    </row>
    <row r="565" spans="1:65" s="2" customFormat="1" ht="16.5" customHeight="1">
      <c r="A565" s="36"/>
      <c r="B565" s="37"/>
      <c r="C565" s="195" t="s">
        <v>2167</v>
      </c>
      <c r="D565" s="195" t="s">
        <v>213</v>
      </c>
      <c r="E565" s="196" t="s">
        <v>3766</v>
      </c>
      <c r="F565" s="197" t="s">
        <v>3764</v>
      </c>
      <c r="G565" s="198" t="s">
        <v>438</v>
      </c>
      <c r="H565" s="199">
        <v>74</v>
      </c>
      <c r="I565" s="200"/>
      <c r="J565" s="201">
        <f>ROUND(I565*H565,2)</f>
        <v>0</v>
      </c>
      <c r="K565" s="197" t="s">
        <v>21</v>
      </c>
      <c r="L565" s="41"/>
      <c r="M565" s="202" t="s">
        <v>21</v>
      </c>
      <c r="N565" s="203" t="s">
        <v>44</v>
      </c>
      <c r="O565" s="66"/>
      <c r="P565" s="204">
        <f>O565*H565</f>
        <v>0</v>
      </c>
      <c r="Q565" s="204">
        <v>0</v>
      </c>
      <c r="R565" s="204">
        <f>Q565*H565</f>
        <v>0</v>
      </c>
      <c r="S565" s="204">
        <v>0</v>
      </c>
      <c r="T565" s="20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206" t="s">
        <v>100</v>
      </c>
      <c r="AT565" s="206" t="s">
        <v>213</v>
      </c>
      <c r="AU565" s="206" t="s">
        <v>80</v>
      </c>
      <c r="AY565" s="19" t="s">
        <v>211</v>
      </c>
      <c r="BE565" s="207">
        <f>IF(N565="základní",J565,0)</f>
        <v>0</v>
      </c>
      <c r="BF565" s="207">
        <f>IF(N565="snížená",J565,0)</f>
        <v>0</v>
      </c>
      <c r="BG565" s="207">
        <f>IF(N565="zákl. přenesená",J565,0)</f>
        <v>0</v>
      </c>
      <c r="BH565" s="207">
        <f>IF(N565="sníž. přenesená",J565,0)</f>
        <v>0</v>
      </c>
      <c r="BI565" s="207">
        <f>IF(N565="nulová",J565,0)</f>
        <v>0</v>
      </c>
      <c r="BJ565" s="19" t="s">
        <v>80</v>
      </c>
      <c r="BK565" s="207">
        <f>ROUND(I565*H565,2)</f>
        <v>0</v>
      </c>
      <c r="BL565" s="19" t="s">
        <v>100</v>
      </c>
      <c r="BM565" s="206" t="s">
        <v>3188</v>
      </c>
    </row>
    <row r="566" spans="1:65" s="2" customFormat="1" ht="19.5">
      <c r="A566" s="36"/>
      <c r="B566" s="37"/>
      <c r="C566" s="38"/>
      <c r="D566" s="210" t="s">
        <v>720</v>
      </c>
      <c r="E566" s="38"/>
      <c r="F566" s="262" t="s">
        <v>3458</v>
      </c>
      <c r="G566" s="38"/>
      <c r="H566" s="38"/>
      <c r="I566" s="119"/>
      <c r="J566" s="38"/>
      <c r="K566" s="38"/>
      <c r="L566" s="41"/>
      <c r="M566" s="263"/>
      <c r="N566" s="264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720</v>
      </c>
      <c r="AU566" s="19" t="s">
        <v>80</v>
      </c>
    </row>
    <row r="567" spans="1:65" s="2" customFormat="1" ht="16.5" customHeight="1">
      <c r="A567" s="36"/>
      <c r="B567" s="37"/>
      <c r="C567" s="195" t="s">
        <v>2171</v>
      </c>
      <c r="D567" s="195" t="s">
        <v>213</v>
      </c>
      <c r="E567" s="196" t="s">
        <v>3767</v>
      </c>
      <c r="F567" s="197" t="s">
        <v>3768</v>
      </c>
      <c r="G567" s="198" t="s">
        <v>438</v>
      </c>
      <c r="H567" s="199">
        <v>52</v>
      </c>
      <c r="I567" s="200"/>
      <c r="J567" s="201">
        <f>ROUND(I567*H567,2)</f>
        <v>0</v>
      </c>
      <c r="K567" s="197" t="s">
        <v>21</v>
      </c>
      <c r="L567" s="41"/>
      <c r="M567" s="202" t="s">
        <v>21</v>
      </c>
      <c r="N567" s="203" t="s">
        <v>44</v>
      </c>
      <c r="O567" s="66"/>
      <c r="P567" s="204">
        <f>O567*H567</f>
        <v>0</v>
      </c>
      <c r="Q567" s="204">
        <v>0</v>
      </c>
      <c r="R567" s="204">
        <f>Q567*H567</f>
        <v>0</v>
      </c>
      <c r="S567" s="204">
        <v>0</v>
      </c>
      <c r="T567" s="20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206" t="s">
        <v>100</v>
      </c>
      <c r="AT567" s="206" t="s">
        <v>213</v>
      </c>
      <c r="AU567" s="206" t="s">
        <v>80</v>
      </c>
      <c r="AY567" s="19" t="s">
        <v>211</v>
      </c>
      <c r="BE567" s="207">
        <f>IF(N567="základní",J567,0)</f>
        <v>0</v>
      </c>
      <c r="BF567" s="207">
        <f>IF(N567="snížená",J567,0)</f>
        <v>0</v>
      </c>
      <c r="BG567" s="207">
        <f>IF(N567="zákl. přenesená",J567,0)</f>
        <v>0</v>
      </c>
      <c r="BH567" s="207">
        <f>IF(N567="sníž. přenesená",J567,0)</f>
        <v>0</v>
      </c>
      <c r="BI567" s="207">
        <f>IF(N567="nulová",J567,0)</f>
        <v>0</v>
      </c>
      <c r="BJ567" s="19" t="s">
        <v>80</v>
      </c>
      <c r="BK567" s="207">
        <f>ROUND(I567*H567,2)</f>
        <v>0</v>
      </c>
      <c r="BL567" s="19" t="s">
        <v>100</v>
      </c>
      <c r="BM567" s="206" t="s">
        <v>3191</v>
      </c>
    </row>
    <row r="568" spans="1:65" s="2" customFormat="1" ht="19.5">
      <c r="A568" s="36"/>
      <c r="B568" s="37"/>
      <c r="C568" s="38"/>
      <c r="D568" s="210" t="s">
        <v>720</v>
      </c>
      <c r="E568" s="38"/>
      <c r="F568" s="262" t="s">
        <v>3765</v>
      </c>
      <c r="G568" s="38"/>
      <c r="H568" s="38"/>
      <c r="I568" s="119"/>
      <c r="J568" s="38"/>
      <c r="K568" s="38"/>
      <c r="L568" s="41"/>
      <c r="M568" s="263"/>
      <c r="N568" s="264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720</v>
      </c>
      <c r="AU568" s="19" t="s">
        <v>80</v>
      </c>
    </row>
    <row r="569" spans="1:65" s="2" customFormat="1" ht="16.5" customHeight="1">
      <c r="A569" s="36"/>
      <c r="B569" s="37"/>
      <c r="C569" s="195" t="s">
        <v>2176</v>
      </c>
      <c r="D569" s="195" t="s">
        <v>213</v>
      </c>
      <c r="E569" s="196" t="s">
        <v>3769</v>
      </c>
      <c r="F569" s="197" t="s">
        <v>3768</v>
      </c>
      <c r="G569" s="198" t="s">
        <v>438</v>
      </c>
      <c r="H569" s="199">
        <v>52</v>
      </c>
      <c r="I569" s="200"/>
      <c r="J569" s="201">
        <f>ROUND(I569*H569,2)</f>
        <v>0</v>
      </c>
      <c r="K569" s="197" t="s">
        <v>21</v>
      </c>
      <c r="L569" s="41"/>
      <c r="M569" s="202" t="s">
        <v>21</v>
      </c>
      <c r="N569" s="203" t="s">
        <v>44</v>
      </c>
      <c r="O569" s="66"/>
      <c r="P569" s="204">
        <f>O569*H569</f>
        <v>0</v>
      </c>
      <c r="Q569" s="204">
        <v>0</v>
      </c>
      <c r="R569" s="204">
        <f>Q569*H569</f>
        <v>0</v>
      </c>
      <c r="S569" s="204">
        <v>0</v>
      </c>
      <c r="T569" s="20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6" t="s">
        <v>100</v>
      </c>
      <c r="AT569" s="206" t="s">
        <v>213</v>
      </c>
      <c r="AU569" s="206" t="s">
        <v>80</v>
      </c>
      <c r="AY569" s="19" t="s">
        <v>211</v>
      </c>
      <c r="BE569" s="207">
        <f>IF(N569="základní",J569,0)</f>
        <v>0</v>
      </c>
      <c r="BF569" s="207">
        <f>IF(N569="snížená",J569,0)</f>
        <v>0</v>
      </c>
      <c r="BG569" s="207">
        <f>IF(N569="zákl. přenesená",J569,0)</f>
        <v>0</v>
      </c>
      <c r="BH569" s="207">
        <f>IF(N569="sníž. přenesená",J569,0)</f>
        <v>0</v>
      </c>
      <c r="BI569" s="207">
        <f>IF(N569="nulová",J569,0)</f>
        <v>0</v>
      </c>
      <c r="BJ569" s="19" t="s">
        <v>80</v>
      </c>
      <c r="BK569" s="207">
        <f>ROUND(I569*H569,2)</f>
        <v>0</v>
      </c>
      <c r="BL569" s="19" t="s">
        <v>100</v>
      </c>
      <c r="BM569" s="206" t="s">
        <v>3193</v>
      </c>
    </row>
    <row r="570" spans="1:65" s="2" customFormat="1" ht="19.5">
      <c r="A570" s="36"/>
      <c r="B570" s="37"/>
      <c r="C570" s="38"/>
      <c r="D570" s="210" t="s">
        <v>720</v>
      </c>
      <c r="E570" s="38"/>
      <c r="F570" s="262" t="s">
        <v>3458</v>
      </c>
      <c r="G570" s="38"/>
      <c r="H570" s="38"/>
      <c r="I570" s="119"/>
      <c r="J570" s="38"/>
      <c r="K570" s="38"/>
      <c r="L570" s="41"/>
      <c r="M570" s="263"/>
      <c r="N570" s="264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720</v>
      </c>
      <c r="AU570" s="19" t="s">
        <v>80</v>
      </c>
    </row>
    <row r="571" spans="1:65" s="2" customFormat="1" ht="16.5" customHeight="1">
      <c r="A571" s="36"/>
      <c r="B571" s="37"/>
      <c r="C571" s="195" t="s">
        <v>2180</v>
      </c>
      <c r="D571" s="195" t="s">
        <v>213</v>
      </c>
      <c r="E571" s="196" t="s">
        <v>3770</v>
      </c>
      <c r="F571" s="197" t="s">
        <v>3771</v>
      </c>
      <c r="G571" s="198" t="s">
        <v>438</v>
      </c>
      <c r="H571" s="199">
        <v>40</v>
      </c>
      <c r="I571" s="200"/>
      <c r="J571" s="201">
        <f>ROUND(I571*H571,2)</f>
        <v>0</v>
      </c>
      <c r="K571" s="197" t="s">
        <v>21</v>
      </c>
      <c r="L571" s="41"/>
      <c r="M571" s="202" t="s">
        <v>21</v>
      </c>
      <c r="N571" s="203" t="s">
        <v>44</v>
      </c>
      <c r="O571" s="66"/>
      <c r="P571" s="204">
        <f>O571*H571</f>
        <v>0</v>
      </c>
      <c r="Q571" s="204">
        <v>0</v>
      </c>
      <c r="R571" s="204">
        <f>Q571*H571</f>
        <v>0</v>
      </c>
      <c r="S571" s="204">
        <v>0</v>
      </c>
      <c r="T571" s="20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206" t="s">
        <v>100</v>
      </c>
      <c r="AT571" s="206" t="s">
        <v>213</v>
      </c>
      <c r="AU571" s="206" t="s">
        <v>80</v>
      </c>
      <c r="AY571" s="19" t="s">
        <v>211</v>
      </c>
      <c r="BE571" s="207">
        <f>IF(N571="základní",J571,0)</f>
        <v>0</v>
      </c>
      <c r="BF571" s="207">
        <f>IF(N571="snížená",J571,0)</f>
        <v>0</v>
      </c>
      <c r="BG571" s="207">
        <f>IF(N571="zákl. přenesená",J571,0)</f>
        <v>0</v>
      </c>
      <c r="BH571" s="207">
        <f>IF(N571="sníž. přenesená",J571,0)</f>
        <v>0</v>
      </c>
      <c r="BI571" s="207">
        <f>IF(N571="nulová",J571,0)</f>
        <v>0</v>
      </c>
      <c r="BJ571" s="19" t="s">
        <v>80</v>
      </c>
      <c r="BK571" s="207">
        <f>ROUND(I571*H571,2)</f>
        <v>0</v>
      </c>
      <c r="BL571" s="19" t="s">
        <v>100</v>
      </c>
      <c r="BM571" s="206" t="s">
        <v>3197</v>
      </c>
    </row>
    <row r="572" spans="1:65" s="2" customFormat="1" ht="19.5">
      <c r="A572" s="36"/>
      <c r="B572" s="37"/>
      <c r="C572" s="38"/>
      <c r="D572" s="210" t="s">
        <v>720</v>
      </c>
      <c r="E572" s="38"/>
      <c r="F572" s="262" t="s">
        <v>3765</v>
      </c>
      <c r="G572" s="38"/>
      <c r="H572" s="38"/>
      <c r="I572" s="119"/>
      <c r="J572" s="38"/>
      <c r="K572" s="38"/>
      <c r="L572" s="41"/>
      <c r="M572" s="263"/>
      <c r="N572" s="264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720</v>
      </c>
      <c r="AU572" s="19" t="s">
        <v>80</v>
      </c>
    </row>
    <row r="573" spans="1:65" s="2" customFormat="1" ht="16.5" customHeight="1">
      <c r="A573" s="36"/>
      <c r="B573" s="37"/>
      <c r="C573" s="195" t="s">
        <v>2186</v>
      </c>
      <c r="D573" s="195" t="s">
        <v>213</v>
      </c>
      <c r="E573" s="196" t="s">
        <v>3772</v>
      </c>
      <c r="F573" s="197" t="s">
        <v>3771</v>
      </c>
      <c r="G573" s="198" t="s">
        <v>438</v>
      </c>
      <c r="H573" s="199">
        <v>40</v>
      </c>
      <c r="I573" s="200"/>
      <c r="J573" s="201">
        <f>ROUND(I573*H573,2)</f>
        <v>0</v>
      </c>
      <c r="K573" s="197" t="s">
        <v>21</v>
      </c>
      <c r="L573" s="41"/>
      <c r="M573" s="202" t="s">
        <v>21</v>
      </c>
      <c r="N573" s="203" t="s">
        <v>44</v>
      </c>
      <c r="O573" s="66"/>
      <c r="P573" s="204">
        <f>O573*H573</f>
        <v>0</v>
      </c>
      <c r="Q573" s="204">
        <v>0</v>
      </c>
      <c r="R573" s="204">
        <f>Q573*H573</f>
        <v>0</v>
      </c>
      <c r="S573" s="204">
        <v>0</v>
      </c>
      <c r="T573" s="20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06" t="s">
        <v>100</v>
      </c>
      <c r="AT573" s="206" t="s">
        <v>213</v>
      </c>
      <c r="AU573" s="206" t="s">
        <v>80</v>
      </c>
      <c r="AY573" s="19" t="s">
        <v>211</v>
      </c>
      <c r="BE573" s="207">
        <f>IF(N573="základní",J573,0)</f>
        <v>0</v>
      </c>
      <c r="BF573" s="207">
        <f>IF(N573="snížená",J573,0)</f>
        <v>0</v>
      </c>
      <c r="BG573" s="207">
        <f>IF(N573="zákl. přenesená",J573,0)</f>
        <v>0</v>
      </c>
      <c r="BH573" s="207">
        <f>IF(N573="sníž. přenesená",J573,0)</f>
        <v>0</v>
      </c>
      <c r="BI573" s="207">
        <f>IF(N573="nulová",J573,0)</f>
        <v>0</v>
      </c>
      <c r="BJ573" s="19" t="s">
        <v>80</v>
      </c>
      <c r="BK573" s="207">
        <f>ROUND(I573*H573,2)</f>
        <v>0</v>
      </c>
      <c r="BL573" s="19" t="s">
        <v>100</v>
      </c>
      <c r="BM573" s="206" t="s">
        <v>3201</v>
      </c>
    </row>
    <row r="574" spans="1:65" s="2" customFormat="1" ht="19.5">
      <c r="A574" s="36"/>
      <c r="B574" s="37"/>
      <c r="C574" s="38"/>
      <c r="D574" s="210" t="s">
        <v>720</v>
      </c>
      <c r="E574" s="38"/>
      <c r="F574" s="262" t="s">
        <v>3458</v>
      </c>
      <c r="G574" s="38"/>
      <c r="H574" s="38"/>
      <c r="I574" s="119"/>
      <c r="J574" s="38"/>
      <c r="K574" s="38"/>
      <c r="L574" s="41"/>
      <c r="M574" s="263"/>
      <c r="N574" s="264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720</v>
      </c>
      <c r="AU574" s="19" t="s">
        <v>80</v>
      </c>
    </row>
    <row r="575" spans="1:65" s="2" customFormat="1" ht="16.5" customHeight="1">
      <c r="A575" s="36"/>
      <c r="B575" s="37"/>
      <c r="C575" s="195" t="s">
        <v>2190</v>
      </c>
      <c r="D575" s="195" t="s">
        <v>213</v>
      </c>
      <c r="E575" s="196" t="s">
        <v>3773</v>
      </c>
      <c r="F575" s="197" t="s">
        <v>3774</v>
      </c>
      <c r="G575" s="198" t="s">
        <v>438</v>
      </c>
      <c r="H575" s="199">
        <v>41</v>
      </c>
      <c r="I575" s="200"/>
      <c r="J575" s="201">
        <f>ROUND(I575*H575,2)</f>
        <v>0</v>
      </c>
      <c r="K575" s="197" t="s">
        <v>21</v>
      </c>
      <c r="L575" s="41"/>
      <c r="M575" s="202" t="s">
        <v>21</v>
      </c>
      <c r="N575" s="203" t="s">
        <v>44</v>
      </c>
      <c r="O575" s="66"/>
      <c r="P575" s="204">
        <f>O575*H575</f>
        <v>0</v>
      </c>
      <c r="Q575" s="204">
        <v>0</v>
      </c>
      <c r="R575" s="204">
        <f>Q575*H575</f>
        <v>0</v>
      </c>
      <c r="S575" s="204">
        <v>0</v>
      </c>
      <c r="T575" s="20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206" t="s">
        <v>100</v>
      </c>
      <c r="AT575" s="206" t="s">
        <v>213</v>
      </c>
      <c r="AU575" s="206" t="s">
        <v>80</v>
      </c>
      <c r="AY575" s="19" t="s">
        <v>211</v>
      </c>
      <c r="BE575" s="207">
        <f>IF(N575="základní",J575,0)</f>
        <v>0</v>
      </c>
      <c r="BF575" s="207">
        <f>IF(N575="snížená",J575,0)</f>
        <v>0</v>
      </c>
      <c r="BG575" s="207">
        <f>IF(N575="zákl. přenesená",J575,0)</f>
        <v>0</v>
      </c>
      <c r="BH575" s="207">
        <f>IF(N575="sníž. přenesená",J575,0)</f>
        <v>0</v>
      </c>
      <c r="BI575" s="207">
        <f>IF(N575="nulová",J575,0)</f>
        <v>0</v>
      </c>
      <c r="BJ575" s="19" t="s">
        <v>80</v>
      </c>
      <c r="BK575" s="207">
        <f>ROUND(I575*H575,2)</f>
        <v>0</v>
      </c>
      <c r="BL575" s="19" t="s">
        <v>100</v>
      </c>
      <c r="BM575" s="206" t="s">
        <v>3205</v>
      </c>
    </row>
    <row r="576" spans="1:65" s="2" customFormat="1" ht="19.5">
      <c r="A576" s="36"/>
      <c r="B576" s="37"/>
      <c r="C576" s="38"/>
      <c r="D576" s="210" t="s">
        <v>720</v>
      </c>
      <c r="E576" s="38"/>
      <c r="F576" s="262" t="s">
        <v>3765</v>
      </c>
      <c r="G576" s="38"/>
      <c r="H576" s="38"/>
      <c r="I576" s="119"/>
      <c r="J576" s="38"/>
      <c r="K576" s="38"/>
      <c r="L576" s="41"/>
      <c r="M576" s="263"/>
      <c r="N576" s="264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720</v>
      </c>
      <c r="AU576" s="19" t="s">
        <v>80</v>
      </c>
    </row>
    <row r="577" spans="1:65" s="2" customFormat="1" ht="16.5" customHeight="1">
      <c r="A577" s="36"/>
      <c r="B577" s="37"/>
      <c r="C577" s="195" t="s">
        <v>2196</v>
      </c>
      <c r="D577" s="195" t="s">
        <v>213</v>
      </c>
      <c r="E577" s="196" t="s">
        <v>3775</v>
      </c>
      <c r="F577" s="197" t="s">
        <v>3774</v>
      </c>
      <c r="G577" s="198" t="s">
        <v>438</v>
      </c>
      <c r="H577" s="199">
        <v>41</v>
      </c>
      <c r="I577" s="200"/>
      <c r="J577" s="201">
        <f>ROUND(I577*H577,2)</f>
        <v>0</v>
      </c>
      <c r="K577" s="197" t="s">
        <v>21</v>
      </c>
      <c r="L577" s="41"/>
      <c r="M577" s="202" t="s">
        <v>21</v>
      </c>
      <c r="N577" s="203" t="s">
        <v>44</v>
      </c>
      <c r="O577" s="66"/>
      <c r="P577" s="204">
        <f>O577*H577</f>
        <v>0</v>
      </c>
      <c r="Q577" s="204">
        <v>0</v>
      </c>
      <c r="R577" s="204">
        <f>Q577*H577</f>
        <v>0</v>
      </c>
      <c r="S577" s="204">
        <v>0</v>
      </c>
      <c r="T577" s="20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06" t="s">
        <v>100</v>
      </c>
      <c r="AT577" s="206" t="s">
        <v>213</v>
      </c>
      <c r="AU577" s="206" t="s">
        <v>80</v>
      </c>
      <c r="AY577" s="19" t="s">
        <v>211</v>
      </c>
      <c r="BE577" s="207">
        <f>IF(N577="základní",J577,0)</f>
        <v>0</v>
      </c>
      <c r="BF577" s="207">
        <f>IF(N577="snížená",J577,0)</f>
        <v>0</v>
      </c>
      <c r="BG577" s="207">
        <f>IF(N577="zákl. přenesená",J577,0)</f>
        <v>0</v>
      </c>
      <c r="BH577" s="207">
        <f>IF(N577="sníž. přenesená",J577,0)</f>
        <v>0</v>
      </c>
      <c r="BI577" s="207">
        <f>IF(N577="nulová",J577,0)</f>
        <v>0</v>
      </c>
      <c r="BJ577" s="19" t="s">
        <v>80</v>
      </c>
      <c r="BK577" s="207">
        <f>ROUND(I577*H577,2)</f>
        <v>0</v>
      </c>
      <c r="BL577" s="19" t="s">
        <v>100</v>
      </c>
      <c r="BM577" s="206" t="s">
        <v>3209</v>
      </c>
    </row>
    <row r="578" spans="1:65" s="2" customFormat="1" ht="19.5">
      <c r="A578" s="36"/>
      <c r="B578" s="37"/>
      <c r="C578" s="38"/>
      <c r="D578" s="210" t="s">
        <v>720</v>
      </c>
      <c r="E578" s="38"/>
      <c r="F578" s="262" t="s">
        <v>3458</v>
      </c>
      <c r="G578" s="38"/>
      <c r="H578" s="38"/>
      <c r="I578" s="119"/>
      <c r="J578" s="38"/>
      <c r="K578" s="38"/>
      <c r="L578" s="41"/>
      <c r="M578" s="263"/>
      <c r="N578" s="264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720</v>
      </c>
      <c r="AU578" s="19" t="s">
        <v>80</v>
      </c>
    </row>
    <row r="579" spans="1:65" s="2" customFormat="1" ht="16.5" customHeight="1">
      <c r="A579" s="36"/>
      <c r="B579" s="37"/>
      <c r="C579" s="195" t="s">
        <v>2203</v>
      </c>
      <c r="D579" s="195" t="s">
        <v>213</v>
      </c>
      <c r="E579" s="196" t="s">
        <v>3776</v>
      </c>
      <c r="F579" s="197" t="s">
        <v>3777</v>
      </c>
      <c r="G579" s="198" t="s">
        <v>438</v>
      </c>
      <c r="H579" s="199">
        <v>74</v>
      </c>
      <c r="I579" s="200"/>
      <c r="J579" s="201">
        <f>ROUND(I579*H579,2)</f>
        <v>0</v>
      </c>
      <c r="K579" s="197" t="s">
        <v>21</v>
      </c>
      <c r="L579" s="41"/>
      <c r="M579" s="202" t="s">
        <v>21</v>
      </c>
      <c r="N579" s="203" t="s">
        <v>44</v>
      </c>
      <c r="O579" s="66"/>
      <c r="P579" s="204">
        <f>O579*H579</f>
        <v>0</v>
      </c>
      <c r="Q579" s="204">
        <v>0</v>
      </c>
      <c r="R579" s="204">
        <f>Q579*H579</f>
        <v>0</v>
      </c>
      <c r="S579" s="204">
        <v>0</v>
      </c>
      <c r="T579" s="20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6" t="s">
        <v>100</v>
      </c>
      <c r="AT579" s="206" t="s">
        <v>213</v>
      </c>
      <c r="AU579" s="206" t="s">
        <v>80</v>
      </c>
      <c r="AY579" s="19" t="s">
        <v>211</v>
      </c>
      <c r="BE579" s="207">
        <f>IF(N579="základní",J579,0)</f>
        <v>0</v>
      </c>
      <c r="BF579" s="207">
        <f>IF(N579="snížená",J579,0)</f>
        <v>0</v>
      </c>
      <c r="BG579" s="207">
        <f>IF(N579="zákl. přenesená",J579,0)</f>
        <v>0</v>
      </c>
      <c r="BH579" s="207">
        <f>IF(N579="sníž. přenesená",J579,0)</f>
        <v>0</v>
      </c>
      <c r="BI579" s="207">
        <f>IF(N579="nulová",J579,0)</f>
        <v>0</v>
      </c>
      <c r="BJ579" s="19" t="s">
        <v>80</v>
      </c>
      <c r="BK579" s="207">
        <f>ROUND(I579*H579,2)</f>
        <v>0</v>
      </c>
      <c r="BL579" s="19" t="s">
        <v>100</v>
      </c>
      <c r="BM579" s="206" t="s">
        <v>3213</v>
      </c>
    </row>
    <row r="580" spans="1:65" s="2" customFormat="1" ht="19.5">
      <c r="A580" s="36"/>
      <c r="B580" s="37"/>
      <c r="C580" s="38"/>
      <c r="D580" s="210" t="s">
        <v>720</v>
      </c>
      <c r="E580" s="38"/>
      <c r="F580" s="262" t="s">
        <v>3765</v>
      </c>
      <c r="G580" s="38"/>
      <c r="H580" s="38"/>
      <c r="I580" s="119"/>
      <c r="J580" s="38"/>
      <c r="K580" s="38"/>
      <c r="L580" s="41"/>
      <c r="M580" s="263"/>
      <c r="N580" s="264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720</v>
      </c>
      <c r="AU580" s="19" t="s">
        <v>80</v>
      </c>
    </row>
    <row r="581" spans="1:65" s="2" customFormat="1" ht="16.5" customHeight="1">
      <c r="A581" s="36"/>
      <c r="B581" s="37"/>
      <c r="C581" s="195" t="s">
        <v>2207</v>
      </c>
      <c r="D581" s="195" t="s">
        <v>213</v>
      </c>
      <c r="E581" s="196" t="s">
        <v>3778</v>
      </c>
      <c r="F581" s="197" t="s">
        <v>3777</v>
      </c>
      <c r="G581" s="198" t="s">
        <v>438</v>
      </c>
      <c r="H581" s="199">
        <v>74</v>
      </c>
      <c r="I581" s="200"/>
      <c r="J581" s="201">
        <f>ROUND(I581*H581,2)</f>
        <v>0</v>
      </c>
      <c r="K581" s="197" t="s">
        <v>21</v>
      </c>
      <c r="L581" s="41"/>
      <c r="M581" s="202" t="s">
        <v>21</v>
      </c>
      <c r="N581" s="203" t="s">
        <v>44</v>
      </c>
      <c r="O581" s="66"/>
      <c r="P581" s="204">
        <f>O581*H581</f>
        <v>0</v>
      </c>
      <c r="Q581" s="204">
        <v>0</v>
      </c>
      <c r="R581" s="204">
        <f>Q581*H581</f>
        <v>0</v>
      </c>
      <c r="S581" s="204">
        <v>0</v>
      </c>
      <c r="T581" s="20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06" t="s">
        <v>100</v>
      </c>
      <c r="AT581" s="206" t="s">
        <v>213</v>
      </c>
      <c r="AU581" s="206" t="s">
        <v>80</v>
      </c>
      <c r="AY581" s="19" t="s">
        <v>211</v>
      </c>
      <c r="BE581" s="207">
        <f>IF(N581="základní",J581,0)</f>
        <v>0</v>
      </c>
      <c r="BF581" s="207">
        <f>IF(N581="snížená",J581,0)</f>
        <v>0</v>
      </c>
      <c r="BG581" s="207">
        <f>IF(N581="zákl. přenesená",J581,0)</f>
        <v>0</v>
      </c>
      <c r="BH581" s="207">
        <f>IF(N581="sníž. přenesená",J581,0)</f>
        <v>0</v>
      </c>
      <c r="BI581" s="207">
        <f>IF(N581="nulová",J581,0)</f>
        <v>0</v>
      </c>
      <c r="BJ581" s="19" t="s">
        <v>80</v>
      </c>
      <c r="BK581" s="207">
        <f>ROUND(I581*H581,2)</f>
        <v>0</v>
      </c>
      <c r="BL581" s="19" t="s">
        <v>100</v>
      </c>
      <c r="BM581" s="206" t="s">
        <v>3217</v>
      </c>
    </row>
    <row r="582" spans="1:65" s="2" customFormat="1" ht="19.5">
      <c r="A582" s="36"/>
      <c r="B582" s="37"/>
      <c r="C582" s="38"/>
      <c r="D582" s="210" t="s">
        <v>720</v>
      </c>
      <c r="E582" s="38"/>
      <c r="F582" s="262" t="s">
        <v>3458</v>
      </c>
      <c r="G582" s="38"/>
      <c r="H582" s="38"/>
      <c r="I582" s="119"/>
      <c r="J582" s="38"/>
      <c r="K582" s="38"/>
      <c r="L582" s="41"/>
      <c r="M582" s="263"/>
      <c r="N582" s="264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720</v>
      </c>
      <c r="AU582" s="19" t="s">
        <v>80</v>
      </c>
    </row>
    <row r="583" spans="1:65" s="2" customFormat="1" ht="16.5" customHeight="1">
      <c r="A583" s="36"/>
      <c r="B583" s="37"/>
      <c r="C583" s="195" t="s">
        <v>2211</v>
      </c>
      <c r="D583" s="195" t="s">
        <v>213</v>
      </c>
      <c r="E583" s="196" t="s">
        <v>3779</v>
      </c>
      <c r="F583" s="197" t="s">
        <v>3780</v>
      </c>
      <c r="G583" s="198" t="s">
        <v>438</v>
      </c>
      <c r="H583" s="199">
        <v>182</v>
      </c>
      <c r="I583" s="200"/>
      <c r="J583" s="201">
        <f>ROUND(I583*H583,2)</f>
        <v>0</v>
      </c>
      <c r="K583" s="197" t="s">
        <v>21</v>
      </c>
      <c r="L583" s="41"/>
      <c r="M583" s="202" t="s">
        <v>21</v>
      </c>
      <c r="N583" s="203" t="s">
        <v>44</v>
      </c>
      <c r="O583" s="66"/>
      <c r="P583" s="204">
        <f>O583*H583</f>
        <v>0</v>
      </c>
      <c r="Q583" s="204">
        <v>0</v>
      </c>
      <c r="R583" s="204">
        <f>Q583*H583</f>
        <v>0</v>
      </c>
      <c r="S583" s="204">
        <v>0</v>
      </c>
      <c r="T583" s="205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206" t="s">
        <v>100</v>
      </c>
      <c r="AT583" s="206" t="s">
        <v>213</v>
      </c>
      <c r="AU583" s="206" t="s">
        <v>80</v>
      </c>
      <c r="AY583" s="19" t="s">
        <v>211</v>
      </c>
      <c r="BE583" s="207">
        <f>IF(N583="základní",J583,0)</f>
        <v>0</v>
      </c>
      <c r="BF583" s="207">
        <f>IF(N583="snížená",J583,0)</f>
        <v>0</v>
      </c>
      <c r="BG583" s="207">
        <f>IF(N583="zákl. přenesená",J583,0)</f>
        <v>0</v>
      </c>
      <c r="BH583" s="207">
        <f>IF(N583="sníž. přenesená",J583,0)</f>
        <v>0</v>
      </c>
      <c r="BI583" s="207">
        <f>IF(N583="nulová",J583,0)</f>
        <v>0</v>
      </c>
      <c r="BJ583" s="19" t="s">
        <v>80</v>
      </c>
      <c r="BK583" s="207">
        <f>ROUND(I583*H583,2)</f>
        <v>0</v>
      </c>
      <c r="BL583" s="19" t="s">
        <v>100</v>
      </c>
      <c r="BM583" s="206" t="s">
        <v>3220</v>
      </c>
    </row>
    <row r="584" spans="1:65" s="2" customFormat="1" ht="19.5">
      <c r="A584" s="36"/>
      <c r="B584" s="37"/>
      <c r="C584" s="38"/>
      <c r="D584" s="210" t="s">
        <v>720</v>
      </c>
      <c r="E584" s="38"/>
      <c r="F584" s="262" t="s">
        <v>3765</v>
      </c>
      <c r="G584" s="38"/>
      <c r="H584" s="38"/>
      <c r="I584" s="119"/>
      <c r="J584" s="38"/>
      <c r="K584" s="38"/>
      <c r="L584" s="41"/>
      <c r="M584" s="263"/>
      <c r="N584" s="264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720</v>
      </c>
      <c r="AU584" s="19" t="s">
        <v>80</v>
      </c>
    </row>
    <row r="585" spans="1:65" s="2" customFormat="1" ht="16.5" customHeight="1">
      <c r="A585" s="36"/>
      <c r="B585" s="37"/>
      <c r="C585" s="195" t="s">
        <v>2218</v>
      </c>
      <c r="D585" s="195" t="s">
        <v>213</v>
      </c>
      <c r="E585" s="196" t="s">
        <v>3781</v>
      </c>
      <c r="F585" s="197" t="s">
        <v>3780</v>
      </c>
      <c r="G585" s="198" t="s">
        <v>438</v>
      </c>
      <c r="H585" s="199">
        <v>182</v>
      </c>
      <c r="I585" s="200"/>
      <c r="J585" s="201">
        <f>ROUND(I585*H585,2)</f>
        <v>0</v>
      </c>
      <c r="K585" s="197" t="s">
        <v>21</v>
      </c>
      <c r="L585" s="41"/>
      <c r="M585" s="202" t="s">
        <v>21</v>
      </c>
      <c r="N585" s="203" t="s">
        <v>44</v>
      </c>
      <c r="O585" s="66"/>
      <c r="P585" s="204">
        <f>O585*H585</f>
        <v>0</v>
      </c>
      <c r="Q585" s="204">
        <v>0</v>
      </c>
      <c r="R585" s="204">
        <f>Q585*H585</f>
        <v>0</v>
      </c>
      <c r="S585" s="204">
        <v>0</v>
      </c>
      <c r="T585" s="20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206" t="s">
        <v>100</v>
      </c>
      <c r="AT585" s="206" t="s">
        <v>213</v>
      </c>
      <c r="AU585" s="206" t="s">
        <v>80</v>
      </c>
      <c r="AY585" s="19" t="s">
        <v>211</v>
      </c>
      <c r="BE585" s="207">
        <f>IF(N585="základní",J585,0)</f>
        <v>0</v>
      </c>
      <c r="BF585" s="207">
        <f>IF(N585="snížená",J585,0)</f>
        <v>0</v>
      </c>
      <c r="BG585" s="207">
        <f>IF(N585="zákl. přenesená",J585,0)</f>
        <v>0</v>
      </c>
      <c r="BH585" s="207">
        <f>IF(N585="sníž. přenesená",J585,0)</f>
        <v>0</v>
      </c>
      <c r="BI585" s="207">
        <f>IF(N585="nulová",J585,0)</f>
        <v>0</v>
      </c>
      <c r="BJ585" s="19" t="s">
        <v>80</v>
      </c>
      <c r="BK585" s="207">
        <f>ROUND(I585*H585,2)</f>
        <v>0</v>
      </c>
      <c r="BL585" s="19" t="s">
        <v>100</v>
      </c>
      <c r="BM585" s="206" t="s">
        <v>3782</v>
      </c>
    </row>
    <row r="586" spans="1:65" s="2" customFormat="1" ht="19.5">
      <c r="A586" s="36"/>
      <c r="B586" s="37"/>
      <c r="C586" s="38"/>
      <c r="D586" s="210" t="s">
        <v>720</v>
      </c>
      <c r="E586" s="38"/>
      <c r="F586" s="262" t="s">
        <v>3458</v>
      </c>
      <c r="G586" s="38"/>
      <c r="H586" s="38"/>
      <c r="I586" s="119"/>
      <c r="J586" s="38"/>
      <c r="K586" s="38"/>
      <c r="L586" s="41"/>
      <c r="M586" s="263"/>
      <c r="N586" s="264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720</v>
      </c>
      <c r="AU586" s="19" t="s">
        <v>80</v>
      </c>
    </row>
    <row r="587" spans="1:65" s="2" customFormat="1" ht="16.5" customHeight="1">
      <c r="A587" s="36"/>
      <c r="B587" s="37"/>
      <c r="C587" s="195" t="s">
        <v>2232</v>
      </c>
      <c r="D587" s="195" t="s">
        <v>213</v>
      </c>
      <c r="E587" s="196" t="s">
        <v>3783</v>
      </c>
      <c r="F587" s="197" t="s">
        <v>3784</v>
      </c>
      <c r="G587" s="198" t="s">
        <v>438</v>
      </c>
      <c r="H587" s="199">
        <v>130</v>
      </c>
      <c r="I587" s="200"/>
      <c r="J587" s="201">
        <f>ROUND(I587*H587,2)</f>
        <v>0</v>
      </c>
      <c r="K587" s="197" t="s">
        <v>21</v>
      </c>
      <c r="L587" s="41"/>
      <c r="M587" s="202" t="s">
        <v>21</v>
      </c>
      <c r="N587" s="203" t="s">
        <v>44</v>
      </c>
      <c r="O587" s="66"/>
      <c r="P587" s="204">
        <f>O587*H587</f>
        <v>0</v>
      </c>
      <c r="Q587" s="204">
        <v>0</v>
      </c>
      <c r="R587" s="204">
        <f>Q587*H587</f>
        <v>0</v>
      </c>
      <c r="S587" s="204">
        <v>0</v>
      </c>
      <c r="T587" s="20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206" t="s">
        <v>100</v>
      </c>
      <c r="AT587" s="206" t="s">
        <v>213</v>
      </c>
      <c r="AU587" s="206" t="s">
        <v>80</v>
      </c>
      <c r="AY587" s="19" t="s">
        <v>211</v>
      </c>
      <c r="BE587" s="207">
        <f>IF(N587="základní",J587,0)</f>
        <v>0</v>
      </c>
      <c r="BF587" s="207">
        <f>IF(N587="snížená",J587,0)</f>
        <v>0</v>
      </c>
      <c r="BG587" s="207">
        <f>IF(N587="zákl. přenesená",J587,0)</f>
        <v>0</v>
      </c>
      <c r="BH587" s="207">
        <f>IF(N587="sníž. přenesená",J587,0)</f>
        <v>0</v>
      </c>
      <c r="BI587" s="207">
        <f>IF(N587="nulová",J587,0)</f>
        <v>0</v>
      </c>
      <c r="BJ587" s="19" t="s">
        <v>80</v>
      </c>
      <c r="BK587" s="207">
        <f>ROUND(I587*H587,2)</f>
        <v>0</v>
      </c>
      <c r="BL587" s="19" t="s">
        <v>100</v>
      </c>
      <c r="BM587" s="206" t="s">
        <v>3785</v>
      </c>
    </row>
    <row r="588" spans="1:65" s="2" customFormat="1" ht="19.5">
      <c r="A588" s="36"/>
      <c r="B588" s="37"/>
      <c r="C588" s="38"/>
      <c r="D588" s="210" t="s">
        <v>720</v>
      </c>
      <c r="E588" s="38"/>
      <c r="F588" s="262" t="s">
        <v>3765</v>
      </c>
      <c r="G588" s="38"/>
      <c r="H588" s="38"/>
      <c r="I588" s="119"/>
      <c r="J588" s="38"/>
      <c r="K588" s="38"/>
      <c r="L588" s="41"/>
      <c r="M588" s="263"/>
      <c r="N588" s="264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720</v>
      </c>
      <c r="AU588" s="19" t="s">
        <v>80</v>
      </c>
    </row>
    <row r="589" spans="1:65" s="2" customFormat="1" ht="16.5" customHeight="1">
      <c r="A589" s="36"/>
      <c r="B589" s="37"/>
      <c r="C589" s="195" t="s">
        <v>2244</v>
      </c>
      <c r="D589" s="195" t="s">
        <v>213</v>
      </c>
      <c r="E589" s="196" t="s">
        <v>3786</v>
      </c>
      <c r="F589" s="197" t="s">
        <v>3784</v>
      </c>
      <c r="G589" s="198" t="s">
        <v>438</v>
      </c>
      <c r="H589" s="199">
        <v>130</v>
      </c>
      <c r="I589" s="200"/>
      <c r="J589" s="201">
        <f>ROUND(I589*H589,2)</f>
        <v>0</v>
      </c>
      <c r="K589" s="197" t="s">
        <v>21</v>
      </c>
      <c r="L589" s="41"/>
      <c r="M589" s="202" t="s">
        <v>21</v>
      </c>
      <c r="N589" s="203" t="s">
        <v>44</v>
      </c>
      <c r="O589" s="66"/>
      <c r="P589" s="204">
        <f>O589*H589</f>
        <v>0</v>
      </c>
      <c r="Q589" s="204">
        <v>0</v>
      </c>
      <c r="R589" s="204">
        <f>Q589*H589</f>
        <v>0</v>
      </c>
      <c r="S589" s="204">
        <v>0</v>
      </c>
      <c r="T589" s="205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06" t="s">
        <v>100</v>
      </c>
      <c r="AT589" s="206" t="s">
        <v>213</v>
      </c>
      <c r="AU589" s="206" t="s">
        <v>80</v>
      </c>
      <c r="AY589" s="19" t="s">
        <v>211</v>
      </c>
      <c r="BE589" s="207">
        <f>IF(N589="základní",J589,0)</f>
        <v>0</v>
      </c>
      <c r="BF589" s="207">
        <f>IF(N589="snížená",J589,0)</f>
        <v>0</v>
      </c>
      <c r="BG589" s="207">
        <f>IF(N589="zákl. přenesená",J589,0)</f>
        <v>0</v>
      </c>
      <c r="BH589" s="207">
        <f>IF(N589="sníž. přenesená",J589,0)</f>
        <v>0</v>
      </c>
      <c r="BI589" s="207">
        <f>IF(N589="nulová",J589,0)</f>
        <v>0</v>
      </c>
      <c r="BJ589" s="19" t="s">
        <v>80</v>
      </c>
      <c r="BK589" s="207">
        <f>ROUND(I589*H589,2)</f>
        <v>0</v>
      </c>
      <c r="BL589" s="19" t="s">
        <v>100</v>
      </c>
      <c r="BM589" s="206" t="s">
        <v>3787</v>
      </c>
    </row>
    <row r="590" spans="1:65" s="2" customFormat="1" ht="19.5">
      <c r="A590" s="36"/>
      <c r="B590" s="37"/>
      <c r="C590" s="38"/>
      <c r="D590" s="210" t="s">
        <v>720</v>
      </c>
      <c r="E590" s="38"/>
      <c r="F590" s="262" t="s">
        <v>3458</v>
      </c>
      <c r="G590" s="38"/>
      <c r="H590" s="38"/>
      <c r="I590" s="119"/>
      <c r="J590" s="38"/>
      <c r="K590" s="38"/>
      <c r="L590" s="41"/>
      <c r="M590" s="263"/>
      <c r="N590" s="264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720</v>
      </c>
      <c r="AU590" s="19" t="s">
        <v>80</v>
      </c>
    </row>
    <row r="591" spans="1:65" s="2" customFormat="1" ht="16.5" customHeight="1">
      <c r="A591" s="36"/>
      <c r="B591" s="37"/>
      <c r="C591" s="195" t="s">
        <v>2248</v>
      </c>
      <c r="D591" s="195" t="s">
        <v>213</v>
      </c>
      <c r="E591" s="196" t="s">
        <v>3788</v>
      </c>
      <c r="F591" s="197" t="s">
        <v>3789</v>
      </c>
      <c r="G591" s="198" t="s">
        <v>438</v>
      </c>
      <c r="H591" s="199">
        <v>42</v>
      </c>
      <c r="I591" s="200"/>
      <c r="J591" s="201">
        <f>ROUND(I591*H591,2)</f>
        <v>0</v>
      </c>
      <c r="K591" s="197" t="s">
        <v>21</v>
      </c>
      <c r="L591" s="41"/>
      <c r="M591" s="202" t="s">
        <v>21</v>
      </c>
      <c r="N591" s="203" t="s">
        <v>44</v>
      </c>
      <c r="O591" s="66"/>
      <c r="P591" s="204">
        <f>O591*H591</f>
        <v>0</v>
      </c>
      <c r="Q591" s="204">
        <v>0</v>
      </c>
      <c r="R591" s="204">
        <f>Q591*H591</f>
        <v>0</v>
      </c>
      <c r="S591" s="204">
        <v>0</v>
      </c>
      <c r="T591" s="205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206" t="s">
        <v>100</v>
      </c>
      <c r="AT591" s="206" t="s">
        <v>213</v>
      </c>
      <c r="AU591" s="206" t="s">
        <v>80</v>
      </c>
      <c r="AY591" s="19" t="s">
        <v>211</v>
      </c>
      <c r="BE591" s="207">
        <f>IF(N591="základní",J591,0)</f>
        <v>0</v>
      </c>
      <c r="BF591" s="207">
        <f>IF(N591="snížená",J591,0)</f>
        <v>0</v>
      </c>
      <c r="BG591" s="207">
        <f>IF(N591="zákl. přenesená",J591,0)</f>
        <v>0</v>
      </c>
      <c r="BH591" s="207">
        <f>IF(N591="sníž. přenesená",J591,0)</f>
        <v>0</v>
      </c>
      <c r="BI591" s="207">
        <f>IF(N591="nulová",J591,0)</f>
        <v>0</v>
      </c>
      <c r="BJ591" s="19" t="s">
        <v>80</v>
      </c>
      <c r="BK591" s="207">
        <f>ROUND(I591*H591,2)</f>
        <v>0</v>
      </c>
      <c r="BL591" s="19" t="s">
        <v>100</v>
      </c>
      <c r="BM591" s="206" t="s">
        <v>3790</v>
      </c>
    </row>
    <row r="592" spans="1:65" s="2" customFormat="1" ht="19.5">
      <c r="A592" s="36"/>
      <c r="B592" s="37"/>
      <c r="C592" s="38"/>
      <c r="D592" s="210" t="s">
        <v>720</v>
      </c>
      <c r="E592" s="38"/>
      <c r="F592" s="262" t="s">
        <v>3765</v>
      </c>
      <c r="G592" s="38"/>
      <c r="H592" s="38"/>
      <c r="I592" s="119"/>
      <c r="J592" s="38"/>
      <c r="K592" s="38"/>
      <c r="L592" s="41"/>
      <c r="M592" s="263"/>
      <c r="N592" s="264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720</v>
      </c>
      <c r="AU592" s="19" t="s">
        <v>80</v>
      </c>
    </row>
    <row r="593" spans="1:65" s="2" customFormat="1" ht="16.5" customHeight="1">
      <c r="A593" s="36"/>
      <c r="B593" s="37"/>
      <c r="C593" s="195" t="s">
        <v>2252</v>
      </c>
      <c r="D593" s="195" t="s">
        <v>213</v>
      </c>
      <c r="E593" s="196" t="s">
        <v>3791</v>
      </c>
      <c r="F593" s="197" t="s">
        <v>3789</v>
      </c>
      <c r="G593" s="198" t="s">
        <v>438</v>
      </c>
      <c r="H593" s="199">
        <v>42</v>
      </c>
      <c r="I593" s="200"/>
      <c r="J593" s="201">
        <f>ROUND(I593*H593,2)</f>
        <v>0</v>
      </c>
      <c r="K593" s="197" t="s">
        <v>21</v>
      </c>
      <c r="L593" s="41"/>
      <c r="M593" s="202" t="s">
        <v>21</v>
      </c>
      <c r="N593" s="203" t="s">
        <v>44</v>
      </c>
      <c r="O593" s="66"/>
      <c r="P593" s="204">
        <f>O593*H593</f>
        <v>0</v>
      </c>
      <c r="Q593" s="204">
        <v>0</v>
      </c>
      <c r="R593" s="204">
        <f>Q593*H593</f>
        <v>0</v>
      </c>
      <c r="S593" s="204">
        <v>0</v>
      </c>
      <c r="T593" s="205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06" t="s">
        <v>100</v>
      </c>
      <c r="AT593" s="206" t="s">
        <v>213</v>
      </c>
      <c r="AU593" s="206" t="s">
        <v>80</v>
      </c>
      <c r="AY593" s="19" t="s">
        <v>211</v>
      </c>
      <c r="BE593" s="207">
        <f>IF(N593="základní",J593,0)</f>
        <v>0</v>
      </c>
      <c r="BF593" s="207">
        <f>IF(N593="snížená",J593,0)</f>
        <v>0</v>
      </c>
      <c r="BG593" s="207">
        <f>IF(N593="zákl. přenesená",J593,0)</f>
        <v>0</v>
      </c>
      <c r="BH593" s="207">
        <f>IF(N593="sníž. přenesená",J593,0)</f>
        <v>0</v>
      </c>
      <c r="BI593" s="207">
        <f>IF(N593="nulová",J593,0)</f>
        <v>0</v>
      </c>
      <c r="BJ593" s="19" t="s">
        <v>80</v>
      </c>
      <c r="BK593" s="207">
        <f>ROUND(I593*H593,2)</f>
        <v>0</v>
      </c>
      <c r="BL593" s="19" t="s">
        <v>100</v>
      </c>
      <c r="BM593" s="206" t="s">
        <v>3792</v>
      </c>
    </row>
    <row r="594" spans="1:65" s="2" customFormat="1" ht="19.5">
      <c r="A594" s="36"/>
      <c r="B594" s="37"/>
      <c r="C594" s="38"/>
      <c r="D594" s="210" t="s">
        <v>720</v>
      </c>
      <c r="E594" s="38"/>
      <c r="F594" s="262" t="s">
        <v>3458</v>
      </c>
      <c r="G594" s="38"/>
      <c r="H594" s="38"/>
      <c r="I594" s="119"/>
      <c r="J594" s="38"/>
      <c r="K594" s="38"/>
      <c r="L594" s="41"/>
      <c r="M594" s="263"/>
      <c r="N594" s="264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720</v>
      </c>
      <c r="AU594" s="19" t="s">
        <v>80</v>
      </c>
    </row>
    <row r="595" spans="1:65" s="2" customFormat="1" ht="16.5" customHeight="1">
      <c r="A595" s="36"/>
      <c r="B595" s="37"/>
      <c r="C595" s="195" t="s">
        <v>2256</v>
      </c>
      <c r="D595" s="195" t="s">
        <v>213</v>
      </c>
      <c r="E595" s="196" t="s">
        <v>3793</v>
      </c>
      <c r="F595" s="197" t="s">
        <v>3794</v>
      </c>
      <c r="G595" s="198" t="s">
        <v>438</v>
      </c>
      <c r="H595" s="199">
        <v>39</v>
      </c>
      <c r="I595" s="200"/>
      <c r="J595" s="201">
        <f>ROUND(I595*H595,2)</f>
        <v>0</v>
      </c>
      <c r="K595" s="197" t="s">
        <v>21</v>
      </c>
      <c r="L595" s="41"/>
      <c r="M595" s="202" t="s">
        <v>21</v>
      </c>
      <c r="N595" s="203" t="s">
        <v>44</v>
      </c>
      <c r="O595" s="66"/>
      <c r="P595" s="204">
        <f>O595*H595</f>
        <v>0</v>
      </c>
      <c r="Q595" s="204">
        <v>0</v>
      </c>
      <c r="R595" s="204">
        <f>Q595*H595</f>
        <v>0</v>
      </c>
      <c r="S595" s="204">
        <v>0</v>
      </c>
      <c r="T595" s="20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206" t="s">
        <v>100</v>
      </c>
      <c r="AT595" s="206" t="s">
        <v>213</v>
      </c>
      <c r="AU595" s="206" t="s">
        <v>80</v>
      </c>
      <c r="AY595" s="19" t="s">
        <v>211</v>
      </c>
      <c r="BE595" s="207">
        <f>IF(N595="základní",J595,0)</f>
        <v>0</v>
      </c>
      <c r="BF595" s="207">
        <f>IF(N595="snížená",J595,0)</f>
        <v>0</v>
      </c>
      <c r="BG595" s="207">
        <f>IF(N595="zákl. přenesená",J595,0)</f>
        <v>0</v>
      </c>
      <c r="BH595" s="207">
        <f>IF(N595="sníž. přenesená",J595,0)</f>
        <v>0</v>
      </c>
      <c r="BI595" s="207">
        <f>IF(N595="nulová",J595,0)</f>
        <v>0</v>
      </c>
      <c r="BJ595" s="19" t="s">
        <v>80</v>
      </c>
      <c r="BK595" s="207">
        <f>ROUND(I595*H595,2)</f>
        <v>0</v>
      </c>
      <c r="BL595" s="19" t="s">
        <v>100</v>
      </c>
      <c r="BM595" s="206" t="s">
        <v>3795</v>
      </c>
    </row>
    <row r="596" spans="1:65" s="2" customFormat="1" ht="19.5">
      <c r="A596" s="36"/>
      <c r="B596" s="37"/>
      <c r="C596" s="38"/>
      <c r="D596" s="210" t="s">
        <v>720</v>
      </c>
      <c r="E596" s="38"/>
      <c r="F596" s="262" t="s">
        <v>3765</v>
      </c>
      <c r="G596" s="38"/>
      <c r="H596" s="38"/>
      <c r="I596" s="119"/>
      <c r="J596" s="38"/>
      <c r="K596" s="38"/>
      <c r="L596" s="41"/>
      <c r="M596" s="263"/>
      <c r="N596" s="264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720</v>
      </c>
      <c r="AU596" s="19" t="s">
        <v>80</v>
      </c>
    </row>
    <row r="597" spans="1:65" s="2" customFormat="1" ht="16.5" customHeight="1">
      <c r="A597" s="36"/>
      <c r="B597" s="37"/>
      <c r="C597" s="195" t="s">
        <v>2261</v>
      </c>
      <c r="D597" s="195" t="s">
        <v>213</v>
      </c>
      <c r="E597" s="196" t="s">
        <v>3796</v>
      </c>
      <c r="F597" s="197" t="s">
        <v>3794</v>
      </c>
      <c r="G597" s="198" t="s">
        <v>438</v>
      </c>
      <c r="H597" s="199">
        <v>39</v>
      </c>
      <c r="I597" s="200"/>
      <c r="J597" s="201">
        <f>ROUND(I597*H597,2)</f>
        <v>0</v>
      </c>
      <c r="K597" s="197" t="s">
        <v>21</v>
      </c>
      <c r="L597" s="41"/>
      <c r="M597" s="202" t="s">
        <v>21</v>
      </c>
      <c r="N597" s="203" t="s">
        <v>44</v>
      </c>
      <c r="O597" s="66"/>
      <c r="P597" s="204">
        <f>O597*H597</f>
        <v>0</v>
      </c>
      <c r="Q597" s="204">
        <v>0</v>
      </c>
      <c r="R597" s="204">
        <f>Q597*H597</f>
        <v>0</v>
      </c>
      <c r="S597" s="204">
        <v>0</v>
      </c>
      <c r="T597" s="20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6" t="s">
        <v>100</v>
      </c>
      <c r="AT597" s="206" t="s">
        <v>213</v>
      </c>
      <c r="AU597" s="206" t="s">
        <v>80</v>
      </c>
      <c r="AY597" s="19" t="s">
        <v>211</v>
      </c>
      <c r="BE597" s="207">
        <f>IF(N597="základní",J597,0)</f>
        <v>0</v>
      </c>
      <c r="BF597" s="207">
        <f>IF(N597="snížená",J597,0)</f>
        <v>0</v>
      </c>
      <c r="BG597" s="207">
        <f>IF(N597="zákl. přenesená",J597,0)</f>
        <v>0</v>
      </c>
      <c r="BH597" s="207">
        <f>IF(N597="sníž. přenesená",J597,0)</f>
        <v>0</v>
      </c>
      <c r="BI597" s="207">
        <f>IF(N597="nulová",J597,0)</f>
        <v>0</v>
      </c>
      <c r="BJ597" s="19" t="s">
        <v>80</v>
      </c>
      <c r="BK597" s="207">
        <f>ROUND(I597*H597,2)</f>
        <v>0</v>
      </c>
      <c r="BL597" s="19" t="s">
        <v>100</v>
      </c>
      <c r="BM597" s="206" t="s">
        <v>3797</v>
      </c>
    </row>
    <row r="598" spans="1:65" s="2" customFormat="1" ht="19.5">
      <c r="A598" s="36"/>
      <c r="B598" s="37"/>
      <c r="C598" s="38"/>
      <c r="D598" s="210" t="s">
        <v>720</v>
      </c>
      <c r="E598" s="38"/>
      <c r="F598" s="262" t="s">
        <v>3458</v>
      </c>
      <c r="G598" s="38"/>
      <c r="H598" s="38"/>
      <c r="I598" s="119"/>
      <c r="J598" s="38"/>
      <c r="K598" s="38"/>
      <c r="L598" s="41"/>
      <c r="M598" s="263"/>
      <c r="N598" s="264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720</v>
      </c>
      <c r="AU598" s="19" t="s">
        <v>80</v>
      </c>
    </row>
    <row r="599" spans="1:65" s="2" customFormat="1" ht="16.5" customHeight="1">
      <c r="A599" s="36"/>
      <c r="B599" s="37"/>
      <c r="C599" s="195" t="s">
        <v>2266</v>
      </c>
      <c r="D599" s="195" t="s">
        <v>213</v>
      </c>
      <c r="E599" s="196" t="s">
        <v>3798</v>
      </c>
      <c r="F599" s="197" t="s">
        <v>3799</v>
      </c>
      <c r="G599" s="198" t="s">
        <v>438</v>
      </c>
      <c r="H599" s="199">
        <v>45</v>
      </c>
      <c r="I599" s="200"/>
      <c r="J599" s="201">
        <f>ROUND(I599*H599,2)</f>
        <v>0</v>
      </c>
      <c r="K599" s="197" t="s">
        <v>21</v>
      </c>
      <c r="L599" s="41"/>
      <c r="M599" s="202" t="s">
        <v>21</v>
      </c>
      <c r="N599" s="203" t="s">
        <v>44</v>
      </c>
      <c r="O599" s="66"/>
      <c r="P599" s="204">
        <f>O599*H599</f>
        <v>0</v>
      </c>
      <c r="Q599" s="204">
        <v>0</v>
      </c>
      <c r="R599" s="204">
        <f>Q599*H599</f>
        <v>0</v>
      </c>
      <c r="S599" s="204">
        <v>0</v>
      </c>
      <c r="T599" s="205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206" t="s">
        <v>100</v>
      </c>
      <c r="AT599" s="206" t="s">
        <v>213</v>
      </c>
      <c r="AU599" s="206" t="s">
        <v>80</v>
      </c>
      <c r="AY599" s="19" t="s">
        <v>211</v>
      </c>
      <c r="BE599" s="207">
        <f>IF(N599="základní",J599,0)</f>
        <v>0</v>
      </c>
      <c r="BF599" s="207">
        <f>IF(N599="snížená",J599,0)</f>
        <v>0</v>
      </c>
      <c r="BG599" s="207">
        <f>IF(N599="zákl. přenesená",J599,0)</f>
        <v>0</v>
      </c>
      <c r="BH599" s="207">
        <f>IF(N599="sníž. přenesená",J599,0)</f>
        <v>0</v>
      </c>
      <c r="BI599" s="207">
        <f>IF(N599="nulová",J599,0)</f>
        <v>0</v>
      </c>
      <c r="BJ599" s="19" t="s">
        <v>80</v>
      </c>
      <c r="BK599" s="207">
        <f>ROUND(I599*H599,2)</f>
        <v>0</v>
      </c>
      <c r="BL599" s="19" t="s">
        <v>100</v>
      </c>
      <c r="BM599" s="206" t="s">
        <v>3800</v>
      </c>
    </row>
    <row r="600" spans="1:65" s="2" customFormat="1" ht="19.5">
      <c r="A600" s="36"/>
      <c r="B600" s="37"/>
      <c r="C600" s="38"/>
      <c r="D600" s="210" t="s">
        <v>720</v>
      </c>
      <c r="E600" s="38"/>
      <c r="F600" s="262" t="s">
        <v>3765</v>
      </c>
      <c r="G600" s="38"/>
      <c r="H600" s="38"/>
      <c r="I600" s="119"/>
      <c r="J600" s="38"/>
      <c r="K600" s="38"/>
      <c r="L600" s="41"/>
      <c r="M600" s="263"/>
      <c r="N600" s="264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720</v>
      </c>
      <c r="AU600" s="19" t="s">
        <v>80</v>
      </c>
    </row>
    <row r="601" spans="1:65" s="2" customFormat="1" ht="16.5" customHeight="1">
      <c r="A601" s="36"/>
      <c r="B601" s="37"/>
      <c r="C601" s="195" t="s">
        <v>2271</v>
      </c>
      <c r="D601" s="195" t="s">
        <v>213</v>
      </c>
      <c r="E601" s="196" t="s">
        <v>3801</v>
      </c>
      <c r="F601" s="197" t="s">
        <v>3799</v>
      </c>
      <c r="G601" s="198" t="s">
        <v>438</v>
      </c>
      <c r="H601" s="199">
        <v>45</v>
      </c>
      <c r="I601" s="200"/>
      <c r="J601" s="201">
        <f>ROUND(I601*H601,2)</f>
        <v>0</v>
      </c>
      <c r="K601" s="197" t="s">
        <v>21</v>
      </c>
      <c r="L601" s="41"/>
      <c r="M601" s="202" t="s">
        <v>21</v>
      </c>
      <c r="N601" s="203" t="s">
        <v>44</v>
      </c>
      <c r="O601" s="66"/>
      <c r="P601" s="204">
        <f>O601*H601</f>
        <v>0</v>
      </c>
      <c r="Q601" s="204">
        <v>0</v>
      </c>
      <c r="R601" s="204">
        <f>Q601*H601</f>
        <v>0</v>
      </c>
      <c r="S601" s="204">
        <v>0</v>
      </c>
      <c r="T601" s="20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6" t="s">
        <v>100</v>
      </c>
      <c r="AT601" s="206" t="s">
        <v>213</v>
      </c>
      <c r="AU601" s="206" t="s">
        <v>80</v>
      </c>
      <c r="AY601" s="19" t="s">
        <v>211</v>
      </c>
      <c r="BE601" s="207">
        <f>IF(N601="základní",J601,0)</f>
        <v>0</v>
      </c>
      <c r="BF601" s="207">
        <f>IF(N601="snížená",J601,0)</f>
        <v>0</v>
      </c>
      <c r="BG601" s="207">
        <f>IF(N601="zákl. přenesená",J601,0)</f>
        <v>0</v>
      </c>
      <c r="BH601" s="207">
        <f>IF(N601="sníž. přenesená",J601,0)</f>
        <v>0</v>
      </c>
      <c r="BI601" s="207">
        <f>IF(N601="nulová",J601,0)</f>
        <v>0</v>
      </c>
      <c r="BJ601" s="19" t="s">
        <v>80</v>
      </c>
      <c r="BK601" s="207">
        <f>ROUND(I601*H601,2)</f>
        <v>0</v>
      </c>
      <c r="BL601" s="19" t="s">
        <v>100</v>
      </c>
      <c r="BM601" s="206" t="s">
        <v>3802</v>
      </c>
    </row>
    <row r="602" spans="1:65" s="2" customFormat="1" ht="19.5">
      <c r="A602" s="36"/>
      <c r="B602" s="37"/>
      <c r="C602" s="38"/>
      <c r="D602" s="210" t="s">
        <v>720</v>
      </c>
      <c r="E602" s="38"/>
      <c r="F602" s="262" t="s">
        <v>3458</v>
      </c>
      <c r="G602" s="38"/>
      <c r="H602" s="38"/>
      <c r="I602" s="119"/>
      <c r="J602" s="38"/>
      <c r="K602" s="38"/>
      <c r="L602" s="41"/>
      <c r="M602" s="263"/>
      <c r="N602" s="264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720</v>
      </c>
      <c r="AU602" s="19" t="s">
        <v>80</v>
      </c>
    </row>
    <row r="603" spans="1:65" s="2" customFormat="1" ht="16.5" customHeight="1">
      <c r="A603" s="36"/>
      <c r="B603" s="37"/>
      <c r="C603" s="195" t="s">
        <v>2279</v>
      </c>
      <c r="D603" s="195" t="s">
        <v>213</v>
      </c>
      <c r="E603" s="196" t="s">
        <v>3803</v>
      </c>
      <c r="F603" s="197" t="s">
        <v>3804</v>
      </c>
      <c r="G603" s="198" t="s">
        <v>438</v>
      </c>
      <c r="H603" s="199">
        <v>25</v>
      </c>
      <c r="I603" s="200"/>
      <c r="J603" s="201">
        <f>ROUND(I603*H603,2)</f>
        <v>0</v>
      </c>
      <c r="K603" s="197" t="s">
        <v>21</v>
      </c>
      <c r="L603" s="41"/>
      <c r="M603" s="202" t="s">
        <v>21</v>
      </c>
      <c r="N603" s="203" t="s">
        <v>44</v>
      </c>
      <c r="O603" s="66"/>
      <c r="P603" s="204">
        <f>O603*H603</f>
        <v>0</v>
      </c>
      <c r="Q603" s="204">
        <v>0</v>
      </c>
      <c r="R603" s="204">
        <f>Q603*H603</f>
        <v>0</v>
      </c>
      <c r="S603" s="204">
        <v>0</v>
      </c>
      <c r="T603" s="20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206" t="s">
        <v>100</v>
      </c>
      <c r="AT603" s="206" t="s">
        <v>213</v>
      </c>
      <c r="AU603" s="206" t="s">
        <v>80</v>
      </c>
      <c r="AY603" s="19" t="s">
        <v>211</v>
      </c>
      <c r="BE603" s="207">
        <f>IF(N603="základní",J603,0)</f>
        <v>0</v>
      </c>
      <c r="BF603" s="207">
        <f>IF(N603="snížená",J603,0)</f>
        <v>0</v>
      </c>
      <c r="BG603" s="207">
        <f>IF(N603="zákl. přenesená",J603,0)</f>
        <v>0</v>
      </c>
      <c r="BH603" s="207">
        <f>IF(N603="sníž. přenesená",J603,0)</f>
        <v>0</v>
      </c>
      <c r="BI603" s="207">
        <f>IF(N603="nulová",J603,0)</f>
        <v>0</v>
      </c>
      <c r="BJ603" s="19" t="s">
        <v>80</v>
      </c>
      <c r="BK603" s="207">
        <f>ROUND(I603*H603,2)</f>
        <v>0</v>
      </c>
      <c r="BL603" s="19" t="s">
        <v>100</v>
      </c>
      <c r="BM603" s="206" t="s">
        <v>3805</v>
      </c>
    </row>
    <row r="604" spans="1:65" s="2" customFormat="1" ht="19.5">
      <c r="A604" s="36"/>
      <c r="B604" s="37"/>
      <c r="C604" s="38"/>
      <c r="D604" s="210" t="s">
        <v>720</v>
      </c>
      <c r="E604" s="38"/>
      <c r="F604" s="262" t="s">
        <v>3765</v>
      </c>
      <c r="G604" s="38"/>
      <c r="H604" s="38"/>
      <c r="I604" s="119"/>
      <c r="J604" s="38"/>
      <c r="K604" s="38"/>
      <c r="L604" s="41"/>
      <c r="M604" s="263"/>
      <c r="N604" s="264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720</v>
      </c>
      <c r="AU604" s="19" t="s">
        <v>80</v>
      </c>
    </row>
    <row r="605" spans="1:65" s="2" customFormat="1" ht="16.5" customHeight="1">
      <c r="A605" s="36"/>
      <c r="B605" s="37"/>
      <c r="C605" s="195" t="s">
        <v>2293</v>
      </c>
      <c r="D605" s="195" t="s">
        <v>213</v>
      </c>
      <c r="E605" s="196" t="s">
        <v>3806</v>
      </c>
      <c r="F605" s="197" t="s">
        <v>3804</v>
      </c>
      <c r="G605" s="198" t="s">
        <v>438</v>
      </c>
      <c r="H605" s="199">
        <v>25</v>
      </c>
      <c r="I605" s="200"/>
      <c r="J605" s="201">
        <f>ROUND(I605*H605,2)</f>
        <v>0</v>
      </c>
      <c r="K605" s="197" t="s">
        <v>21</v>
      </c>
      <c r="L605" s="41"/>
      <c r="M605" s="202" t="s">
        <v>21</v>
      </c>
      <c r="N605" s="203" t="s">
        <v>44</v>
      </c>
      <c r="O605" s="66"/>
      <c r="P605" s="204">
        <f>O605*H605</f>
        <v>0</v>
      </c>
      <c r="Q605" s="204">
        <v>0</v>
      </c>
      <c r="R605" s="204">
        <f>Q605*H605</f>
        <v>0</v>
      </c>
      <c r="S605" s="204">
        <v>0</v>
      </c>
      <c r="T605" s="205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06" t="s">
        <v>100</v>
      </c>
      <c r="AT605" s="206" t="s">
        <v>213</v>
      </c>
      <c r="AU605" s="206" t="s">
        <v>80</v>
      </c>
      <c r="AY605" s="19" t="s">
        <v>211</v>
      </c>
      <c r="BE605" s="207">
        <f>IF(N605="základní",J605,0)</f>
        <v>0</v>
      </c>
      <c r="BF605" s="207">
        <f>IF(N605="snížená",J605,0)</f>
        <v>0</v>
      </c>
      <c r="BG605" s="207">
        <f>IF(N605="zákl. přenesená",J605,0)</f>
        <v>0</v>
      </c>
      <c r="BH605" s="207">
        <f>IF(N605="sníž. přenesená",J605,0)</f>
        <v>0</v>
      </c>
      <c r="BI605" s="207">
        <f>IF(N605="nulová",J605,0)</f>
        <v>0</v>
      </c>
      <c r="BJ605" s="19" t="s">
        <v>80</v>
      </c>
      <c r="BK605" s="207">
        <f>ROUND(I605*H605,2)</f>
        <v>0</v>
      </c>
      <c r="BL605" s="19" t="s">
        <v>100</v>
      </c>
      <c r="BM605" s="206" t="s">
        <v>3807</v>
      </c>
    </row>
    <row r="606" spans="1:65" s="2" customFormat="1" ht="19.5">
      <c r="A606" s="36"/>
      <c r="B606" s="37"/>
      <c r="C606" s="38"/>
      <c r="D606" s="210" t="s">
        <v>720</v>
      </c>
      <c r="E606" s="38"/>
      <c r="F606" s="262" t="s">
        <v>3458</v>
      </c>
      <c r="G606" s="38"/>
      <c r="H606" s="38"/>
      <c r="I606" s="119"/>
      <c r="J606" s="38"/>
      <c r="K606" s="38"/>
      <c r="L606" s="41"/>
      <c r="M606" s="263"/>
      <c r="N606" s="264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720</v>
      </c>
      <c r="AU606" s="19" t="s">
        <v>80</v>
      </c>
    </row>
    <row r="607" spans="1:65" s="2" customFormat="1" ht="16.5" customHeight="1">
      <c r="A607" s="36"/>
      <c r="B607" s="37"/>
      <c r="C607" s="195" t="s">
        <v>2301</v>
      </c>
      <c r="D607" s="195" t="s">
        <v>213</v>
      </c>
      <c r="E607" s="196" t="s">
        <v>3808</v>
      </c>
      <c r="F607" s="197" t="s">
        <v>3809</v>
      </c>
      <c r="G607" s="198" t="s">
        <v>438</v>
      </c>
      <c r="H607" s="199">
        <v>15</v>
      </c>
      <c r="I607" s="200"/>
      <c r="J607" s="201">
        <f>ROUND(I607*H607,2)</f>
        <v>0</v>
      </c>
      <c r="K607" s="197" t="s">
        <v>21</v>
      </c>
      <c r="L607" s="41"/>
      <c r="M607" s="202" t="s">
        <v>21</v>
      </c>
      <c r="N607" s="203" t="s">
        <v>44</v>
      </c>
      <c r="O607" s="66"/>
      <c r="P607" s="204">
        <f>O607*H607</f>
        <v>0</v>
      </c>
      <c r="Q607" s="204">
        <v>0</v>
      </c>
      <c r="R607" s="204">
        <f>Q607*H607</f>
        <v>0</v>
      </c>
      <c r="S607" s="204">
        <v>0</v>
      </c>
      <c r="T607" s="205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206" t="s">
        <v>100</v>
      </c>
      <c r="AT607" s="206" t="s">
        <v>213</v>
      </c>
      <c r="AU607" s="206" t="s">
        <v>80</v>
      </c>
      <c r="AY607" s="19" t="s">
        <v>211</v>
      </c>
      <c r="BE607" s="207">
        <f>IF(N607="základní",J607,0)</f>
        <v>0</v>
      </c>
      <c r="BF607" s="207">
        <f>IF(N607="snížená",J607,0)</f>
        <v>0</v>
      </c>
      <c r="BG607" s="207">
        <f>IF(N607="zákl. přenesená",J607,0)</f>
        <v>0</v>
      </c>
      <c r="BH607" s="207">
        <f>IF(N607="sníž. přenesená",J607,0)</f>
        <v>0</v>
      </c>
      <c r="BI607" s="207">
        <f>IF(N607="nulová",J607,0)</f>
        <v>0</v>
      </c>
      <c r="BJ607" s="19" t="s">
        <v>80</v>
      </c>
      <c r="BK607" s="207">
        <f>ROUND(I607*H607,2)</f>
        <v>0</v>
      </c>
      <c r="BL607" s="19" t="s">
        <v>100</v>
      </c>
      <c r="BM607" s="206" t="s">
        <v>3810</v>
      </c>
    </row>
    <row r="608" spans="1:65" s="2" customFormat="1" ht="19.5">
      <c r="A608" s="36"/>
      <c r="B608" s="37"/>
      <c r="C608" s="38"/>
      <c r="D608" s="210" t="s">
        <v>720</v>
      </c>
      <c r="E608" s="38"/>
      <c r="F608" s="262" t="s">
        <v>3765</v>
      </c>
      <c r="G608" s="38"/>
      <c r="H608" s="38"/>
      <c r="I608" s="119"/>
      <c r="J608" s="38"/>
      <c r="K608" s="38"/>
      <c r="L608" s="41"/>
      <c r="M608" s="263"/>
      <c r="N608" s="264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720</v>
      </c>
      <c r="AU608" s="19" t="s">
        <v>80</v>
      </c>
    </row>
    <row r="609" spans="1:65" s="2" customFormat="1" ht="16.5" customHeight="1">
      <c r="A609" s="36"/>
      <c r="B609" s="37"/>
      <c r="C609" s="195" t="s">
        <v>2305</v>
      </c>
      <c r="D609" s="195" t="s">
        <v>213</v>
      </c>
      <c r="E609" s="196" t="s">
        <v>3811</v>
      </c>
      <c r="F609" s="197" t="s">
        <v>3809</v>
      </c>
      <c r="G609" s="198" t="s">
        <v>438</v>
      </c>
      <c r="H609" s="199">
        <v>15</v>
      </c>
      <c r="I609" s="200"/>
      <c r="J609" s="201">
        <f>ROUND(I609*H609,2)</f>
        <v>0</v>
      </c>
      <c r="K609" s="197" t="s">
        <v>21</v>
      </c>
      <c r="L609" s="41"/>
      <c r="M609" s="202" t="s">
        <v>21</v>
      </c>
      <c r="N609" s="203" t="s">
        <v>44</v>
      </c>
      <c r="O609" s="66"/>
      <c r="P609" s="204">
        <f>O609*H609</f>
        <v>0</v>
      </c>
      <c r="Q609" s="204">
        <v>0</v>
      </c>
      <c r="R609" s="204">
        <f>Q609*H609</f>
        <v>0</v>
      </c>
      <c r="S609" s="204">
        <v>0</v>
      </c>
      <c r="T609" s="20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6" t="s">
        <v>100</v>
      </c>
      <c r="AT609" s="206" t="s">
        <v>213</v>
      </c>
      <c r="AU609" s="206" t="s">
        <v>80</v>
      </c>
      <c r="AY609" s="19" t="s">
        <v>211</v>
      </c>
      <c r="BE609" s="207">
        <f>IF(N609="základní",J609,0)</f>
        <v>0</v>
      </c>
      <c r="BF609" s="207">
        <f>IF(N609="snížená",J609,0)</f>
        <v>0</v>
      </c>
      <c r="BG609" s="207">
        <f>IF(N609="zákl. přenesená",J609,0)</f>
        <v>0</v>
      </c>
      <c r="BH609" s="207">
        <f>IF(N609="sníž. přenesená",J609,0)</f>
        <v>0</v>
      </c>
      <c r="BI609" s="207">
        <f>IF(N609="nulová",J609,0)</f>
        <v>0</v>
      </c>
      <c r="BJ609" s="19" t="s">
        <v>80</v>
      </c>
      <c r="BK609" s="207">
        <f>ROUND(I609*H609,2)</f>
        <v>0</v>
      </c>
      <c r="BL609" s="19" t="s">
        <v>100</v>
      </c>
      <c r="BM609" s="206" t="s">
        <v>3812</v>
      </c>
    </row>
    <row r="610" spans="1:65" s="2" customFormat="1" ht="19.5">
      <c r="A610" s="36"/>
      <c r="B610" s="37"/>
      <c r="C610" s="38"/>
      <c r="D610" s="210" t="s">
        <v>720</v>
      </c>
      <c r="E610" s="38"/>
      <c r="F610" s="262" t="s">
        <v>3458</v>
      </c>
      <c r="G610" s="38"/>
      <c r="H610" s="38"/>
      <c r="I610" s="119"/>
      <c r="J610" s="38"/>
      <c r="K610" s="38"/>
      <c r="L610" s="41"/>
      <c r="M610" s="263"/>
      <c r="N610" s="264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720</v>
      </c>
      <c r="AU610" s="19" t="s">
        <v>80</v>
      </c>
    </row>
    <row r="611" spans="1:65" s="2" customFormat="1" ht="16.5" customHeight="1">
      <c r="A611" s="36"/>
      <c r="B611" s="37"/>
      <c r="C611" s="195" t="s">
        <v>2310</v>
      </c>
      <c r="D611" s="195" t="s">
        <v>213</v>
      </c>
      <c r="E611" s="196" t="s">
        <v>3813</v>
      </c>
      <c r="F611" s="197" t="s">
        <v>3814</v>
      </c>
      <c r="G611" s="198" t="s">
        <v>438</v>
      </c>
      <c r="H611" s="199">
        <v>149</v>
      </c>
      <c r="I611" s="200"/>
      <c r="J611" s="201">
        <f>ROUND(I611*H611,2)</f>
        <v>0</v>
      </c>
      <c r="K611" s="197" t="s">
        <v>21</v>
      </c>
      <c r="L611" s="41"/>
      <c r="M611" s="202" t="s">
        <v>21</v>
      </c>
      <c r="N611" s="203" t="s">
        <v>44</v>
      </c>
      <c r="O611" s="66"/>
      <c r="P611" s="204">
        <f>O611*H611</f>
        <v>0</v>
      </c>
      <c r="Q611" s="204">
        <v>0</v>
      </c>
      <c r="R611" s="204">
        <f>Q611*H611</f>
        <v>0</v>
      </c>
      <c r="S611" s="204">
        <v>0</v>
      </c>
      <c r="T611" s="20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06" t="s">
        <v>100</v>
      </c>
      <c r="AT611" s="206" t="s">
        <v>213</v>
      </c>
      <c r="AU611" s="206" t="s">
        <v>80</v>
      </c>
      <c r="AY611" s="19" t="s">
        <v>211</v>
      </c>
      <c r="BE611" s="207">
        <f>IF(N611="základní",J611,0)</f>
        <v>0</v>
      </c>
      <c r="BF611" s="207">
        <f>IF(N611="snížená",J611,0)</f>
        <v>0</v>
      </c>
      <c r="BG611" s="207">
        <f>IF(N611="zákl. přenesená",J611,0)</f>
        <v>0</v>
      </c>
      <c r="BH611" s="207">
        <f>IF(N611="sníž. přenesená",J611,0)</f>
        <v>0</v>
      </c>
      <c r="BI611" s="207">
        <f>IF(N611="nulová",J611,0)</f>
        <v>0</v>
      </c>
      <c r="BJ611" s="19" t="s">
        <v>80</v>
      </c>
      <c r="BK611" s="207">
        <f>ROUND(I611*H611,2)</f>
        <v>0</v>
      </c>
      <c r="BL611" s="19" t="s">
        <v>100</v>
      </c>
      <c r="BM611" s="206" t="s">
        <v>3815</v>
      </c>
    </row>
    <row r="612" spans="1:65" s="2" customFormat="1" ht="19.5">
      <c r="A612" s="36"/>
      <c r="B612" s="37"/>
      <c r="C612" s="38"/>
      <c r="D612" s="210" t="s">
        <v>720</v>
      </c>
      <c r="E612" s="38"/>
      <c r="F612" s="262" t="s">
        <v>3454</v>
      </c>
      <c r="G612" s="38"/>
      <c r="H612" s="38"/>
      <c r="I612" s="119"/>
      <c r="J612" s="38"/>
      <c r="K612" s="38"/>
      <c r="L612" s="41"/>
      <c r="M612" s="263"/>
      <c r="N612" s="264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720</v>
      </c>
      <c r="AU612" s="19" t="s">
        <v>80</v>
      </c>
    </row>
    <row r="613" spans="1:65" s="2" customFormat="1" ht="16.5" customHeight="1">
      <c r="A613" s="36"/>
      <c r="B613" s="37"/>
      <c r="C613" s="195" t="s">
        <v>2314</v>
      </c>
      <c r="D613" s="195" t="s">
        <v>213</v>
      </c>
      <c r="E613" s="196" t="s">
        <v>3816</v>
      </c>
      <c r="F613" s="197" t="s">
        <v>3814</v>
      </c>
      <c r="G613" s="198" t="s">
        <v>438</v>
      </c>
      <c r="H613" s="199">
        <v>149</v>
      </c>
      <c r="I613" s="200"/>
      <c r="J613" s="201">
        <f>ROUND(I613*H613,2)</f>
        <v>0</v>
      </c>
      <c r="K613" s="197" t="s">
        <v>21</v>
      </c>
      <c r="L613" s="41"/>
      <c r="M613" s="202" t="s">
        <v>21</v>
      </c>
      <c r="N613" s="203" t="s">
        <v>44</v>
      </c>
      <c r="O613" s="66"/>
      <c r="P613" s="204">
        <f>O613*H613</f>
        <v>0</v>
      </c>
      <c r="Q613" s="204">
        <v>0</v>
      </c>
      <c r="R613" s="204">
        <f>Q613*H613</f>
        <v>0</v>
      </c>
      <c r="S613" s="204">
        <v>0</v>
      </c>
      <c r="T613" s="205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06" t="s">
        <v>100</v>
      </c>
      <c r="AT613" s="206" t="s">
        <v>213</v>
      </c>
      <c r="AU613" s="206" t="s">
        <v>80</v>
      </c>
      <c r="AY613" s="19" t="s">
        <v>211</v>
      </c>
      <c r="BE613" s="207">
        <f>IF(N613="základní",J613,0)</f>
        <v>0</v>
      </c>
      <c r="BF613" s="207">
        <f>IF(N613="snížená",J613,0)</f>
        <v>0</v>
      </c>
      <c r="BG613" s="207">
        <f>IF(N613="zákl. přenesená",J613,0)</f>
        <v>0</v>
      </c>
      <c r="BH613" s="207">
        <f>IF(N613="sníž. přenesená",J613,0)</f>
        <v>0</v>
      </c>
      <c r="BI613" s="207">
        <f>IF(N613="nulová",J613,0)</f>
        <v>0</v>
      </c>
      <c r="BJ613" s="19" t="s">
        <v>80</v>
      </c>
      <c r="BK613" s="207">
        <f>ROUND(I613*H613,2)</f>
        <v>0</v>
      </c>
      <c r="BL613" s="19" t="s">
        <v>100</v>
      </c>
      <c r="BM613" s="206" t="s">
        <v>3817</v>
      </c>
    </row>
    <row r="614" spans="1:65" s="2" customFormat="1" ht="19.5">
      <c r="A614" s="36"/>
      <c r="B614" s="37"/>
      <c r="C614" s="38"/>
      <c r="D614" s="210" t="s">
        <v>720</v>
      </c>
      <c r="E614" s="38"/>
      <c r="F614" s="262" t="s">
        <v>3458</v>
      </c>
      <c r="G614" s="38"/>
      <c r="H614" s="38"/>
      <c r="I614" s="119"/>
      <c r="J614" s="38"/>
      <c r="K614" s="38"/>
      <c r="L614" s="41"/>
      <c r="M614" s="263"/>
      <c r="N614" s="264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720</v>
      </c>
      <c r="AU614" s="19" t="s">
        <v>80</v>
      </c>
    </row>
    <row r="615" spans="1:65" s="2" customFormat="1" ht="16.5" customHeight="1">
      <c r="A615" s="36"/>
      <c r="B615" s="37"/>
      <c r="C615" s="195" t="s">
        <v>2318</v>
      </c>
      <c r="D615" s="195" t="s">
        <v>213</v>
      </c>
      <c r="E615" s="196" t="s">
        <v>3818</v>
      </c>
      <c r="F615" s="197" t="s">
        <v>3819</v>
      </c>
      <c r="G615" s="198" t="s">
        <v>438</v>
      </c>
      <c r="H615" s="199">
        <v>80</v>
      </c>
      <c r="I615" s="200"/>
      <c r="J615" s="201">
        <f>ROUND(I615*H615,2)</f>
        <v>0</v>
      </c>
      <c r="K615" s="197" t="s">
        <v>21</v>
      </c>
      <c r="L615" s="41"/>
      <c r="M615" s="202" t="s">
        <v>21</v>
      </c>
      <c r="N615" s="203" t="s">
        <v>44</v>
      </c>
      <c r="O615" s="66"/>
      <c r="P615" s="204">
        <f>O615*H615</f>
        <v>0</v>
      </c>
      <c r="Q615" s="204">
        <v>0</v>
      </c>
      <c r="R615" s="204">
        <f>Q615*H615</f>
        <v>0</v>
      </c>
      <c r="S615" s="204">
        <v>0</v>
      </c>
      <c r="T615" s="20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06" t="s">
        <v>100</v>
      </c>
      <c r="AT615" s="206" t="s">
        <v>213</v>
      </c>
      <c r="AU615" s="206" t="s">
        <v>80</v>
      </c>
      <c r="AY615" s="19" t="s">
        <v>211</v>
      </c>
      <c r="BE615" s="207">
        <f>IF(N615="základní",J615,0)</f>
        <v>0</v>
      </c>
      <c r="BF615" s="207">
        <f>IF(N615="snížená",J615,0)</f>
        <v>0</v>
      </c>
      <c r="BG615" s="207">
        <f>IF(N615="zákl. přenesená",J615,0)</f>
        <v>0</v>
      </c>
      <c r="BH615" s="207">
        <f>IF(N615="sníž. přenesená",J615,0)</f>
        <v>0</v>
      </c>
      <c r="BI615" s="207">
        <f>IF(N615="nulová",J615,0)</f>
        <v>0</v>
      </c>
      <c r="BJ615" s="19" t="s">
        <v>80</v>
      </c>
      <c r="BK615" s="207">
        <f>ROUND(I615*H615,2)</f>
        <v>0</v>
      </c>
      <c r="BL615" s="19" t="s">
        <v>100</v>
      </c>
      <c r="BM615" s="206" t="s">
        <v>3820</v>
      </c>
    </row>
    <row r="616" spans="1:65" s="2" customFormat="1" ht="19.5">
      <c r="A616" s="36"/>
      <c r="B616" s="37"/>
      <c r="C616" s="38"/>
      <c r="D616" s="210" t="s">
        <v>720</v>
      </c>
      <c r="E616" s="38"/>
      <c r="F616" s="262" t="s">
        <v>3454</v>
      </c>
      <c r="G616" s="38"/>
      <c r="H616" s="38"/>
      <c r="I616" s="119"/>
      <c r="J616" s="38"/>
      <c r="K616" s="38"/>
      <c r="L616" s="41"/>
      <c r="M616" s="263"/>
      <c r="N616" s="264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720</v>
      </c>
      <c r="AU616" s="19" t="s">
        <v>80</v>
      </c>
    </row>
    <row r="617" spans="1:65" s="2" customFormat="1" ht="16.5" customHeight="1">
      <c r="A617" s="36"/>
      <c r="B617" s="37"/>
      <c r="C617" s="195" t="s">
        <v>2322</v>
      </c>
      <c r="D617" s="195" t="s">
        <v>213</v>
      </c>
      <c r="E617" s="196" t="s">
        <v>3821</v>
      </c>
      <c r="F617" s="197" t="s">
        <v>3819</v>
      </c>
      <c r="G617" s="198" t="s">
        <v>438</v>
      </c>
      <c r="H617" s="199">
        <v>80</v>
      </c>
      <c r="I617" s="200"/>
      <c r="J617" s="201">
        <f>ROUND(I617*H617,2)</f>
        <v>0</v>
      </c>
      <c r="K617" s="197" t="s">
        <v>21</v>
      </c>
      <c r="L617" s="41"/>
      <c r="M617" s="202" t="s">
        <v>21</v>
      </c>
      <c r="N617" s="203" t="s">
        <v>44</v>
      </c>
      <c r="O617" s="66"/>
      <c r="P617" s="204">
        <f>O617*H617</f>
        <v>0</v>
      </c>
      <c r="Q617" s="204">
        <v>0</v>
      </c>
      <c r="R617" s="204">
        <f>Q617*H617</f>
        <v>0</v>
      </c>
      <c r="S617" s="204">
        <v>0</v>
      </c>
      <c r="T617" s="205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206" t="s">
        <v>100</v>
      </c>
      <c r="AT617" s="206" t="s">
        <v>213</v>
      </c>
      <c r="AU617" s="206" t="s">
        <v>80</v>
      </c>
      <c r="AY617" s="19" t="s">
        <v>211</v>
      </c>
      <c r="BE617" s="207">
        <f>IF(N617="základní",J617,0)</f>
        <v>0</v>
      </c>
      <c r="BF617" s="207">
        <f>IF(N617="snížená",J617,0)</f>
        <v>0</v>
      </c>
      <c r="BG617" s="207">
        <f>IF(N617="zákl. přenesená",J617,0)</f>
        <v>0</v>
      </c>
      <c r="BH617" s="207">
        <f>IF(N617="sníž. přenesená",J617,0)</f>
        <v>0</v>
      </c>
      <c r="BI617" s="207">
        <f>IF(N617="nulová",J617,0)</f>
        <v>0</v>
      </c>
      <c r="BJ617" s="19" t="s">
        <v>80</v>
      </c>
      <c r="BK617" s="207">
        <f>ROUND(I617*H617,2)</f>
        <v>0</v>
      </c>
      <c r="BL617" s="19" t="s">
        <v>100</v>
      </c>
      <c r="BM617" s="206" t="s">
        <v>3822</v>
      </c>
    </row>
    <row r="618" spans="1:65" s="2" customFormat="1" ht="19.5">
      <c r="A618" s="36"/>
      <c r="B618" s="37"/>
      <c r="C618" s="38"/>
      <c r="D618" s="210" t="s">
        <v>720</v>
      </c>
      <c r="E618" s="38"/>
      <c r="F618" s="262" t="s">
        <v>3458</v>
      </c>
      <c r="G618" s="38"/>
      <c r="H618" s="38"/>
      <c r="I618" s="119"/>
      <c r="J618" s="38"/>
      <c r="K618" s="38"/>
      <c r="L618" s="41"/>
      <c r="M618" s="263"/>
      <c r="N618" s="264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720</v>
      </c>
      <c r="AU618" s="19" t="s">
        <v>80</v>
      </c>
    </row>
    <row r="619" spans="1:65" s="2" customFormat="1" ht="16.5" customHeight="1">
      <c r="A619" s="36"/>
      <c r="B619" s="37"/>
      <c r="C619" s="195" t="s">
        <v>2327</v>
      </c>
      <c r="D619" s="195" t="s">
        <v>213</v>
      </c>
      <c r="E619" s="196" t="s">
        <v>3823</v>
      </c>
      <c r="F619" s="197" t="s">
        <v>3824</v>
      </c>
      <c r="G619" s="198" t="s">
        <v>438</v>
      </c>
      <c r="H619" s="199">
        <v>258</v>
      </c>
      <c r="I619" s="200"/>
      <c r="J619" s="201">
        <f>ROUND(I619*H619,2)</f>
        <v>0</v>
      </c>
      <c r="K619" s="197" t="s">
        <v>21</v>
      </c>
      <c r="L619" s="41"/>
      <c r="M619" s="202" t="s">
        <v>21</v>
      </c>
      <c r="N619" s="203" t="s">
        <v>44</v>
      </c>
      <c r="O619" s="66"/>
      <c r="P619" s="204">
        <f>O619*H619</f>
        <v>0</v>
      </c>
      <c r="Q619" s="204">
        <v>0</v>
      </c>
      <c r="R619" s="204">
        <f>Q619*H619</f>
        <v>0</v>
      </c>
      <c r="S619" s="204">
        <v>0</v>
      </c>
      <c r="T619" s="20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06" t="s">
        <v>100</v>
      </c>
      <c r="AT619" s="206" t="s">
        <v>213</v>
      </c>
      <c r="AU619" s="206" t="s">
        <v>80</v>
      </c>
      <c r="AY619" s="19" t="s">
        <v>211</v>
      </c>
      <c r="BE619" s="207">
        <f>IF(N619="základní",J619,0)</f>
        <v>0</v>
      </c>
      <c r="BF619" s="207">
        <f>IF(N619="snížená",J619,0)</f>
        <v>0</v>
      </c>
      <c r="BG619" s="207">
        <f>IF(N619="zákl. přenesená",J619,0)</f>
        <v>0</v>
      </c>
      <c r="BH619" s="207">
        <f>IF(N619="sníž. přenesená",J619,0)</f>
        <v>0</v>
      </c>
      <c r="BI619" s="207">
        <f>IF(N619="nulová",J619,0)</f>
        <v>0</v>
      </c>
      <c r="BJ619" s="19" t="s">
        <v>80</v>
      </c>
      <c r="BK619" s="207">
        <f>ROUND(I619*H619,2)</f>
        <v>0</v>
      </c>
      <c r="BL619" s="19" t="s">
        <v>100</v>
      </c>
      <c r="BM619" s="206" t="s">
        <v>3825</v>
      </c>
    </row>
    <row r="620" spans="1:65" s="2" customFormat="1" ht="19.5">
      <c r="A620" s="36"/>
      <c r="B620" s="37"/>
      <c r="C620" s="38"/>
      <c r="D620" s="210" t="s">
        <v>720</v>
      </c>
      <c r="E620" s="38"/>
      <c r="F620" s="262" t="s">
        <v>3441</v>
      </c>
      <c r="G620" s="38"/>
      <c r="H620" s="38"/>
      <c r="I620" s="119"/>
      <c r="J620" s="38"/>
      <c r="K620" s="38"/>
      <c r="L620" s="41"/>
      <c r="M620" s="263"/>
      <c r="N620" s="264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720</v>
      </c>
      <c r="AU620" s="19" t="s">
        <v>80</v>
      </c>
    </row>
    <row r="621" spans="1:65" s="2" customFormat="1" ht="16.5" customHeight="1">
      <c r="A621" s="36"/>
      <c r="B621" s="37"/>
      <c r="C621" s="195" t="s">
        <v>2331</v>
      </c>
      <c r="D621" s="195" t="s">
        <v>213</v>
      </c>
      <c r="E621" s="196" t="s">
        <v>3826</v>
      </c>
      <c r="F621" s="197" t="s">
        <v>3824</v>
      </c>
      <c r="G621" s="198" t="s">
        <v>438</v>
      </c>
      <c r="H621" s="199">
        <v>258</v>
      </c>
      <c r="I621" s="200"/>
      <c r="J621" s="201">
        <f>ROUND(I621*H621,2)</f>
        <v>0</v>
      </c>
      <c r="K621" s="197" t="s">
        <v>21</v>
      </c>
      <c r="L621" s="41"/>
      <c r="M621" s="202" t="s">
        <v>21</v>
      </c>
      <c r="N621" s="203" t="s">
        <v>44</v>
      </c>
      <c r="O621" s="66"/>
      <c r="P621" s="204">
        <f>O621*H621</f>
        <v>0</v>
      </c>
      <c r="Q621" s="204">
        <v>0</v>
      </c>
      <c r="R621" s="204">
        <f>Q621*H621</f>
        <v>0</v>
      </c>
      <c r="S621" s="204">
        <v>0</v>
      </c>
      <c r="T621" s="205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06" t="s">
        <v>100</v>
      </c>
      <c r="AT621" s="206" t="s">
        <v>213</v>
      </c>
      <c r="AU621" s="206" t="s">
        <v>80</v>
      </c>
      <c r="AY621" s="19" t="s">
        <v>211</v>
      </c>
      <c r="BE621" s="207">
        <f>IF(N621="základní",J621,0)</f>
        <v>0</v>
      </c>
      <c r="BF621" s="207">
        <f>IF(N621="snížená",J621,0)</f>
        <v>0</v>
      </c>
      <c r="BG621" s="207">
        <f>IF(N621="zákl. přenesená",J621,0)</f>
        <v>0</v>
      </c>
      <c r="BH621" s="207">
        <f>IF(N621="sníž. přenesená",J621,0)</f>
        <v>0</v>
      </c>
      <c r="BI621" s="207">
        <f>IF(N621="nulová",J621,0)</f>
        <v>0</v>
      </c>
      <c r="BJ621" s="19" t="s">
        <v>80</v>
      </c>
      <c r="BK621" s="207">
        <f>ROUND(I621*H621,2)</f>
        <v>0</v>
      </c>
      <c r="BL621" s="19" t="s">
        <v>100</v>
      </c>
      <c r="BM621" s="206" t="s">
        <v>3827</v>
      </c>
    </row>
    <row r="622" spans="1:65" s="2" customFormat="1" ht="19.5">
      <c r="A622" s="36"/>
      <c r="B622" s="37"/>
      <c r="C622" s="38"/>
      <c r="D622" s="210" t="s">
        <v>720</v>
      </c>
      <c r="E622" s="38"/>
      <c r="F622" s="262" t="s">
        <v>3445</v>
      </c>
      <c r="G622" s="38"/>
      <c r="H622" s="38"/>
      <c r="I622" s="119"/>
      <c r="J622" s="38"/>
      <c r="K622" s="38"/>
      <c r="L622" s="41"/>
      <c r="M622" s="263"/>
      <c r="N622" s="264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720</v>
      </c>
      <c r="AU622" s="19" t="s">
        <v>80</v>
      </c>
    </row>
    <row r="623" spans="1:65" s="2" customFormat="1" ht="16.5" customHeight="1">
      <c r="A623" s="36"/>
      <c r="B623" s="37"/>
      <c r="C623" s="195" t="s">
        <v>2336</v>
      </c>
      <c r="D623" s="195" t="s">
        <v>213</v>
      </c>
      <c r="E623" s="196" t="s">
        <v>3828</v>
      </c>
      <c r="F623" s="197" t="s">
        <v>3829</v>
      </c>
      <c r="G623" s="198" t="s">
        <v>438</v>
      </c>
      <c r="H623" s="199">
        <v>30</v>
      </c>
      <c r="I623" s="200"/>
      <c r="J623" s="201">
        <f>ROUND(I623*H623,2)</f>
        <v>0</v>
      </c>
      <c r="K623" s="197" t="s">
        <v>21</v>
      </c>
      <c r="L623" s="41"/>
      <c r="M623" s="202" t="s">
        <v>21</v>
      </c>
      <c r="N623" s="203" t="s">
        <v>44</v>
      </c>
      <c r="O623" s="66"/>
      <c r="P623" s="204">
        <f>O623*H623</f>
        <v>0</v>
      </c>
      <c r="Q623" s="204">
        <v>0</v>
      </c>
      <c r="R623" s="204">
        <f>Q623*H623</f>
        <v>0</v>
      </c>
      <c r="S623" s="204">
        <v>0</v>
      </c>
      <c r="T623" s="205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206" t="s">
        <v>100</v>
      </c>
      <c r="AT623" s="206" t="s">
        <v>213</v>
      </c>
      <c r="AU623" s="206" t="s">
        <v>80</v>
      </c>
      <c r="AY623" s="19" t="s">
        <v>211</v>
      </c>
      <c r="BE623" s="207">
        <f>IF(N623="základní",J623,0)</f>
        <v>0</v>
      </c>
      <c r="BF623" s="207">
        <f>IF(N623="snížená",J623,0)</f>
        <v>0</v>
      </c>
      <c r="BG623" s="207">
        <f>IF(N623="zákl. přenesená",J623,0)</f>
        <v>0</v>
      </c>
      <c r="BH623" s="207">
        <f>IF(N623="sníž. přenesená",J623,0)</f>
        <v>0</v>
      </c>
      <c r="BI623" s="207">
        <f>IF(N623="nulová",J623,0)</f>
        <v>0</v>
      </c>
      <c r="BJ623" s="19" t="s">
        <v>80</v>
      </c>
      <c r="BK623" s="207">
        <f>ROUND(I623*H623,2)</f>
        <v>0</v>
      </c>
      <c r="BL623" s="19" t="s">
        <v>100</v>
      </c>
      <c r="BM623" s="206" t="s">
        <v>3277</v>
      </c>
    </row>
    <row r="624" spans="1:65" s="2" customFormat="1" ht="19.5">
      <c r="A624" s="36"/>
      <c r="B624" s="37"/>
      <c r="C624" s="38"/>
      <c r="D624" s="210" t="s">
        <v>720</v>
      </c>
      <c r="E624" s="38"/>
      <c r="F624" s="262" t="s">
        <v>3454</v>
      </c>
      <c r="G624" s="38"/>
      <c r="H624" s="38"/>
      <c r="I624" s="119"/>
      <c r="J624" s="38"/>
      <c r="K624" s="38"/>
      <c r="L624" s="41"/>
      <c r="M624" s="263"/>
      <c r="N624" s="264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720</v>
      </c>
      <c r="AU624" s="19" t="s">
        <v>80</v>
      </c>
    </row>
    <row r="625" spans="1:65" s="2" customFormat="1" ht="16.5" customHeight="1">
      <c r="A625" s="36"/>
      <c r="B625" s="37"/>
      <c r="C625" s="195" t="s">
        <v>2340</v>
      </c>
      <c r="D625" s="195" t="s">
        <v>213</v>
      </c>
      <c r="E625" s="196" t="s">
        <v>3830</v>
      </c>
      <c r="F625" s="197" t="s">
        <v>3829</v>
      </c>
      <c r="G625" s="198" t="s">
        <v>438</v>
      </c>
      <c r="H625" s="199">
        <v>30</v>
      </c>
      <c r="I625" s="200"/>
      <c r="J625" s="201">
        <f>ROUND(I625*H625,2)</f>
        <v>0</v>
      </c>
      <c r="K625" s="197" t="s">
        <v>21</v>
      </c>
      <c r="L625" s="41"/>
      <c r="M625" s="202" t="s">
        <v>21</v>
      </c>
      <c r="N625" s="203" t="s">
        <v>44</v>
      </c>
      <c r="O625" s="66"/>
      <c r="P625" s="204">
        <f>O625*H625</f>
        <v>0</v>
      </c>
      <c r="Q625" s="204">
        <v>0</v>
      </c>
      <c r="R625" s="204">
        <f>Q625*H625</f>
        <v>0</v>
      </c>
      <c r="S625" s="204">
        <v>0</v>
      </c>
      <c r="T625" s="205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06" t="s">
        <v>100</v>
      </c>
      <c r="AT625" s="206" t="s">
        <v>213</v>
      </c>
      <c r="AU625" s="206" t="s">
        <v>80</v>
      </c>
      <c r="AY625" s="19" t="s">
        <v>211</v>
      </c>
      <c r="BE625" s="207">
        <f>IF(N625="základní",J625,0)</f>
        <v>0</v>
      </c>
      <c r="BF625" s="207">
        <f>IF(N625="snížená",J625,0)</f>
        <v>0</v>
      </c>
      <c r="BG625" s="207">
        <f>IF(N625="zákl. přenesená",J625,0)</f>
        <v>0</v>
      </c>
      <c r="BH625" s="207">
        <f>IF(N625="sníž. přenesená",J625,0)</f>
        <v>0</v>
      </c>
      <c r="BI625" s="207">
        <f>IF(N625="nulová",J625,0)</f>
        <v>0</v>
      </c>
      <c r="BJ625" s="19" t="s">
        <v>80</v>
      </c>
      <c r="BK625" s="207">
        <f>ROUND(I625*H625,2)</f>
        <v>0</v>
      </c>
      <c r="BL625" s="19" t="s">
        <v>100</v>
      </c>
      <c r="BM625" s="206" t="s">
        <v>3287</v>
      </c>
    </row>
    <row r="626" spans="1:65" s="2" customFormat="1" ht="19.5">
      <c r="A626" s="36"/>
      <c r="B626" s="37"/>
      <c r="C626" s="38"/>
      <c r="D626" s="210" t="s">
        <v>720</v>
      </c>
      <c r="E626" s="38"/>
      <c r="F626" s="262" t="s">
        <v>3458</v>
      </c>
      <c r="G626" s="38"/>
      <c r="H626" s="38"/>
      <c r="I626" s="119"/>
      <c r="J626" s="38"/>
      <c r="K626" s="38"/>
      <c r="L626" s="41"/>
      <c r="M626" s="263"/>
      <c r="N626" s="264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720</v>
      </c>
      <c r="AU626" s="19" t="s">
        <v>80</v>
      </c>
    </row>
    <row r="627" spans="1:65" s="2" customFormat="1" ht="16.5" customHeight="1">
      <c r="A627" s="36"/>
      <c r="B627" s="37"/>
      <c r="C627" s="195" t="s">
        <v>2354</v>
      </c>
      <c r="D627" s="195" t="s">
        <v>213</v>
      </c>
      <c r="E627" s="196" t="s">
        <v>3831</v>
      </c>
      <c r="F627" s="197" t="s">
        <v>3832</v>
      </c>
      <c r="G627" s="198" t="s">
        <v>438</v>
      </c>
      <c r="H627" s="199">
        <v>15</v>
      </c>
      <c r="I627" s="200"/>
      <c r="J627" s="201">
        <f>ROUND(I627*H627,2)</f>
        <v>0</v>
      </c>
      <c r="K627" s="197" t="s">
        <v>21</v>
      </c>
      <c r="L627" s="41"/>
      <c r="M627" s="202" t="s">
        <v>21</v>
      </c>
      <c r="N627" s="203" t="s">
        <v>44</v>
      </c>
      <c r="O627" s="66"/>
      <c r="P627" s="204">
        <f>O627*H627</f>
        <v>0</v>
      </c>
      <c r="Q627" s="204">
        <v>0</v>
      </c>
      <c r="R627" s="204">
        <f>Q627*H627</f>
        <v>0</v>
      </c>
      <c r="S627" s="204">
        <v>0</v>
      </c>
      <c r="T627" s="20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206" t="s">
        <v>100</v>
      </c>
      <c r="AT627" s="206" t="s">
        <v>213</v>
      </c>
      <c r="AU627" s="206" t="s">
        <v>80</v>
      </c>
      <c r="AY627" s="19" t="s">
        <v>211</v>
      </c>
      <c r="BE627" s="207">
        <f>IF(N627="základní",J627,0)</f>
        <v>0</v>
      </c>
      <c r="BF627" s="207">
        <f>IF(N627="snížená",J627,0)</f>
        <v>0</v>
      </c>
      <c r="BG627" s="207">
        <f>IF(N627="zákl. přenesená",J627,0)</f>
        <v>0</v>
      </c>
      <c r="BH627" s="207">
        <f>IF(N627="sníž. přenesená",J627,0)</f>
        <v>0</v>
      </c>
      <c r="BI627" s="207">
        <f>IF(N627="nulová",J627,0)</f>
        <v>0</v>
      </c>
      <c r="BJ627" s="19" t="s">
        <v>80</v>
      </c>
      <c r="BK627" s="207">
        <f>ROUND(I627*H627,2)</f>
        <v>0</v>
      </c>
      <c r="BL627" s="19" t="s">
        <v>100</v>
      </c>
      <c r="BM627" s="206" t="s">
        <v>3296</v>
      </c>
    </row>
    <row r="628" spans="1:65" s="2" customFormat="1" ht="19.5">
      <c r="A628" s="36"/>
      <c r="B628" s="37"/>
      <c r="C628" s="38"/>
      <c r="D628" s="210" t="s">
        <v>720</v>
      </c>
      <c r="E628" s="38"/>
      <c r="F628" s="262" t="s">
        <v>3454</v>
      </c>
      <c r="G628" s="38"/>
      <c r="H628" s="38"/>
      <c r="I628" s="119"/>
      <c r="J628" s="38"/>
      <c r="K628" s="38"/>
      <c r="L628" s="41"/>
      <c r="M628" s="263"/>
      <c r="N628" s="264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720</v>
      </c>
      <c r="AU628" s="19" t="s">
        <v>80</v>
      </c>
    </row>
    <row r="629" spans="1:65" s="2" customFormat="1" ht="16.5" customHeight="1">
      <c r="A629" s="36"/>
      <c r="B629" s="37"/>
      <c r="C629" s="195" t="s">
        <v>2360</v>
      </c>
      <c r="D629" s="195" t="s">
        <v>213</v>
      </c>
      <c r="E629" s="196" t="s">
        <v>3833</v>
      </c>
      <c r="F629" s="197" t="s">
        <v>3832</v>
      </c>
      <c r="G629" s="198" t="s">
        <v>438</v>
      </c>
      <c r="H629" s="199">
        <v>15</v>
      </c>
      <c r="I629" s="200"/>
      <c r="J629" s="201">
        <f>ROUND(I629*H629,2)</f>
        <v>0</v>
      </c>
      <c r="K629" s="197" t="s">
        <v>21</v>
      </c>
      <c r="L629" s="41"/>
      <c r="M629" s="202" t="s">
        <v>21</v>
      </c>
      <c r="N629" s="203" t="s">
        <v>44</v>
      </c>
      <c r="O629" s="66"/>
      <c r="P629" s="204">
        <f>O629*H629</f>
        <v>0</v>
      </c>
      <c r="Q629" s="204">
        <v>0</v>
      </c>
      <c r="R629" s="204">
        <f>Q629*H629</f>
        <v>0</v>
      </c>
      <c r="S629" s="204">
        <v>0</v>
      </c>
      <c r="T629" s="20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206" t="s">
        <v>100</v>
      </c>
      <c r="AT629" s="206" t="s">
        <v>213</v>
      </c>
      <c r="AU629" s="206" t="s">
        <v>80</v>
      </c>
      <c r="AY629" s="19" t="s">
        <v>211</v>
      </c>
      <c r="BE629" s="207">
        <f>IF(N629="základní",J629,0)</f>
        <v>0</v>
      </c>
      <c r="BF629" s="207">
        <f>IF(N629="snížená",J629,0)</f>
        <v>0</v>
      </c>
      <c r="BG629" s="207">
        <f>IF(N629="zákl. přenesená",J629,0)</f>
        <v>0</v>
      </c>
      <c r="BH629" s="207">
        <f>IF(N629="sníž. přenesená",J629,0)</f>
        <v>0</v>
      </c>
      <c r="BI629" s="207">
        <f>IF(N629="nulová",J629,0)</f>
        <v>0</v>
      </c>
      <c r="BJ629" s="19" t="s">
        <v>80</v>
      </c>
      <c r="BK629" s="207">
        <f>ROUND(I629*H629,2)</f>
        <v>0</v>
      </c>
      <c r="BL629" s="19" t="s">
        <v>100</v>
      </c>
      <c r="BM629" s="206" t="s">
        <v>3305</v>
      </c>
    </row>
    <row r="630" spans="1:65" s="2" customFormat="1" ht="19.5">
      <c r="A630" s="36"/>
      <c r="B630" s="37"/>
      <c r="C630" s="38"/>
      <c r="D630" s="210" t="s">
        <v>720</v>
      </c>
      <c r="E630" s="38"/>
      <c r="F630" s="262" t="s">
        <v>3458</v>
      </c>
      <c r="G630" s="38"/>
      <c r="H630" s="38"/>
      <c r="I630" s="119"/>
      <c r="J630" s="38"/>
      <c r="K630" s="38"/>
      <c r="L630" s="41"/>
      <c r="M630" s="263"/>
      <c r="N630" s="264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720</v>
      </c>
      <c r="AU630" s="19" t="s">
        <v>80</v>
      </c>
    </row>
    <row r="631" spans="1:65" s="2" customFormat="1" ht="16.5" customHeight="1">
      <c r="A631" s="36"/>
      <c r="B631" s="37"/>
      <c r="C631" s="195" t="s">
        <v>2364</v>
      </c>
      <c r="D631" s="195" t="s">
        <v>213</v>
      </c>
      <c r="E631" s="196" t="s">
        <v>3834</v>
      </c>
      <c r="F631" s="197" t="s">
        <v>3835</v>
      </c>
      <c r="G631" s="198" t="s">
        <v>438</v>
      </c>
      <c r="H631" s="199">
        <v>50</v>
      </c>
      <c r="I631" s="200"/>
      <c r="J631" s="201">
        <f>ROUND(I631*H631,2)</f>
        <v>0</v>
      </c>
      <c r="K631" s="197" t="s">
        <v>21</v>
      </c>
      <c r="L631" s="41"/>
      <c r="M631" s="202" t="s">
        <v>21</v>
      </c>
      <c r="N631" s="203" t="s">
        <v>44</v>
      </c>
      <c r="O631" s="66"/>
      <c r="P631" s="204">
        <f>O631*H631</f>
        <v>0</v>
      </c>
      <c r="Q631" s="204">
        <v>0</v>
      </c>
      <c r="R631" s="204">
        <f>Q631*H631</f>
        <v>0</v>
      </c>
      <c r="S631" s="204">
        <v>0</v>
      </c>
      <c r="T631" s="205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206" t="s">
        <v>100</v>
      </c>
      <c r="AT631" s="206" t="s">
        <v>213</v>
      </c>
      <c r="AU631" s="206" t="s">
        <v>80</v>
      </c>
      <c r="AY631" s="19" t="s">
        <v>211</v>
      </c>
      <c r="BE631" s="207">
        <f>IF(N631="základní",J631,0)</f>
        <v>0</v>
      </c>
      <c r="BF631" s="207">
        <f>IF(N631="snížená",J631,0)</f>
        <v>0</v>
      </c>
      <c r="BG631" s="207">
        <f>IF(N631="zákl. přenesená",J631,0)</f>
        <v>0</v>
      </c>
      <c r="BH631" s="207">
        <f>IF(N631="sníž. přenesená",J631,0)</f>
        <v>0</v>
      </c>
      <c r="BI631" s="207">
        <f>IF(N631="nulová",J631,0)</f>
        <v>0</v>
      </c>
      <c r="BJ631" s="19" t="s">
        <v>80</v>
      </c>
      <c r="BK631" s="207">
        <f>ROUND(I631*H631,2)</f>
        <v>0</v>
      </c>
      <c r="BL631" s="19" t="s">
        <v>100</v>
      </c>
      <c r="BM631" s="206" t="s">
        <v>3314</v>
      </c>
    </row>
    <row r="632" spans="1:65" s="2" customFormat="1" ht="19.5">
      <c r="A632" s="36"/>
      <c r="B632" s="37"/>
      <c r="C632" s="38"/>
      <c r="D632" s="210" t="s">
        <v>720</v>
      </c>
      <c r="E632" s="38"/>
      <c r="F632" s="262" t="s">
        <v>3454</v>
      </c>
      <c r="G632" s="38"/>
      <c r="H632" s="38"/>
      <c r="I632" s="119"/>
      <c r="J632" s="38"/>
      <c r="K632" s="38"/>
      <c r="L632" s="41"/>
      <c r="M632" s="263"/>
      <c r="N632" s="264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720</v>
      </c>
      <c r="AU632" s="19" t="s">
        <v>80</v>
      </c>
    </row>
    <row r="633" spans="1:65" s="2" customFormat="1" ht="16.5" customHeight="1">
      <c r="A633" s="36"/>
      <c r="B633" s="37"/>
      <c r="C633" s="195" t="s">
        <v>2368</v>
      </c>
      <c r="D633" s="195" t="s">
        <v>213</v>
      </c>
      <c r="E633" s="196" t="s">
        <v>3836</v>
      </c>
      <c r="F633" s="197" t="s">
        <v>3835</v>
      </c>
      <c r="G633" s="198" t="s">
        <v>438</v>
      </c>
      <c r="H633" s="199">
        <v>50</v>
      </c>
      <c r="I633" s="200"/>
      <c r="J633" s="201">
        <f>ROUND(I633*H633,2)</f>
        <v>0</v>
      </c>
      <c r="K633" s="197" t="s">
        <v>21</v>
      </c>
      <c r="L633" s="41"/>
      <c r="M633" s="202" t="s">
        <v>21</v>
      </c>
      <c r="N633" s="203" t="s">
        <v>44</v>
      </c>
      <c r="O633" s="66"/>
      <c r="P633" s="204">
        <f>O633*H633</f>
        <v>0</v>
      </c>
      <c r="Q633" s="204">
        <v>0</v>
      </c>
      <c r="R633" s="204">
        <f>Q633*H633</f>
        <v>0</v>
      </c>
      <c r="S633" s="204">
        <v>0</v>
      </c>
      <c r="T633" s="205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6" t="s">
        <v>100</v>
      </c>
      <c r="AT633" s="206" t="s">
        <v>213</v>
      </c>
      <c r="AU633" s="206" t="s">
        <v>80</v>
      </c>
      <c r="AY633" s="19" t="s">
        <v>211</v>
      </c>
      <c r="BE633" s="207">
        <f>IF(N633="základní",J633,0)</f>
        <v>0</v>
      </c>
      <c r="BF633" s="207">
        <f>IF(N633="snížená",J633,0)</f>
        <v>0</v>
      </c>
      <c r="BG633" s="207">
        <f>IF(N633="zákl. přenesená",J633,0)</f>
        <v>0</v>
      </c>
      <c r="BH633" s="207">
        <f>IF(N633="sníž. přenesená",J633,0)</f>
        <v>0</v>
      </c>
      <c r="BI633" s="207">
        <f>IF(N633="nulová",J633,0)</f>
        <v>0</v>
      </c>
      <c r="BJ633" s="19" t="s">
        <v>80</v>
      </c>
      <c r="BK633" s="207">
        <f>ROUND(I633*H633,2)</f>
        <v>0</v>
      </c>
      <c r="BL633" s="19" t="s">
        <v>100</v>
      </c>
      <c r="BM633" s="206" t="s">
        <v>3322</v>
      </c>
    </row>
    <row r="634" spans="1:65" s="2" customFormat="1" ht="19.5">
      <c r="A634" s="36"/>
      <c r="B634" s="37"/>
      <c r="C634" s="38"/>
      <c r="D634" s="210" t="s">
        <v>720</v>
      </c>
      <c r="E634" s="38"/>
      <c r="F634" s="262" t="s">
        <v>3458</v>
      </c>
      <c r="G634" s="38"/>
      <c r="H634" s="38"/>
      <c r="I634" s="119"/>
      <c r="J634" s="38"/>
      <c r="K634" s="38"/>
      <c r="L634" s="41"/>
      <c r="M634" s="263"/>
      <c r="N634" s="264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720</v>
      </c>
      <c r="AU634" s="19" t="s">
        <v>80</v>
      </c>
    </row>
    <row r="635" spans="1:65" s="2" customFormat="1" ht="16.5" customHeight="1">
      <c r="A635" s="36"/>
      <c r="B635" s="37"/>
      <c r="C635" s="195" t="s">
        <v>2372</v>
      </c>
      <c r="D635" s="195" t="s">
        <v>213</v>
      </c>
      <c r="E635" s="196" t="s">
        <v>3837</v>
      </c>
      <c r="F635" s="197" t="s">
        <v>3439</v>
      </c>
      <c r="G635" s="198" t="s">
        <v>438</v>
      </c>
      <c r="H635" s="199">
        <v>25</v>
      </c>
      <c r="I635" s="200"/>
      <c r="J635" s="201">
        <f>ROUND(I635*H635,2)</f>
        <v>0</v>
      </c>
      <c r="K635" s="197" t="s">
        <v>21</v>
      </c>
      <c r="L635" s="41"/>
      <c r="M635" s="202" t="s">
        <v>21</v>
      </c>
      <c r="N635" s="203" t="s">
        <v>44</v>
      </c>
      <c r="O635" s="66"/>
      <c r="P635" s="204">
        <f>O635*H635</f>
        <v>0</v>
      </c>
      <c r="Q635" s="204">
        <v>0</v>
      </c>
      <c r="R635" s="204">
        <f>Q635*H635</f>
        <v>0</v>
      </c>
      <c r="S635" s="204">
        <v>0</v>
      </c>
      <c r="T635" s="20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206" t="s">
        <v>100</v>
      </c>
      <c r="AT635" s="206" t="s">
        <v>213</v>
      </c>
      <c r="AU635" s="206" t="s">
        <v>80</v>
      </c>
      <c r="AY635" s="19" t="s">
        <v>211</v>
      </c>
      <c r="BE635" s="207">
        <f>IF(N635="základní",J635,0)</f>
        <v>0</v>
      </c>
      <c r="BF635" s="207">
        <f>IF(N635="snížená",J635,0)</f>
        <v>0</v>
      </c>
      <c r="BG635" s="207">
        <f>IF(N635="zákl. přenesená",J635,0)</f>
        <v>0</v>
      </c>
      <c r="BH635" s="207">
        <f>IF(N635="sníž. přenesená",J635,0)</f>
        <v>0</v>
      </c>
      <c r="BI635" s="207">
        <f>IF(N635="nulová",J635,0)</f>
        <v>0</v>
      </c>
      <c r="BJ635" s="19" t="s">
        <v>80</v>
      </c>
      <c r="BK635" s="207">
        <f>ROUND(I635*H635,2)</f>
        <v>0</v>
      </c>
      <c r="BL635" s="19" t="s">
        <v>100</v>
      </c>
      <c r="BM635" s="206" t="s">
        <v>3329</v>
      </c>
    </row>
    <row r="636" spans="1:65" s="2" customFormat="1" ht="19.5">
      <c r="A636" s="36"/>
      <c r="B636" s="37"/>
      <c r="C636" s="38"/>
      <c r="D636" s="210" t="s">
        <v>720</v>
      </c>
      <c r="E636" s="38"/>
      <c r="F636" s="262" t="s">
        <v>3454</v>
      </c>
      <c r="G636" s="38"/>
      <c r="H636" s="38"/>
      <c r="I636" s="119"/>
      <c r="J636" s="38"/>
      <c r="K636" s="38"/>
      <c r="L636" s="41"/>
      <c r="M636" s="263"/>
      <c r="N636" s="264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720</v>
      </c>
      <c r="AU636" s="19" t="s">
        <v>80</v>
      </c>
    </row>
    <row r="637" spans="1:65" s="2" customFormat="1" ht="16.5" customHeight="1">
      <c r="A637" s="36"/>
      <c r="B637" s="37"/>
      <c r="C637" s="195" t="s">
        <v>2376</v>
      </c>
      <c r="D637" s="195" t="s">
        <v>213</v>
      </c>
      <c r="E637" s="196" t="s">
        <v>3838</v>
      </c>
      <c r="F637" s="197" t="s">
        <v>3439</v>
      </c>
      <c r="G637" s="198" t="s">
        <v>438</v>
      </c>
      <c r="H637" s="199">
        <v>25</v>
      </c>
      <c r="I637" s="200"/>
      <c r="J637" s="201">
        <f>ROUND(I637*H637,2)</f>
        <v>0</v>
      </c>
      <c r="K637" s="197" t="s">
        <v>21</v>
      </c>
      <c r="L637" s="41"/>
      <c r="M637" s="202" t="s">
        <v>21</v>
      </c>
      <c r="N637" s="203" t="s">
        <v>44</v>
      </c>
      <c r="O637" s="66"/>
      <c r="P637" s="204">
        <f>O637*H637</f>
        <v>0</v>
      </c>
      <c r="Q637" s="204">
        <v>0</v>
      </c>
      <c r="R637" s="204">
        <f>Q637*H637</f>
        <v>0</v>
      </c>
      <c r="S637" s="204">
        <v>0</v>
      </c>
      <c r="T637" s="205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206" t="s">
        <v>100</v>
      </c>
      <c r="AT637" s="206" t="s">
        <v>213</v>
      </c>
      <c r="AU637" s="206" t="s">
        <v>80</v>
      </c>
      <c r="AY637" s="19" t="s">
        <v>211</v>
      </c>
      <c r="BE637" s="207">
        <f>IF(N637="základní",J637,0)</f>
        <v>0</v>
      </c>
      <c r="BF637" s="207">
        <f>IF(N637="snížená",J637,0)</f>
        <v>0</v>
      </c>
      <c r="BG637" s="207">
        <f>IF(N637="zákl. přenesená",J637,0)</f>
        <v>0</v>
      </c>
      <c r="BH637" s="207">
        <f>IF(N637="sníž. přenesená",J637,0)</f>
        <v>0</v>
      </c>
      <c r="BI637" s="207">
        <f>IF(N637="nulová",J637,0)</f>
        <v>0</v>
      </c>
      <c r="BJ637" s="19" t="s">
        <v>80</v>
      </c>
      <c r="BK637" s="207">
        <f>ROUND(I637*H637,2)</f>
        <v>0</v>
      </c>
      <c r="BL637" s="19" t="s">
        <v>100</v>
      </c>
      <c r="BM637" s="206" t="s">
        <v>3336</v>
      </c>
    </row>
    <row r="638" spans="1:65" s="2" customFormat="1" ht="19.5">
      <c r="A638" s="36"/>
      <c r="B638" s="37"/>
      <c r="C638" s="38"/>
      <c r="D638" s="210" t="s">
        <v>720</v>
      </c>
      <c r="E638" s="38"/>
      <c r="F638" s="262" t="s">
        <v>3458</v>
      </c>
      <c r="G638" s="38"/>
      <c r="H638" s="38"/>
      <c r="I638" s="119"/>
      <c r="J638" s="38"/>
      <c r="K638" s="38"/>
      <c r="L638" s="41"/>
      <c r="M638" s="263"/>
      <c r="N638" s="264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720</v>
      </c>
      <c r="AU638" s="19" t="s">
        <v>80</v>
      </c>
    </row>
    <row r="639" spans="1:65" s="2" customFormat="1" ht="16.5" customHeight="1">
      <c r="A639" s="36"/>
      <c r="B639" s="37"/>
      <c r="C639" s="195" t="s">
        <v>2380</v>
      </c>
      <c r="D639" s="195" t="s">
        <v>213</v>
      </c>
      <c r="E639" s="196" t="s">
        <v>3839</v>
      </c>
      <c r="F639" s="197" t="s">
        <v>3452</v>
      </c>
      <c r="G639" s="198" t="s">
        <v>438</v>
      </c>
      <c r="H639" s="199">
        <v>35</v>
      </c>
      <c r="I639" s="200"/>
      <c r="J639" s="201">
        <f>ROUND(I639*H639,2)</f>
        <v>0</v>
      </c>
      <c r="K639" s="197" t="s">
        <v>21</v>
      </c>
      <c r="L639" s="41"/>
      <c r="M639" s="202" t="s">
        <v>21</v>
      </c>
      <c r="N639" s="203" t="s">
        <v>44</v>
      </c>
      <c r="O639" s="66"/>
      <c r="P639" s="204">
        <f>O639*H639</f>
        <v>0</v>
      </c>
      <c r="Q639" s="204">
        <v>0</v>
      </c>
      <c r="R639" s="204">
        <f>Q639*H639</f>
        <v>0</v>
      </c>
      <c r="S639" s="204">
        <v>0</v>
      </c>
      <c r="T639" s="205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06" t="s">
        <v>100</v>
      </c>
      <c r="AT639" s="206" t="s">
        <v>213</v>
      </c>
      <c r="AU639" s="206" t="s">
        <v>80</v>
      </c>
      <c r="AY639" s="19" t="s">
        <v>211</v>
      </c>
      <c r="BE639" s="207">
        <f>IF(N639="základní",J639,0)</f>
        <v>0</v>
      </c>
      <c r="BF639" s="207">
        <f>IF(N639="snížená",J639,0)</f>
        <v>0</v>
      </c>
      <c r="BG639" s="207">
        <f>IF(N639="zákl. přenesená",J639,0)</f>
        <v>0</v>
      </c>
      <c r="BH639" s="207">
        <f>IF(N639="sníž. přenesená",J639,0)</f>
        <v>0</v>
      </c>
      <c r="BI639" s="207">
        <f>IF(N639="nulová",J639,0)</f>
        <v>0</v>
      </c>
      <c r="BJ639" s="19" t="s">
        <v>80</v>
      </c>
      <c r="BK639" s="207">
        <f>ROUND(I639*H639,2)</f>
        <v>0</v>
      </c>
      <c r="BL639" s="19" t="s">
        <v>100</v>
      </c>
      <c r="BM639" s="206" t="s">
        <v>3343</v>
      </c>
    </row>
    <row r="640" spans="1:65" s="2" customFormat="1" ht="19.5">
      <c r="A640" s="36"/>
      <c r="B640" s="37"/>
      <c r="C640" s="38"/>
      <c r="D640" s="210" t="s">
        <v>720</v>
      </c>
      <c r="E640" s="38"/>
      <c r="F640" s="262" t="s">
        <v>3454</v>
      </c>
      <c r="G640" s="38"/>
      <c r="H640" s="38"/>
      <c r="I640" s="119"/>
      <c r="J640" s="38"/>
      <c r="K640" s="38"/>
      <c r="L640" s="41"/>
      <c r="M640" s="263"/>
      <c r="N640" s="264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720</v>
      </c>
      <c r="AU640" s="19" t="s">
        <v>80</v>
      </c>
    </row>
    <row r="641" spans="1:65" s="2" customFormat="1" ht="16.5" customHeight="1">
      <c r="A641" s="36"/>
      <c r="B641" s="37"/>
      <c r="C641" s="195" t="s">
        <v>2384</v>
      </c>
      <c r="D641" s="195" t="s">
        <v>213</v>
      </c>
      <c r="E641" s="196" t="s">
        <v>3840</v>
      </c>
      <c r="F641" s="197" t="s">
        <v>3452</v>
      </c>
      <c r="G641" s="198" t="s">
        <v>438</v>
      </c>
      <c r="H641" s="199">
        <v>35</v>
      </c>
      <c r="I641" s="200"/>
      <c r="J641" s="201">
        <f>ROUND(I641*H641,2)</f>
        <v>0</v>
      </c>
      <c r="K641" s="197" t="s">
        <v>21</v>
      </c>
      <c r="L641" s="41"/>
      <c r="M641" s="202" t="s">
        <v>21</v>
      </c>
      <c r="N641" s="203" t="s">
        <v>44</v>
      </c>
      <c r="O641" s="66"/>
      <c r="P641" s="204">
        <f>O641*H641</f>
        <v>0</v>
      </c>
      <c r="Q641" s="204">
        <v>0</v>
      </c>
      <c r="R641" s="204">
        <f>Q641*H641</f>
        <v>0</v>
      </c>
      <c r="S641" s="204">
        <v>0</v>
      </c>
      <c r="T641" s="20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206" t="s">
        <v>100</v>
      </c>
      <c r="AT641" s="206" t="s">
        <v>213</v>
      </c>
      <c r="AU641" s="206" t="s">
        <v>80</v>
      </c>
      <c r="AY641" s="19" t="s">
        <v>211</v>
      </c>
      <c r="BE641" s="207">
        <f>IF(N641="základní",J641,0)</f>
        <v>0</v>
      </c>
      <c r="BF641" s="207">
        <f>IF(N641="snížená",J641,0)</f>
        <v>0</v>
      </c>
      <c r="BG641" s="207">
        <f>IF(N641="zákl. přenesená",J641,0)</f>
        <v>0</v>
      </c>
      <c r="BH641" s="207">
        <f>IF(N641="sníž. přenesená",J641,0)</f>
        <v>0</v>
      </c>
      <c r="BI641" s="207">
        <f>IF(N641="nulová",J641,0)</f>
        <v>0</v>
      </c>
      <c r="BJ641" s="19" t="s">
        <v>80</v>
      </c>
      <c r="BK641" s="207">
        <f>ROUND(I641*H641,2)</f>
        <v>0</v>
      </c>
      <c r="BL641" s="19" t="s">
        <v>100</v>
      </c>
      <c r="BM641" s="206" t="s">
        <v>3350</v>
      </c>
    </row>
    <row r="642" spans="1:65" s="2" customFormat="1" ht="19.5">
      <c r="A642" s="36"/>
      <c r="B642" s="37"/>
      <c r="C642" s="38"/>
      <c r="D642" s="210" t="s">
        <v>720</v>
      </c>
      <c r="E642" s="38"/>
      <c r="F642" s="262" t="s">
        <v>3458</v>
      </c>
      <c r="G642" s="38"/>
      <c r="H642" s="38"/>
      <c r="I642" s="119"/>
      <c r="J642" s="38"/>
      <c r="K642" s="38"/>
      <c r="L642" s="41"/>
      <c r="M642" s="263"/>
      <c r="N642" s="264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720</v>
      </c>
      <c r="AU642" s="19" t="s">
        <v>80</v>
      </c>
    </row>
    <row r="643" spans="1:65" s="12" customFormat="1" ht="25.9" customHeight="1">
      <c r="B643" s="179"/>
      <c r="C643" s="180"/>
      <c r="D643" s="181" t="s">
        <v>72</v>
      </c>
      <c r="E643" s="182" t="s">
        <v>100</v>
      </c>
      <c r="F643" s="182" t="s">
        <v>3841</v>
      </c>
      <c r="G643" s="180"/>
      <c r="H643" s="180"/>
      <c r="I643" s="183"/>
      <c r="J643" s="184">
        <f>BK643</f>
        <v>0</v>
      </c>
      <c r="K643" s="180"/>
      <c r="L643" s="185"/>
      <c r="M643" s="186"/>
      <c r="N643" s="187"/>
      <c r="O643" s="187"/>
      <c r="P643" s="188">
        <f>SUM(P644:P751)</f>
        <v>0</v>
      </c>
      <c r="Q643" s="187"/>
      <c r="R643" s="188">
        <f>SUM(R644:R751)</f>
        <v>0</v>
      </c>
      <c r="S643" s="187"/>
      <c r="T643" s="189">
        <f>SUM(T644:T751)</f>
        <v>0</v>
      </c>
      <c r="AR643" s="190" t="s">
        <v>80</v>
      </c>
      <c r="AT643" s="191" t="s">
        <v>72</v>
      </c>
      <c r="AU643" s="191" t="s">
        <v>73</v>
      </c>
      <c r="AY643" s="190" t="s">
        <v>211</v>
      </c>
      <c r="BK643" s="192">
        <f>SUM(BK644:BK751)</f>
        <v>0</v>
      </c>
    </row>
    <row r="644" spans="1:65" s="2" customFormat="1" ht="16.5" customHeight="1">
      <c r="A644" s="36"/>
      <c r="B644" s="37"/>
      <c r="C644" s="195" t="s">
        <v>2388</v>
      </c>
      <c r="D644" s="195" t="s">
        <v>213</v>
      </c>
      <c r="E644" s="196" t="s">
        <v>3842</v>
      </c>
      <c r="F644" s="197" t="s">
        <v>3843</v>
      </c>
      <c r="G644" s="198" t="s">
        <v>438</v>
      </c>
      <c r="H644" s="199">
        <v>95</v>
      </c>
      <c r="I644" s="200"/>
      <c r="J644" s="201">
        <f>ROUND(I644*H644,2)</f>
        <v>0</v>
      </c>
      <c r="K644" s="197" t="s">
        <v>21</v>
      </c>
      <c r="L644" s="41"/>
      <c r="M644" s="202" t="s">
        <v>21</v>
      </c>
      <c r="N644" s="203" t="s">
        <v>44</v>
      </c>
      <c r="O644" s="66"/>
      <c r="P644" s="204">
        <f>O644*H644</f>
        <v>0</v>
      </c>
      <c r="Q644" s="204">
        <v>0</v>
      </c>
      <c r="R644" s="204">
        <f>Q644*H644</f>
        <v>0</v>
      </c>
      <c r="S644" s="204">
        <v>0</v>
      </c>
      <c r="T644" s="20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206" t="s">
        <v>100</v>
      </c>
      <c r="AT644" s="206" t="s">
        <v>213</v>
      </c>
      <c r="AU644" s="206" t="s">
        <v>80</v>
      </c>
      <c r="AY644" s="19" t="s">
        <v>211</v>
      </c>
      <c r="BE644" s="207">
        <f>IF(N644="základní",J644,0)</f>
        <v>0</v>
      </c>
      <c r="BF644" s="207">
        <f>IF(N644="snížená",J644,0)</f>
        <v>0</v>
      </c>
      <c r="BG644" s="207">
        <f>IF(N644="zákl. přenesená",J644,0)</f>
        <v>0</v>
      </c>
      <c r="BH644" s="207">
        <f>IF(N644="sníž. přenesená",J644,0)</f>
        <v>0</v>
      </c>
      <c r="BI644" s="207">
        <f>IF(N644="nulová",J644,0)</f>
        <v>0</v>
      </c>
      <c r="BJ644" s="19" t="s">
        <v>80</v>
      </c>
      <c r="BK644" s="207">
        <f>ROUND(I644*H644,2)</f>
        <v>0</v>
      </c>
      <c r="BL644" s="19" t="s">
        <v>100</v>
      </c>
      <c r="BM644" s="206" t="s">
        <v>3357</v>
      </c>
    </row>
    <row r="645" spans="1:65" s="2" customFormat="1" ht="19.5">
      <c r="A645" s="36"/>
      <c r="B645" s="37"/>
      <c r="C645" s="38"/>
      <c r="D645" s="210" t="s">
        <v>720</v>
      </c>
      <c r="E645" s="38"/>
      <c r="F645" s="262" t="s">
        <v>3844</v>
      </c>
      <c r="G645" s="38"/>
      <c r="H645" s="38"/>
      <c r="I645" s="119"/>
      <c r="J645" s="38"/>
      <c r="K645" s="38"/>
      <c r="L645" s="41"/>
      <c r="M645" s="263"/>
      <c r="N645" s="264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720</v>
      </c>
      <c r="AU645" s="19" t="s">
        <v>80</v>
      </c>
    </row>
    <row r="646" spans="1:65" s="2" customFormat="1" ht="16.5" customHeight="1">
      <c r="A646" s="36"/>
      <c r="B646" s="37"/>
      <c r="C646" s="195" t="s">
        <v>2392</v>
      </c>
      <c r="D646" s="195" t="s">
        <v>213</v>
      </c>
      <c r="E646" s="196" t="s">
        <v>3845</v>
      </c>
      <c r="F646" s="197" t="s">
        <v>3843</v>
      </c>
      <c r="G646" s="198" t="s">
        <v>438</v>
      </c>
      <c r="H646" s="199">
        <v>95</v>
      </c>
      <c r="I646" s="200"/>
      <c r="J646" s="201">
        <f>ROUND(I646*H646,2)</f>
        <v>0</v>
      </c>
      <c r="K646" s="197" t="s">
        <v>21</v>
      </c>
      <c r="L646" s="41"/>
      <c r="M646" s="202" t="s">
        <v>21</v>
      </c>
      <c r="N646" s="203" t="s">
        <v>44</v>
      </c>
      <c r="O646" s="66"/>
      <c r="P646" s="204">
        <f>O646*H646</f>
        <v>0</v>
      </c>
      <c r="Q646" s="204">
        <v>0</v>
      </c>
      <c r="R646" s="204">
        <f>Q646*H646</f>
        <v>0</v>
      </c>
      <c r="S646" s="204">
        <v>0</v>
      </c>
      <c r="T646" s="205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206" t="s">
        <v>100</v>
      </c>
      <c r="AT646" s="206" t="s">
        <v>213</v>
      </c>
      <c r="AU646" s="206" t="s">
        <v>80</v>
      </c>
      <c r="AY646" s="19" t="s">
        <v>211</v>
      </c>
      <c r="BE646" s="207">
        <f>IF(N646="základní",J646,0)</f>
        <v>0</v>
      </c>
      <c r="BF646" s="207">
        <f>IF(N646="snížená",J646,0)</f>
        <v>0</v>
      </c>
      <c r="BG646" s="207">
        <f>IF(N646="zákl. přenesená",J646,0)</f>
        <v>0</v>
      </c>
      <c r="BH646" s="207">
        <f>IF(N646="sníž. přenesená",J646,0)</f>
        <v>0</v>
      </c>
      <c r="BI646" s="207">
        <f>IF(N646="nulová",J646,0)</f>
        <v>0</v>
      </c>
      <c r="BJ646" s="19" t="s">
        <v>80</v>
      </c>
      <c r="BK646" s="207">
        <f>ROUND(I646*H646,2)</f>
        <v>0</v>
      </c>
      <c r="BL646" s="19" t="s">
        <v>100</v>
      </c>
      <c r="BM646" s="206" t="s">
        <v>3364</v>
      </c>
    </row>
    <row r="647" spans="1:65" s="2" customFormat="1" ht="19.5">
      <c r="A647" s="36"/>
      <c r="B647" s="37"/>
      <c r="C647" s="38"/>
      <c r="D647" s="210" t="s">
        <v>720</v>
      </c>
      <c r="E647" s="38"/>
      <c r="F647" s="262" t="s">
        <v>3846</v>
      </c>
      <c r="G647" s="38"/>
      <c r="H647" s="38"/>
      <c r="I647" s="119"/>
      <c r="J647" s="38"/>
      <c r="K647" s="38"/>
      <c r="L647" s="41"/>
      <c r="M647" s="263"/>
      <c r="N647" s="264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720</v>
      </c>
      <c r="AU647" s="19" t="s">
        <v>80</v>
      </c>
    </row>
    <row r="648" spans="1:65" s="2" customFormat="1" ht="16.5" customHeight="1">
      <c r="A648" s="36"/>
      <c r="B648" s="37"/>
      <c r="C648" s="195" t="s">
        <v>2396</v>
      </c>
      <c r="D648" s="195" t="s">
        <v>213</v>
      </c>
      <c r="E648" s="196" t="s">
        <v>3847</v>
      </c>
      <c r="F648" s="197" t="s">
        <v>3848</v>
      </c>
      <c r="G648" s="198" t="s">
        <v>438</v>
      </c>
      <c r="H648" s="199">
        <v>86</v>
      </c>
      <c r="I648" s="200"/>
      <c r="J648" s="201">
        <f>ROUND(I648*H648,2)</f>
        <v>0</v>
      </c>
      <c r="K648" s="197" t="s">
        <v>21</v>
      </c>
      <c r="L648" s="41"/>
      <c r="M648" s="202" t="s">
        <v>21</v>
      </c>
      <c r="N648" s="203" t="s">
        <v>44</v>
      </c>
      <c r="O648" s="66"/>
      <c r="P648" s="204">
        <f>O648*H648</f>
        <v>0</v>
      </c>
      <c r="Q648" s="204">
        <v>0</v>
      </c>
      <c r="R648" s="204">
        <f>Q648*H648</f>
        <v>0</v>
      </c>
      <c r="S648" s="204">
        <v>0</v>
      </c>
      <c r="T648" s="205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206" t="s">
        <v>100</v>
      </c>
      <c r="AT648" s="206" t="s">
        <v>213</v>
      </c>
      <c r="AU648" s="206" t="s">
        <v>80</v>
      </c>
      <c r="AY648" s="19" t="s">
        <v>211</v>
      </c>
      <c r="BE648" s="207">
        <f>IF(N648="základní",J648,0)</f>
        <v>0</v>
      </c>
      <c r="BF648" s="207">
        <f>IF(N648="snížená",J648,0)</f>
        <v>0</v>
      </c>
      <c r="BG648" s="207">
        <f>IF(N648="zákl. přenesená",J648,0)</f>
        <v>0</v>
      </c>
      <c r="BH648" s="207">
        <f>IF(N648="sníž. přenesená",J648,0)</f>
        <v>0</v>
      </c>
      <c r="BI648" s="207">
        <f>IF(N648="nulová",J648,0)</f>
        <v>0</v>
      </c>
      <c r="BJ648" s="19" t="s">
        <v>80</v>
      </c>
      <c r="BK648" s="207">
        <f>ROUND(I648*H648,2)</f>
        <v>0</v>
      </c>
      <c r="BL648" s="19" t="s">
        <v>100</v>
      </c>
      <c r="BM648" s="206" t="s">
        <v>3372</v>
      </c>
    </row>
    <row r="649" spans="1:65" s="2" customFormat="1" ht="19.5">
      <c r="A649" s="36"/>
      <c r="B649" s="37"/>
      <c r="C649" s="38"/>
      <c r="D649" s="210" t="s">
        <v>720</v>
      </c>
      <c r="E649" s="38"/>
      <c r="F649" s="262" t="s">
        <v>3844</v>
      </c>
      <c r="G649" s="38"/>
      <c r="H649" s="38"/>
      <c r="I649" s="119"/>
      <c r="J649" s="38"/>
      <c r="K649" s="38"/>
      <c r="L649" s="41"/>
      <c r="M649" s="263"/>
      <c r="N649" s="264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720</v>
      </c>
      <c r="AU649" s="19" t="s">
        <v>80</v>
      </c>
    </row>
    <row r="650" spans="1:65" s="2" customFormat="1" ht="16.5" customHeight="1">
      <c r="A650" s="36"/>
      <c r="B650" s="37"/>
      <c r="C650" s="195" t="s">
        <v>2400</v>
      </c>
      <c r="D650" s="195" t="s">
        <v>213</v>
      </c>
      <c r="E650" s="196" t="s">
        <v>3849</v>
      </c>
      <c r="F650" s="197" t="s">
        <v>3848</v>
      </c>
      <c r="G650" s="198" t="s">
        <v>438</v>
      </c>
      <c r="H650" s="199">
        <v>86</v>
      </c>
      <c r="I650" s="200"/>
      <c r="J650" s="201">
        <f>ROUND(I650*H650,2)</f>
        <v>0</v>
      </c>
      <c r="K650" s="197" t="s">
        <v>21</v>
      </c>
      <c r="L650" s="41"/>
      <c r="M650" s="202" t="s">
        <v>21</v>
      </c>
      <c r="N650" s="203" t="s">
        <v>44</v>
      </c>
      <c r="O650" s="66"/>
      <c r="P650" s="204">
        <f>O650*H650</f>
        <v>0</v>
      </c>
      <c r="Q650" s="204">
        <v>0</v>
      </c>
      <c r="R650" s="204">
        <f>Q650*H650</f>
        <v>0</v>
      </c>
      <c r="S650" s="204">
        <v>0</v>
      </c>
      <c r="T650" s="20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06" t="s">
        <v>100</v>
      </c>
      <c r="AT650" s="206" t="s">
        <v>213</v>
      </c>
      <c r="AU650" s="206" t="s">
        <v>80</v>
      </c>
      <c r="AY650" s="19" t="s">
        <v>211</v>
      </c>
      <c r="BE650" s="207">
        <f>IF(N650="základní",J650,0)</f>
        <v>0</v>
      </c>
      <c r="BF650" s="207">
        <f>IF(N650="snížená",J650,0)</f>
        <v>0</v>
      </c>
      <c r="BG650" s="207">
        <f>IF(N650="zákl. přenesená",J650,0)</f>
        <v>0</v>
      </c>
      <c r="BH650" s="207">
        <f>IF(N650="sníž. přenesená",J650,0)</f>
        <v>0</v>
      </c>
      <c r="BI650" s="207">
        <f>IF(N650="nulová",J650,0)</f>
        <v>0</v>
      </c>
      <c r="BJ650" s="19" t="s">
        <v>80</v>
      </c>
      <c r="BK650" s="207">
        <f>ROUND(I650*H650,2)</f>
        <v>0</v>
      </c>
      <c r="BL650" s="19" t="s">
        <v>100</v>
      </c>
      <c r="BM650" s="206" t="s">
        <v>3379</v>
      </c>
    </row>
    <row r="651" spans="1:65" s="2" customFormat="1" ht="19.5">
      <c r="A651" s="36"/>
      <c r="B651" s="37"/>
      <c r="C651" s="38"/>
      <c r="D651" s="210" t="s">
        <v>720</v>
      </c>
      <c r="E651" s="38"/>
      <c r="F651" s="262" t="s">
        <v>3846</v>
      </c>
      <c r="G651" s="38"/>
      <c r="H651" s="38"/>
      <c r="I651" s="119"/>
      <c r="J651" s="38"/>
      <c r="K651" s="38"/>
      <c r="L651" s="41"/>
      <c r="M651" s="263"/>
      <c r="N651" s="264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720</v>
      </c>
      <c r="AU651" s="19" t="s">
        <v>80</v>
      </c>
    </row>
    <row r="652" spans="1:65" s="2" customFormat="1" ht="16.5" customHeight="1">
      <c r="A652" s="36"/>
      <c r="B652" s="37"/>
      <c r="C652" s="195" t="s">
        <v>2404</v>
      </c>
      <c r="D652" s="195" t="s">
        <v>213</v>
      </c>
      <c r="E652" s="196" t="s">
        <v>3850</v>
      </c>
      <c r="F652" s="197" t="s">
        <v>3851</v>
      </c>
      <c r="G652" s="198" t="s">
        <v>438</v>
      </c>
      <c r="H652" s="199">
        <v>19</v>
      </c>
      <c r="I652" s="200"/>
      <c r="J652" s="201">
        <f>ROUND(I652*H652,2)</f>
        <v>0</v>
      </c>
      <c r="K652" s="197" t="s">
        <v>21</v>
      </c>
      <c r="L652" s="41"/>
      <c r="M652" s="202" t="s">
        <v>21</v>
      </c>
      <c r="N652" s="203" t="s">
        <v>44</v>
      </c>
      <c r="O652" s="66"/>
      <c r="P652" s="204">
        <f>O652*H652</f>
        <v>0</v>
      </c>
      <c r="Q652" s="204">
        <v>0</v>
      </c>
      <c r="R652" s="204">
        <f>Q652*H652</f>
        <v>0</v>
      </c>
      <c r="S652" s="204">
        <v>0</v>
      </c>
      <c r="T652" s="205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06" t="s">
        <v>100</v>
      </c>
      <c r="AT652" s="206" t="s">
        <v>213</v>
      </c>
      <c r="AU652" s="206" t="s">
        <v>80</v>
      </c>
      <c r="AY652" s="19" t="s">
        <v>211</v>
      </c>
      <c r="BE652" s="207">
        <f>IF(N652="základní",J652,0)</f>
        <v>0</v>
      </c>
      <c r="BF652" s="207">
        <f>IF(N652="snížená",J652,0)</f>
        <v>0</v>
      </c>
      <c r="BG652" s="207">
        <f>IF(N652="zákl. přenesená",J652,0)</f>
        <v>0</v>
      </c>
      <c r="BH652" s="207">
        <f>IF(N652="sníž. přenesená",J652,0)</f>
        <v>0</v>
      </c>
      <c r="BI652" s="207">
        <f>IF(N652="nulová",J652,0)</f>
        <v>0</v>
      </c>
      <c r="BJ652" s="19" t="s">
        <v>80</v>
      </c>
      <c r="BK652" s="207">
        <f>ROUND(I652*H652,2)</f>
        <v>0</v>
      </c>
      <c r="BL652" s="19" t="s">
        <v>100</v>
      </c>
      <c r="BM652" s="206" t="s">
        <v>3387</v>
      </c>
    </row>
    <row r="653" spans="1:65" s="2" customFormat="1" ht="19.5">
      <c r="A653" s="36"/>
      <c r="B653" s="37"/>
      <c r="C653" s="38"/>
      <c r="D653" s="210" t="s">
        <v>720</v>
      </c>
      <c r="E653" s="38"/>
      <c r="F653" s="262" t="s">
        <v>3844</v>
      </c>
      <c r="G653" s="38"/>
      <c r="H653" s="38"/>
      <c r="I653" s="119"/>
      <c r="J653" s="38"/>
      <c r="K653" s="38"/>
      <c r="L653" s="41"/>
      <c r="M653" s="263"/>
      <c r="N653" s="264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720</v>
      </c>
      <c r="AU653" s="19" t="s">
        <v>80</v>
      </c>
    </row>
    <row r="654" spans="1:65" s="2" customFormat="1" ht="16.5" customHeight="1">
      <c r="A654" s="36"/>
      <c r="B654" s="37"/>
      <c r="C654" s="195" t="s">
        <v>2408</v>
      </c>
      <c r="D654" s="195" t="s">
        <v>213</v>
      </c>
      <c r="E654" s="196" t="s">
        <v>3852</v>
      </c>
      <c r="F654" s="197" t="s">
        <v>3851</v>
      </c>
      <c r="G654" s="198" t="s">
        <v>438</v>
      </c>
      <c r="H654" s="199">
        <v>19</v>
      </c>
      <c r="I654" s="200"/>
      <c r="J654" s="201">
        <f>ROUND(I654*H654,2)</f>
        <v>0</v>
      </c>
      <c r="K654" s="197" t="s">
        <v>21</v>
      </c>
      <c r="L654" s="41"/>
      <c r="M654" s="202" t="s">
        <v>21</v>
      </c>
      <c r="N654" s="203" t="s">
        <v>44</v>
      </c>
      <c r="O654" s="66"/>
      <c r="P654" s="204">
        <f>O654*H654</f>
        <v>0</v>
      </c>
      <c r="Q654" s="204">
        <v>0</v>
      </c>
      <c r="R654" s="204">
        <f>Q654*H654</f>
        <v>0</v>
      </c>
      <c r="S654" s="204">
        <v>0</v>
      </c>
      <c r="T654" s="20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206" t="s">
        <v>100</v>
      </c>
      <c r="AT654" s="206" t="s">
        <v>213</v>
      </c>
      <c r="AU654" s="206" t="s">
        <v>80</v>
      </c>
      <c r="AY654" s="19" t="s">
        <v>211</v>
      </c>
      <c r="BE654" s="207">
        <f>IF(N654="základní",J654,0)</f>
        <v>0</v>
      </c>
      <c r="BF654" s="207">
        <f>IF(N654="snížená",J654,0)</f>
        <v>0</v>
      </c>
      <c r="BG654" s="207">
        <f>IF(N654="zákl. přenesená",J654,0)</f>
        <v>0</v>
      </c>
      <c r="BH654" s="207">
        <f>IF(N654="sníž. přenesená",J654,0)</f>
        <v>0</v>
      </c>
      <c r="BI654" s="207">
        <f>IF(N654="nulová",J654,0)</f>
        <v>0</v>
      </c>
      <c r="BJ654" s="19" t="s">
        <v>80</v>
      </c>
      <c r="BK654" s="207">
        <f>ROUND(I654*H654,2)</f>
        <v>0</v>
      </c>
      <c r="BL654" s="19" t="s">
        <v>100</v>
      </c>
      <c r="BM654" s="206" t="s">
        <v>3394</v>
      </c>
    </row>
    <row r="655" spans="1:65" s="2" customFormat="1" ht="19.5">
      <c r="A655" s="36"/>
      <c r="B655" s="37"/>
      <c r="C655" s="38"/>
      <c r="D655" s="210" t="s">
        <v>720</v>
      </c>
      <c r="E655" s="38"/>
      <c r="F655" s="262" t="s">
        <v>3846</v>
      </c>
      <c r="G655" s="38"/>
      <c r="H655" s="38"/>
      <c r="I655" s="119"/>
      <c r="J655" s="38"/>
      <c r="K655" s="38"/>
      <c r="L655" s="41"/>
      <c r="M655" s="263"/>
      <c r="N655" s="264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720</v>
      </c>
      <c r="AU655" s="19" t="s">
        <v>80</v>
      </c>
    </row>
    <row r="656" spans="1:65" s="2" customFormat="1" ht="16.5" customHeight="1">
      <c r="A656" s="36"/>
      <c r="B656" s="37"/>
      <c r="C656" s="195" t="s">
        <v>2412</v>
      </c>
      <c r="D656" s="195" t="s">
        <v>213</v>
      </c>
      <c r="E656" s="196" t="s">
        <v>3853</v>
      </c>
      <c r="F656" s="197" t="s">
        <v>3854</v>
      </c>
      <c r="G656" s="198" t="s">
        <v>438</v>
      </c>
      <c r="H656" s="199">
        <v>74</v>
      </c>
      <c r="I656" s="200"/>
      <c r="J656" s="201">
        <f>ROUND(I656*H656,2)</f>
        <v>0</v>
      </c>
      <c r="K656" s="197" t="s">
        <v>21</v>
      </c>
      <c r="L656" s="41"/>
      <c r="M656" s="202" t="s">
        <v>21</v>
      </c>
      <c r="N656" s="203" t="s">
        <v>44</v>
      </c>
      <c r="O656" s="66"/>
      <c r="P656" s="204">
        <f>O656*H656</f>
        <v>0</v>
      </c>
      <c r="Q656" s="204">
        <v>0</v>
      </c>
      <c r="R656" s="204">
        <f>Q656*H656</f>
        <v>0</v>
      </c>
      <c r="S656" s="204">
        <v>0</v>
      </c>
      <c r="T656" s="20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6" t="s">
        <v>100</v>
      </c>
      <c r="AT656" s="206" t="s">
        <v>213</v>
      </c>
      <c r="AU656" s="206" t="s">
        <v>80</v>
      </c>
      <c r="AY656" s="19" t="s">
        <v>211</v>
      </c>
      <c r="BE656" s="207">
        <f>IF(N656="základní",J656,0)</f>
        <v>0</v>
      </c>
      <c r="BF656" s="207">
        <f>IF(N656="snížená",J656,0)</f>
        <v>0</v>
      </c>
      <c r="BG656" s="207">
        <f>IF(N656="zákl. přenesená",J656,0)</f>
        <v>0</v>
      </c>
      <c r="BH656" s="207">
        <f>IF(N656="sníž. přenesená",J656,0)</f>
        <v>0</v>
      </c>
      <c r="BI656" s="207">
        <f>IF(N656="nulová",J656,0)</f>
        <v>0</v>
      </c>
      <c r="BJ656" s="19" t="s">
        <v>80</v>
      </c>
      <c r="BK656" s="207">
        <f>ROUND(I656*H656,2)</f>
        <v>0</v>
      </c>
      <c r="BL656" s="19" t="s">
        <v>100</v>
      </c>
      <c r="BM656" s="206" t="s">
        <v>3402</v>
      </c>
    </row>
    <row r="657" spans="1:65" s="2" customFormat="1" ht="19.5">
      <c r="A657" s="36"/>
      <c r="B657" s="37"/>
      <c r="C657" s="38"/>
      <c r="D657" s="210" t="s">
        <v>720</v>
      </c>
      <c r="E657" s="38"/>
      <c r="F657" s="262" t="s">
        <v>3844</v>
      </c>
      <c r="G657" s="38"/>
      <c r="H657" s="38"/>
      <c r="I657" s="119"/>
      <c r="J657" s="38"/>
      <c r="K657" s="38"/>
      <c r="L657" s="41"/>
      <c r="M657" s="263"/>
      <c r="N657" s="264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720</v>
      </c>
      <c r="AU657" s="19" t="s">
        <v>80</v>
      </c>
    </row>
    <row r="658" spans="1:65" s="2" customFormat="1" ht="16.5" customHeight="1">
      <c r="A658" s="36"/>
      <c r="B658" s="37"/>
      <c r="C658" s="195" t="s">
        <v>2416</v>
      </c>
      <c r="D658" s="195" t="s">
        <v>213</v>
      </c>
      <c r="E658" s="196" t="s">
        <v>3855</v>
      </c>
      <c r="F658" s="197" t="s">
        <v>3854</v>
      </c>
      <c r="G658" s="198" t="s">
        <v>438</v>
      </c>
      <c r="H658" s="199">
        <v>74</v>
      </c>
      <c r="I658" s="200"/>
      <c r="J658" s="201">
        <f>ROUND(I658*H658,2)</f>
        <v>0</v>
      </c>
      <c r="K658" s="197" t="s">
        <v>21</v>
      </c>
      <c r="L658" s="41"/>
      <c r="M658" s="202" t="s">
        <v>21</v>
      </c>
      <c r="N658" s="203" t="s">
        <v>44</v>
      </c>
      <c r="O658" s="66"/>
      <c r="P658" s="204">
        <f>O658*H658</f>
        <v>0</v>
      </c>
      <c r="Q658" s="204">
        <v>0</v>
      </c>
      <c r="R658" s="204">
        <f>Q658*H658</f>
        <v>0</v>
      </c>
      <c r="S658" s="204">
        <v>0</v>
      </c>
      <c r="T658" s="20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206" t="s">
        <v>100</v>
      </c>
      <c r="AT658" s="206" t="s">
        <v>213</v>
      </c>
      <c r="AU658" s="206" t="s">
        <v>80</v>
      </c>
      <c r="AY658" s="19" t="s">
        <v>211</v>
      </c>
      <c r="BE658" s="207">
        <f>IF(N658="základní",J658,0)</f>
        <v>0</v>
      </c>
      <c r="BF658" s="207">
        <f>IF(N658="snížená",J658,0)</f>
        <v>0</v>
      </c>
      <c r="BG658" s="207">
        <f>IF(N658="zákl. přenesená",J658,0)</f>
        <v>0</v>
      </c>
      <c r="BH658" s="207">
        <f>IF(N658="sníž. přenesená",J658,0)</f>
        <v>0</v>
      </c>
      <c r="BI658" s="207">
        <f>IF(N658="nulová",J658,0)</f>
        <v>0</v>
      </c>
      <c r="BJ658" s="19" t="s">
        <v>80</v>
      </c>
      <c r="BK658" s="207">
        <f>ROUND(I658*H658,2)</f>
        <v>0</v>
      </c>
      <c r="BL658" s="19" t="s">
        <v>100</v>
      </c>
      <c r="BM658" s="206" t="s">
        <v>3408</v>
      </c>
    </row>
    <row r="659" spans="1:65" s="2" customFormat="1" ht="19.5">
      <c r="A659" s="36"/>
      <c r="B659" s="37"/>
      <c r="C659" s="38"/>
      <c r="D659" s="210" t="s">
        <v>720</v>
      </c>
      <c r="E659" s="38"/>
      <c r="F659" s="262" t="s">
        <v>3846</v>
      </c>
      <c r="G659" s="38"/>
      <c r="H659" s="38"/>
      <c r="I659" s="119"/>
      <c r="J659" s="38"/>
      <c r="K659" s="38"/>
      <c r="L659" s="41"/>
      <c r="M659" s="263"/>
      <c r="N659" s="264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720</v>
      </c>
      <c r="AU659" s="19" t="s">
        <v>80</v>
      </c>
    </row>
    <row r="660" spans="1:65" s="2" customFormat="1" ht="16.5" customHeight="1">
      <c r="A660" s="36"/>
      <c r="B660" s="37"/>
      <c r="C660" s="195" t="s">
        <v>2420</v>
      </c>
      <c r="D660" s="195" t="s">
        <v>213</v>
      </c>
      <c r="E660" s="196" t="s">
        <v>3856</v>
      </c>
      <c r="F660" s="197" t="s">
        <v>3857</v>
      </c>
      <c r="G660" s="198" t="s">
        <v>438</v>
      </c>
      <c r="H660" s="199">
        <v>1395</v>
      </c>
      <c r="I660" s="200"/>
      <c r="J660" s="201">
        <f>ROUND(I660*H660,2)</f>
        <v>0</v>
      </c>
      <c r="K660" s="197" t="s">
        <v>21</v>
      </c>
      <c r="L660" s="41"/>
      <c r="M660" s="202" t="s">
        <v>21</v>
      </c>
      <c r="N660" s="203" t="s">
        <v>44</v>
      </c>
      <c r="O660" s="66"/>
      <c r="P660" s="204">
        <f>O660*H660</f>
        <v>0</v>
      </c>
      <c r="Q660" s="204">
        <v>0</v>
      </c>
      <c r="R660" s="204">
        <f>Q660*H660</f>
        <v>0</v>
      </c>
      <c r="S660" s="204">
        <v>0</v>
      </c>
      <c r="T660" s="205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206" t="s">
        <v>100</v>
      </c>
      <c r="AT660" s="206" t="s">
        <v>213</v>
      </c>
      <c r="AU660" s="206" t="s">
        <v>80</v>
      </c>
      <c r="AY660" s="19" t="s">
        <v>211</v>
      </c>
      <c r="BE660" s="207">
        <f>IF(N660="základní",J660,0)</f>
        <v>0</v>
      </c>
      <c r="BF660" s="207">
        <f>IF(N660="snížená",J660,0)</f>
        <v>0</v>
      </c>
      <c r="BG660" s="207">
        <f>IF(N660="zákl. přenesená",J660,0)</f>
        <v>0</v>
      </c>
      <c r="BH660" s="207">
        <f>IF(N660="sníž. přenesená",J660,0)</f>
        <v>0</v>
      </c>
      <c r="BI660" s="207">
        <f>IF(N660="nulová",J660,0)</f>
        <v>0</v>
      </c>
      <c r="BJ660" s="19" t="s">
        <v>80</v>
      </c>
      <c r="BK660" s="207">
        <f>ROUND(I660*H660,2)</f>
        <v>0</v>
      </c>
      <c r="BL660" s="19" t="s">
        <v>100</v>
      </c>
      <c r="BM660" s="206" t="s">
        <v>3415</v>
      </c>
    </row>
    <row r="661" spans="1:65" s="2" customFormat="1" ht="19.5">
      <c r="A661" s="36"/>
      <c r="B661" s="37"/>
      <c r="C661" s="38"/>
      <c r="D661" s="210" t="s">
        <v>720</v>
      </c>
      <c r="E661" s="38"/>
      <c r="F661" s="262" t="s">
        <v>3844</v>
      </c>
      <c r="G661" s="38"/>
      <c r="H661" s="38"/>
      <c r="I661" s="119"/>
      <c r="J661" s="38"/>
      <c r="K661" s="38"/>
      <c r="L661" s="41"/>
      <c r="M661" s="263"/>
      <c r="N661" s="264"/>
      <c r="O661" s="66"/>
      <c r="P661" s="66"/>
      <c r="Q661" s="66"/>
      <c r="R661" s="66"/>
      <c r="S661" s="66"/>
      <c r="T661" s="67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T661" s="19" t="s">
        <v>720</v>
      </c>
      <c r="AU661" s="19" t="s">
        <v>80</v>
      </c>
    </row>
    <row r="662" spans="1:65" s="2" customFormat="1" ht="16.5" customHeight="1">
      <c r="A662" s="36"/>
      <c r="B662" s="37"/>
      <c r="C662" s="195" t="s">
        <v>2428</v>
      </c>
      <c r="D662" s="195" t="s">
        <v>213</v>
      </c>
      <c r="E662" s="196" t="s">
        <v>3858</v>
      </c>
      <c r="F662" s="197" t="s">
        <v>3857</v>
      </c>
      <c r="G662" s="198" t="s">
        <v>438</v>
      </c>
      <c r="H662" s="199">
        <v>1395</v>
      </c>
      <c r="I662" s="200"/>
      <c r="J662" s="201">
        <f>ROUND(I662*H662,2)</f>
        <v>0</v>
      </c>
      <c r="K662" s="197" t="s">
        <v>21</v>
      </c>
      <c r="L662" s="41"/>
      <c r="M662" s="202" t="s">
        <v>21</v>
      </c>
      <c r="N662" s="203" t="s">
        <v>44</v>
      </c>
      <c r="O662" s="66"/>
      <c r="P662" s="204">
        <f>O662*H662</f>
        <v>0</v>
      </c>
      <c r="Q662" s="204">
        <v>0</v>
      </c>
      <c r="R662" s="204">
        <f>Q662*H662</f>
        <v>0</v>
      </c>
      <c r="S662" s="204">
        <v>0</v>
      </c>
      <c r="T662" s="205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206" t="s">
        <v>100</v>
      </c>
      <c r="AT662" s="206" t="s">
        <v>213</v>
      </c>
      <c r="AU662" s="206" t="s">
        <v>80</v>
      </c>
      <c r="AY662" s="19" t="s">
        <v>211</v>
      </c>
      <c r="BE662" s="207">
        <f>IF(N662="základní",J662,0)</f>
        <v>0</v>
      </c>
      <c r="BF662" s="207">
        <f>IF(N662="snížená",J662,0)</f>
        <v>0</v>
      </c>
      <c r="BG662" s="207">
        <f>IF(N662="zákl. přenesená",J662,0)</f>
        <v>0</v>
      </c>
      <c r="BH662" s="207">
        <f>IF(N662="sníž. přenesená",J662,0)</f>
        <v>0</v>
      </c>
      <c r="BI662" s="207">
        <f>IF(N662="nulová",J662,0)</f>
        <v>0</v>
      </c>
      <c r="BJ662" s="19" t="s">
        <v>80</v>
      </c>
      <c r="BK662" s="207">
        <f>ROUND(I662*H662,2)</f>
        <v>0</v>
      </c>
      <c r="BL662" s="19" t="s">
        <v>100</v>
      </c>
      <c r="BM662" s="206" t="s">
        <v>3422</v>
      </c>
    </row>
    <row r="663" spans="1:65" s="2" customFormat="1" ht="19.5">
      <c r="A663" s="36"/>
      <c r="B663" s="37"/>
      <c r="C663" s="38"/>
      <c r="D663" s="210" t="s">
        <v>720</v>
      </c>
      <c r="E663" s="38"/>
      <c r="F663" s="262" t="s">
        <v>3846</v>
      </c>
      <c r="G663" s="38"/>
      <c r="H663" s="38"/>
      <c r="I663" s="119"/>
      <c r="J663" s="38"/>
      <c r="K663" s="38"/>
      <c r="L663" s="41"/>
      <c r="M663" s="263"/>
      <c r="N663" s="264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720</v>
      </c>
      <c r="AU663" s="19" t="s">
        <v>80</v>
      </c>
    </row>
    <row r="664" spans="1:65" s="2" customFormat="1" ht="16.5" customHeight="1">
      <c r="A664" s="36"/>
      <c r="B664" s="37"/>
      <c r="C664" s="195" t="s">
        <v>2434</v>
      </c>
      <c r="D664" s="195" t="s">
        <v>213</v>
      </c>
      <c r="E664" s="196" t="s">
        <v>3859</v>
      </c>
      <c r="F664" s="197" t="s">
        <v>3860</v>
      </c>
      <c r="G664" s="198" t="s">
        <v>438</v>
      </c>
      <c r="H664" s="199">
        <v>21</v>
      </c>
      <c r="I664" s="200"/>
      <c r="J664" s="201">
        <f>ROUND(I664*H664,2)</f>
        <v>0</v>
      </c>
      <c r="K664" s="197" t="s">
        <v>21</v>
      </c>
      <c r="L664" s="41"/>
      <c r="M664" s="202" t="s">
        <v>21</v>
      </c>
      <c r="N664" s="203" t="s">
        <v>44</v>
      </c>
      <c r="O664" s="66"/>
      <c r="P664" s="204">
        <f>O664*H664</f>
        <v>0</v>
      </c>
      <c r="Q664" s="204">
        <v>0</v>
      </c>
      <c r="R664" s="204">
        <f>Q664*H664</f>
        <v>0</v>
      </c>
      <c r="S664" s="204">
        <v>0</v>
      </c>
      <c r="T664" s="205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6" t="s">
        <v>100</v>
      </c>
      <c r="AT664" s="206" t="s">
        <v>213</v>
      </c>
      <c r="AU664" s="206" t="s">
        <v>80</v>
      </c>
      <c r="AY664" s="19" t="s">
        <v>211</v>
      </c>
      <c r="BE664" s="207">
        <f>IF(N664="základní",J664,0)</f>
        <v>0</v>
      </c>
      <c r="BF664" s="207">
        <f>IF(N664="snížená",J664,0)</f>
        <v>0</v>
      </c>
      <c r="BG664" s="207">
        <f>IF(N664="zákl. přenesená",J664,0)</f>
        <v>0</v>
      </c>
      <c r="BH664" s="207">
        <f>IF(N664="sníž. přenesená",J664,0)</f>
        <v>0</v>
      </c>
      <c r="BI664" s="207">
        <f>IF(N664="nulová",J664,0)</f>
        <v>0</v>
      </c>
      <c r="BJ664" s="19" t="s">
        <v>80</v>
      </c>
      <c r="BK664" s="207">
        <f>ROUND(I664*H664,2)</f>
        <v>0</v>
      </c>
      <c r="BL664" s="19" t="s">
        <v>100</v>
      </c>
      <c r="BM664" s="206" t="s">
        <v>3430</v>
      </c>
    </row>
    <row r="665" spans="1:65" s="2" customFormat="1" ht="19.5">
      <c r="A665" s="36"/>
      <c r="B665" s="37"/>
      <c r="C665" s="38"/>
      <c r="D665" s="210" t="s">
        <v>720</v>
      </c>
      <c r="E665" s="38"/>
      <c r="F665" s="262" t="s">
        <v>3844</v>
      </c>
      <c r="G665" s="38"/>
      <c r="H665" s="38"/>
      <c r="I665" s="119"/>
      <c r="J665" s="38"/>
      <c r="K665" s="38"/>
      <c r="L665" s="41"/>
      <c r="M665" s="263"/>
      <c r="N665" s="264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720</v>
      </c>
      <c r="AU665" s="19" t="s">
        <v>80</v>
      </c>
    </row>
    <row r="666" spans="1:65" s="2" customFormat="1" ht="16.5" customHeight="1">
      <c r="A666" s="36"/>
      <c r="B666" s="37"/>
      <c r="C666" s="195" t="s">
        <v>2439</v>
      </c>
      <c r="D666" s="195" t="s">
        <v>213</v>
      </c>
      <c r="E666" s="196" t="s">
        <v>3861</v>
      </c>
      <c r="F666" s="197" t="s">
        <v>3860</v>
      </c>
      <c r="G666" s="198" t="s">
        <v>438</v>
      </c>
      <c r="H666" s="199">
        <v>21</v>
      </c>
      <c r="I666" s="200"/>
      <c r="J666" s="201">
        <f>ROUND(I666*H666,2)</f>
        <v>0</v>
      </c>
      <c r="K666" s="197" t="s">
        <v>21</v>
      </c>
      <c r="L666" s="41"/>
      <c r="M666" s="202" t="s">
        <v>21</v>
      </c>
      <c r="N666" s="203" t="s">
        <v>44</v>
      </c>
      <c r="O666" s="66"/>
      <c r="P666" s="204">
        <f>O666*H666</f>
        <v>0</v>
      </c>
      <c r="Q666" s="204">
        <v>0</v>
      </c>
      <c r="R666" s="204">
        <f>Q666*H666</f>
        <v>0</v>
      </c>
      <c r="S666" s="204">
        <v>0</v>
      </c>
      <c r="T666" s="205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206" t="s">
        <v>100</v>
      </c>
      <c r="AT666" s="206" t="s">
        <v>213</v>
      </c>
      <c r="AU666" s="206" t="s">
        <v>80</v>
      </c>
      <c r="AY666" s="19" t="s">
        <v>211</v>
      </c>
      <c r="BE666" s="207">
        <f>IF(N666="základní",J666,0)</f>
        <v>0</v>
      </c>
      <c r="BF666" s="207">
        <f>IF(N666="snížená",J666,0)</f>
        <v>0</v>
      </c>
      <c r="BG666" s="207">
        <f>IF(N666="zákl. přenesená",J666,0)</f>
        <v>0</v>
      </c>
      <c r="BH666" s="207">
        <f>IF(N666="sníž. přenesená",J666,0)</f>
        <v>0</v>
      </c>
      <c r="BI666" s="207">
        <f>IF(N666="nulová",J666,0)</f>
        <v>0</v>
      </c>
      <c r="BJ666" s="19" t="s">
        <v>80</v>
      </c>
      <c r="BK666" s="207">
        <f>ROUND(I666*H666,2)</f>
        <v>0</v>
      </c>
      <c r="BL666" s="19" t="s">
        <v>100</v>
      </c>
      <c r="BM666" s="206" t="s">
        <v>3437</v>
      </c>
    </row>
    <row r="667" spans="1:65" s="2" customFormat="1" ht="19.5">
      <c r="A667" s="36"/>
      <c r="B667" s="37"/>
      <c r="C667" s="38"/>
      <c r="D667" s="210" t="s">
        <v>720</v>
      </c>
      <c r="E667" s="38"/>
      <c r="F667" s="262" t="s">
        <v>3846</v>
      </c>
      <c r="G667" s="38"/>
      <c r="H667" s="38"/>
      <c r="I667" s="119"/>
      <c r="J667" s="38"/>
      <c r="K667" s="38"/>
      <c r="L667" s="41"/>
      <c r="M667" s="263"/>
      <c r="N667" s="264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720</v>
      </c>
      <c r="AU667" s="19" t="s">
        <v>80</v>
      </c>
    </row>
    <row r="668" spans="1:65" s="2" customFormat="1" ht="16.5" customHeight="1">
      <c r="A668" s="36"/>
      <c r="B668" s="37"/>
      <c r="C668" s="195" t="s">
        <v>2446</v>
      </c>
      <c r="D668" s="195" t="s">
        <v>213</v>
      </c>
      <c r="E668" s="196" t="s">
        <v>3862</v>
      </c>
      <c r="F668" s="197" t="s">
        <v>3863</v>
      </c>
      <c r="G668" s="198" t="s">
        <v>438</v>
      </c>
      <c r="H668" s="199">
        <v>245</v>
      </c>
      <c r="I668" s="200"/>
      <c r="J668" s="201">
        <f>ROUND(I668*H668,2)</f>
        <v>0</v>
      </c>
      <c r="K668" s="197" t="s">
        <v>21</v>
      </c>
      <c r="L668" s="41"/>
      <c r="M668" s="202" t="s">
        <v>21</v>
      </c>
      <c r="N668" s="203" t="s">
        <v>44</v>
      </c>
      <c r="O668" s="66"/>
      <c r="P668" s="204">
        <f>O668*H668</f>
        <v>0</v>
      </c>
      <c r="Q668" s="204">
        <v>0</v>
      </c>
      <c r="R668" s="204">
        <f>Q668*H668</f>
        <v>0</v>
      </c>
      <c r="S668" s="204">
        <v>0</v>
      </c>
      <c r="T668" s="20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206" t="s">
        <v>100</v>
      </c>
      <c r="AT668" s="206" t="s">
        <v>213</v>
      </c>
      <c r="AU668" s="206" t="s">
        <v>80</v>
      </c>
      <c r="AY668" s="19" t="s">
        <v>211</v>
      </c>
      <c r="BE668" s="207">
        <f>IF(N668="základní",J668,0)</f>
        <v>0</v>
      </c>
      <c r="BF668" s="207">
        <f>IF(N668="snížená",J668,0)</f>
        <v>0</v>
      </c>
      <c r="BG668" s="207">
        <f>IF(N668="zákl. přenesená",J668,0)</f>
        <v>0</v>
      </c>
      <c r="BH668" s="207">
        <f>IF(N668="sníž. přenesená",J668,0)</f>
        <v>0</v>
      </c>
      <c r="BI668" s="207">
        <f>IF(N668="nulová",J668,0)</f>
        <v>0</v>
      </c>
      <c r="BJ668" s="19" t="s">
        <v>80</v>
      </c>
      <c r="BK668" s="207">
        <f>ROUND(I668*H668,2)</f>
        <v>0</v>
      </c>
      <c r="BL668" s="19" t="s">
        <v>100</v>
      </c>
      <c r="BM668" s="206" t="s">
        <v>3446</v>
      </c>
    </row>
    <row r="669" spans="1:65" s="2" customFormat="1" ht="19.5">
      <c r="A669" s="36"/>
      <c r="B669" s="37"/>
      <c r="C669" s="38"/>
      <c r="D669" s="210" t="s">
        <v>720</v>
      </c>
      <c r="E669" s="38"/>
      <c r="F669" s="262" t="s">
        <v>3844</v>
      </c>
      <c r="G669" s="38"/>
      <c r="H669" s="38"/>
      <c r="I669" s="119"/>
      <c r="J669" s="38"/>
      <c r="K669" s="38"/>
      <c r="L669" s="41"/>
      <c r="M669" s="263"/>
      <c r="N669" s="264"/>
      <c r="O669" s="66"/>
      <c r="P669" s="66"/>
      <c r="Q669" s="66"/>
      <c r="R669" s="66"/>
      <c r="S669" s="66"/>
      <c r="T669" s="67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720</v>
      </c>
      <c r="AU669" s="19" t="s">
        <v>80</v>
      </c>
    </row>
    <row r="670" spans="1:65" s="2" customFormat="1" ht="16.5" customHeight="1">
      <c r="A670" s="36"/>
      <c r="B670" s="37"/>
      <c r="C670" s="195" t="s">
        <v>2453</v>
      </c>
      <c r="D670" s="195" t="s">
        <v>213</v>
      </c>
      <c r="E670" s="196" t="s">
        <v>3864</v>
      </c>
      <c r="F670" s="197" t="s">
        <v>3863</v>
      </c>
      <c r="G670" s="198" t="s">
        <v>438</v>
      </c>
      <c r="H670" s="199">
        <v>245</v>
      </c>
      <c r="I670" s="200"/>
      <c r="J670" s="201">
        <f>ROUND(I670*H670,2)</f>
        <v>0</v>
      </c>
      <c r="K670" s="197" t="s">
        <v>21</v>
      </c>
      <c r="L670" s="41"/>
      <c r="M670" s="202" t="s">
        <v>21</v>
      </c>
      <c r="N670" s="203" t="s">
        <v>44</v>
      </c>
      <c r="O670" s="66"/>
      <c r="P670" s="204">
        <f>O670*H670</f>
        <v>0</v>
      </c>
      <c r="Q670" s="204">
        <v>0</v>
      </c>
      <c r="R670" s="204">
        <f>Q670*H670</f>
        <v>0</v>
      </c>
      <c r="S670" s="204">
        <v>0</v>
      </c>
      <c r="T670" s="205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06" t="s">
        <v>100</v>
      </c>
      <c r="AT670" s="206" t="s">
        <v>213</v>
      </c>
      <c r="AU670" s="206" t="s">
        <v>80</v>
      </c>
      <c r="AY670" s="19" t="s">
        <v>211</v>
      </c>
      <c r="BE670" s="207">
        <f>IF(N670="základní",J670,0)</f>
        <v>0</v>
      </c>
      <c r="BF670" s="207">
        <f>IF(N670="snížená",J670,0)</f>
        <v>0</v>
      </c>
      <c r="BG670" s="207">
        <f>IF(N670="zákl. přenesená",J670,0)</f>
        <v>0</v>
      </c>
      <c r="BH670" s="207">
        <f>IF(N670="sníž. přenesená",J670,0)</f>
        <v>0</v>
      </c>
      <c r="BI670" s="207">
        <f>IF(N670="nulová",J670,0)</f>
        <v>0</v>
      </c>
      <c r="BJ670" s="19" t="s">
        <v>80</v>
      </c>
      <c r="BK670" s="207">
        <f>ROUND(I670*H670,2)</f>
        <v>0</v>
      </c>
      <c r="BL670" s="19" t="s">
        <v>100</v>
      </c>
      <c r="BM670" s="206" t="s">
        <v>3455</v>
      </c>
    </row>
    <row r="671" spans="1:65" s="2" customFormat="1" ht="19.5">
      <c r="A671" s="36"/>
      <c r="B671" s="37"/>
      <c r="C671" s="38"/>
      <c r="D671" s="210" t="s">
        <v>720</v>
      </c>
      <c r="E671" s="38"/>
      <c r="F671" s="262" t="s">
        <v>3846</v>
      </c>
      <c r="G671" s="38"/>
      <c r="H671" s="38"/>
      <c r="I671" s="119"/>
      <c r="J671" s="38"/>
      <c r="K671" s="38"/>
      <c r="L671" s="41"/>
      <c r="M671" s="263"/>
      <c r="N671" s="264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720</v>
      </c>
      <c r="AU671" s="19" t="s">
        <v>80</v>
      </c>
    </row>
    <row r="672" spans="1:65" s="2" customFormat="1" ht="16.5" customHeight="1">
      <c r="A672" s="36"/>
      <c r="B672" s="37"/>
      <c r="C672" s="195" t="s">
        <v>2459</v>
      </c>
      <c r="D672" s="195" t="s">
        <v>213</v>
      </c>
      <c r="E672" s="196" t="s">
        <v>3865</v>
      </c>
      <c r="F672" s="197" t="s">
        <v>3866</v>
      </c>
      <c r="G672" s="198" t="s">
        <v>438</v>
      </c>
      <c r="H672" s="199">
        <v>1865</v>
      </c>
      <c r="I672" s="200"/>
      <c r="J672" s="201">
        <f>ROUND(I672*H672,2)</f>
        <v>0</v>
      </c>
      <c r="K672" s="197" t="s">
        <v>21</v>
      </c>
      <c r="L672" s="41"/>
      <c r="M672" s="202" t="s">
        <v>21</v>
      </c>
      <c r="N672" s="203" t="s">
        <v>44</v>
      </c>
      <c r="O672" s="66"/>
      <c r="P672" s="204">
        <f>O672*H672</f>
        <v>0</v>
      </c>
      <c r="Q672" s="204">
        <v>0</v>
      </c>
      <c r="R672" s="204">
        <f>Q672*H672</f>
        <v>0</v>
      </c>
      <c r="S672" s="204">
        <v>0</v>
      </c>
      <c r="T672" s="205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206" t="s">
        <v>100</v>
      </c>
      <c r="AT672" s="206" t="s">
        <v>213</v>
      </c>
      <c r="AU672" s="206" t="s">
        <v>80</v>
      </c>
      <c r="AY672" s="19" t="s">
        <v>211</v>
      </c>
      <c r="BE672" s="207">
        <f>IF(N672="základní",J672,0)</f>
        <v>0</v>
      </c>
      <c r="BF672" s="207">
        <f>IF(N672="snížená",J672,0)</f>
        <v>0</v>
      </c>
      <c r="BG672" s="207">
        <f>IF(N672="zákl. přenesená",J672,0)</f>
        <v>0</v>
      </c>
      <c r="BH672" s="207">
        <f>IF(N672="sníž. přenesená",J672,0)</f>
        <v>0</v>
      </c>
      <c r="BI672" s="207">
        <f>IF(N672="nulová",J672,0)</f>
        <v>0</v>
      </c>
      <c r="BJ672" s="19" t="s">
        <v>80</v>
      </c>
      <c r="BK672" s="207">
        <f>ROUND(I672*H672,2)</f>
        <v>0</v>
      </c>
      <c r="BL672" s="19" t="s">
        <v>100</v>
      </c>
      <c r="BM672" s="206" t="s">
        <v>3464</v>
      </c>
    </row>
    <row r="673" spans="1:65" s="2" customFormat="1" ht="19.5">
      <c r="A673" s="36"/>
      <c r="B673" s="37"/>
      <c r="C673" s="38"/>
      <c r="D673" s="210" t="s">
        <v>720</v>
      </c>
      <c r="E673" s="38"/>
      <c r="F673" s="262" t="s">
        <v>3844</v>
      </c>
      <c r="G673" s="38"/>
      <c r="H673" s="38"/>
      <c r="I673" s="119"/>
      <c r="J673" s="38"/>
      <c r="K673" s="38"/>
      <c r="L673" s="41"/>
      <c r="M673" s="263"/>
      <c r="N673" s="264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720</v>
      </c>
      <c r="AU673" s="19" t="s">
        <v>80</v>
      </c>
    </row>
    <row r="674" spans="1:65" s="2" customFormat="1" ht="16.5" customHeight="1">
      <c r="A674" s="36"/>
      <c r="B674" s="37"/>
      <c r="C674" s="195" t="s">
        <v>2463</v>
      </c>
      <c r="D674" s="195" t="s">
        <v>213</v>
      </c>
      <c r="E674" s="196" t="s">
        <v>3867</v>
      </c>
      <c r="F674" s="197" t="s">
        <v>3866</v>
      </c>
      <c r="G674" s="198" t="s">
        <v>438</v>
      </c>
      <c r="H674" s="199">
        <v>1865</v>
      </c>
      <c r="I674" s="200"/>
      <c r="J674" s="201">
        <f>ROUND(I674*H674,2)</f>
        <v>0</v>
      </c>
      <c r="K674" s="197" t="s">
        <v>21</v>
      </c>
      <c r="L674" s="41"/>
      <c r="M674" s="202" t="s">
        <v>21</v>
      </c>
      <c r="N674" s="203" t="s">
        <v>44</v>
      </c>
      <c r="O674" s="66"/>
      <c r="P674" s="204">
        <f>O674*H674</f>
        <v>0</v>
      </c>
      <c r="Q674" s="204">
        <v>0</v>
      </c>
      <c r="R674" s="204">
        <f>Q674*H674</f>
        <v>0</v>
      </c>
      <c r="S674" s="204">
        <v>0</v>
      </c>
      <c r="T674" s="20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206" t="s">
        <v>100</v>
      </c>
      <c r="AT674" s="206" t="s">
        <v>213</v>
      </c>
      <c r="AU674" s="206" t="s">
        <v>80</v>
      </c>
      <c r="AY674" s="19" t="s">
        <v>211</v>
      </c>
      <c r="BE674" s="207">
        <f>IF(N674="základní",J674,0)</f>
        <v>0</v>
      </c>
      <c r="BF674" s="207">
        <f>IF(N674="snížená",J674,0)</f>
        <v>0</v>
      </c>
      <c r="BG674" s="207">
        <f>IF(N674="zákl. přenesená",J674,0)</f>
        <v>0</v>
      </c>
      <c r="BH674" s="207">
        <f>IF(N674="sníž. přenesená",J674,0)</f>
        <v>0</v>
      </c>
      <c r="BI674" s="207">
        <f>IF(N674="nulová",J674,0)</f>
        <v>0</v>
      </c>
      <c r="BJ674" s="19" t="s">
        <v>80</v>
      </c>
      <c r="BK674" s="207">
        <f>ROUND(I674*H674,2)</f>
        <v>0</v>
      </c>
      <c r="BL674" s="19" t="s">
        <v>100</v>
      </c>
      <c r="BM674" s="206" t="s">
        <v>3472</v>
      </c>
    </row>
    <row r="675" spans="1:65" s="2" customFormat="1" ht="19.5">
      <c r="A675" s="36"/>
      <c r="B675" s="37"/>
      <c r="C675" s="38"/>
      <c r="D675" s="210" t="s">
        <v>720</v>
      </c>
      <c r="E675" s="38"/>
      <c r="F675" s="262" t="s">
        <v>3846</v>
      </c>
      <c r="G675" s="38"/>
      <c r="H675" s="38"/>
      <c r="I675" s="119"/>
      <c r="J675" s="38"/>
      <c r="K675" s="38"/>
      <c r="L675" s="41"/>
      <c r="M675" s="263"/>
      <c r="N675" s="264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720</v>
      </c>
      <c r="AU675" s="19" t="s">
        <v>80</v>
      </c>
    </row>
    <row r="676" spans="1:65" s="2" customFormat="1" ht="16.5" customHeight="1">
      <c r="A676" s="36"/>
      <c r="B676" s="37"/>
      <c r="C676" s="195" t="s">
        <v>2467</v>
      </c>
      <c r="D676" s="195" t="s">
        <v>213</v>
      </c>
      <c r="E676" s="196" t="s">
        <v>3868</v>
      </c>
      <c r="F676" s="197" t="s">
        <v>3869</v>
      </c>
      <c r="G676" s="198" t="s">
        <v>438</v>
      </c>
      <c r="H676" s="199">
        <v>45</v>
      </c>
      <c r="I676" s="200"/>
      <c r="J676" s="201">
        <f>ROUND(I676*H676,2)</f>
        <v>0</v>
      </c>
      <c r="K676" s="197" t="s">
        <v>21</v>
      </c>
      <c r="L676" s="41"/>
      <c r="M676" s="202" t="s">
        <v>21</v>
      </c>
      <c r="N676" s="203" t="s">
        <v>44</v>
      </c>
      <c r="O676" s="66"/>
      <c r="P676" s="204">
        <f>O676*H676</f>
        <v>0</v>
      </c>
      <c r="Q676" s="204">
        <v>0</v>
      </c>
      <c r="R676" s="204">
        <f>Q676*H676</f>
        <v>0</v>
      </c>
      <c r="S676" s="204">
        <v>0</v>
      </c>
      <c r="T676" s="205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06" t="s">
        <v>100</v>
      </c>
      <c r="AT676" s="206" t="s">
        <v>213</v>
      </c>
      <c r="AU676" s="206" t="s">
        <v>80</v>
      </c>
      <c r="AY676" s="19" t="s">
        <v>211</v>
      </c>
      <c r="BE676" s="207">
        <f>IF(N676="základní",J676,0)</f>
        <v>0</v>
      </c>
      <c r="BF676" s="207">
        <f>IF(N676="snížená",J676,0)</f>
        <v>0</v>
      </c>
      <c r="BG676" s="207">
        <f>IF(N676="zákl. přenesená",J676,0)</f>
        <v>0</v>
      </c>
      <c r="BH676" s="207">
        <f>IF(N676="sníž. přenesená",J676,0)</f>
        <v>0</v>
      </c>
      <c r="BI676" s="207">
        <f>IF(N676="nulová",J676,0)</f>
        <v>0</v>
      </c>
      <c r="BJ676" s="19" t="s">
        <v>80</v>
      </c>
      <c r="BK676" s="207">
        <f>ROUND(I676*H676,2)</f>
        <v>0</v>
      </c>
      <c r="BL676" s="19" t="s">
        <v>100</v>
      </c>
      <c r="BM676" s="206" t="s">
        <v>3480</v>
      </c>
    </row>
    <row r="677" spans="1:65" s="2" customFormat="1" ht="19.5">
      <c r="A677" s="36"/>
      <c r="B677" s="37"/>
      <c r="C677" s="38"/>
      <c r="D677" s="210" t="s">
        <v>720</v>
      </c>
      <c r="E677" s="38"/>
      <c r="F677" s="262" t="s">
        <v>3844</v>
      </c>
      <c r="G677" s="38"/>
      <c r="H677" s="38"/>
      <c r="I677" s="119"/>
      <c r="J677" s="38"/>
      <c r="K677" s="38"/>
      <c r="L677" s="41"/>
      <c r="M677" s="263"/>
      <c r="N677" s="264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720</v>
      </c>
      <c r="AU677" s="19" t="s">
        <v>80</v>
      </c>
    </row>
    <row r="678" spans="1:65" s="2" customFormat="1" ht="16.5" customHeight="1">
      <c r="A678" s="36"/>
      <c r="B678" s="37"/>
      <c r="C678" s="195" t="s">
        <v>2471</v>
      </c>
      <c r="D678" s="195" t="s">
        <v>213</v>
      </c>
      <c r="E678" s="196" t="s">
        <v>3870</v>
      </c>
      <c r="F678" s="197" t="s">
        <v>3869</v>
      </c>
      <c r="G678" s="198" t="s">
        <v>438</v>
      </c>
      <c r="H678" s="199">
        <v>45</v>
      </c>
      <c r="I678" s="200"/>
      <c r="J678" s="201">
        <f>ROUND(I678*H678,2)</f>
        <v>0</v>
      </c>
      <c r="K678" s="197" t="s">
        <v>21</v>
      </c>
      <c r="L678" s="41"/>
      <c r="M678" s="202" t="s">
        <v>21</v>
      </c>
      <c r="N678" s="203" t="s">
        <v>44</v>
      </c>
      <c r="O678" s="66"/>
      <c r="P678" s="204">
        <f>O678*H678</f>
        <v>0</v>
      </c>
      <c r="Q678" s="204">
        <v>0</v>
      </c>
      <c r="R678" s="204">
        <f>Q678*H678</f>
        <v>0</v>
      </c>
      <c r="S678" s="204">
        <v>0</v>
      </c>
      <c r="T678" s="205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206" t="s">
        <v>100</v>
      </c>
      <c r="AT678" s="206" t="s">
        <v>213</v>
      </c>
      <c r="AU678" s="206" t="s">
        <v>80</v>
      </c>
      <c r="AY678" s="19" t="s">
        <v>211</v>
      </c>
      <c r="BE678" s="207">
        <f>IF(N678="základní",J678,0)</f>
        <v>0</v>
      </c>
      <c r="BF678" s="207">
        <f>IF(N678="snížená",J678,0)</f>
        <v>0</v>
      </c>
      <c r="BG678" s="207">
        <f>IF(N678="zákl. přenesená",J678,0)</f>
        <v>0</v>
      </c>
      <c r="BH678" s="207">
        <f>IF(N678="sníž. přenesená",J678,0)</f>
        <v>0</v>
      </c>
      <c r="BI678" s="207">
        <f>IF(N678="nulová",J678,0)</f>
        <v>0</v>
      </c>
      <c r="BJ678" s="19" t="s">
        <v>80</v>
      </c>
      <c r="BK678" s="207">
        <f>ROUND(I678*H678,2)</f>
        <v>0</v>
      </c>
      <c r="BL678" s="19" t="s">
        <v>100</v>
      </c>
      <c r="BM678" s="206" t="s">
        <v>3488</v>
      </c>
    </row>
    <row r="679" spans="1:65" s="2" customFormat="1" ht="19.5">
      <c r="A679" s="36"/>
      <c r="B679" s="37"/>
      <c r="C679" s="38"/>
      <c r="D679" s="210" t="s">
        <v>720</v>
      </c>
      <c r="E679" s="38"/>
      <c r="F679" s="262" t="s">
        <v>3846</v>
      </c>
      <c r="G679" s="38"/>
      <c r="H679" s="38"/>
      <c r="I679" s="119"/>
      <c r="J679" s="38"/>
      <c r="K679" s="38"/>
      <c r="L679" s="41"/>
      <c r="M679" s="263"/>
      <c r="N679" s="264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720</v>
      </c>
      <c r="AU679" s="19" t="s">
        <v>80</v>
      </c>
    </row>
    <row r="680" spans="1:65" s="2" customFormat="1" ht="16.5" customHeight="1">
      <c r="A680" s="36"/>
      <c r="B680" s="37"/>
      <c r="C680" s="195" t="s">
        <v>2475</v>
      </c>
      <c r="D680" s="195" t="s">
        <v>213</v>
      </c>
      <c r="E680" s="196" t="s">
        <v>3871</v>
      </c>
      <c r="F680" s="197" t="s">
        <v>3872</v>
      </c>
      <c r="G680" s="198" t="s">
        <v>438</v>
      </c>
      <c r="H680" s="199">
        <v>106</v>
      </c>
      <c r="I680" s="200"/>
      <c r="J680" s="201">
        <f>ROUND(I680*H680,2)</f>
        <v>0</v>
      </c>
      <c r="K680" s="197" t="s">
        <v>21</v>
      </c>
      <c r="L680" s="41"/>
      <c r="M680" s="202" t="s">
        <v>21</v>
      </c>
      <c r="N680" s="203" t="s">
        <v>44</v>
      </c>
      <c r="O680" s="66"/>
      <c r="P680" s="204">
        <f>O680*H680</f>
        <v>0</v>
      </c>
      <c r="Q680" s="204">
        <v>0</v>
      </c>
      <c r="R680" s="204">
        <f>Q680*H680</f>
        <v>0</v>
      </c>
      <c r="S680" s="204">
        <v>0</v>
      </c>
      <c r="T680" s="205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206" t="s">
        <v>100</v>
      </c>
      <c r="AT680" s="206" t="s">
        <v>213</v>
      </c>
      <c r="AU680" s="206" t="s">
        <v>80</v>
      </c>
      <c r="AY680" s="19" t="s">
        <v>211</v>
      </c>
      <c r="BE680" s="207">
        <f>IF(N680="základní",J680,0)</f>
        <v>0</v>
      </c>
      <c r="BF680" s="207">
        <f>IF(N680="snížená",J680,0)</f>
        <v>0</v>
      </c>
      <c r="BG680" s="207">
        <f>IF(N680="zákl. přenesená",J680,0)</f>
        <v>0</v>
      </c>
      <c r="BH680" s="207">
        <f>IF(N680="sníž. přenesená",J680,0)</f>
        <v>0</v>
      </c>
      <c r="BI680" s="207">
        <f>IF(N680="nulová",J680,0)</f>
        <v>0</v>
      </c>
      <c r="BJ680" s="19" t="s">
        <v>80</v>
      </c>
      <c r="BK680" s="207">
        <f>ROUND(I680*H680,2)</f>
        <v>0</v>
      </c>
      <c r="BL680" s="19" t="s">
        <v>100</v>
      </c>
      <c r="BM680" s="206" t="s">
        <v>3494</v>
      </c>
    </row>
    <row r="681" spans="1:65" s="2" customFormat="1" ht="19.5">
      <c r="A681" s="36"/>
      <c r="B681" s="37"/>
      <c r="C681" s="38"/>
      <c r="D681" s="210" t="s">
        <v>720</v>
      </c>
      <c r="E681" s="38"/>
      <c r="F681" s="262" t="s">
        <v>3844</v>
      </c>
      <c r="G681" s="38"/>
      <c r="H681" s="38"/>
      <c r="I681" s="119"/>
      <c r="J681" s="38"/>
      <c r="K681" s="38"/>
      <c r="L681" s="41"/>
      <c r="M681" s="263"/>
      <c r="N681" s="264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720</v>
      </c>
      <c r="AU681" s="19" t="s">
        <v>80</v>
      </c>
    </row>
    <row r="682" spans="1:65" s="2" customFormat="1" ht="16.5" customHeight="1">
      <c r="A682" s="36"/>
      <c r="B682" s="37"/>
      <c r="C682" s="195" t="s">
        <v>2479</v>
      </c>
      <c r="D682" s="195" t="s">
        <v>213</v>
      </c>
      <c r="E682" s="196" t="s">
        <v>3873</v>
      </c>
      <c r="F682" s="197" t="s">
        <v>3872</v>
      </c>
      <c r="G682" s="198" t="s">
        <v>438</v>
      </c>
      <c r="H682" s="199">
        <v>106</v>
      </c>
      <c r="I682" s="200"/>
      <c r="J682" s="201">
        <f>ROUND(I682*H682,2)</f>
        <v>0</v>
      </c>
      <c r="K682" s="197" t="s">
        <v>21</v>
      </c>
      <c r="L682" s="41"/>
      <c r="M682" s="202" t="s">
        <v>21</v>
      </c>
      <c r="N682" s="203" t="s">
        <v>44</v>
      </c>
      <c r="O682" s="66"/>
      <c r="P682" s="204">
        <f>O682*H682</f>
        <v>0</v>
      </c>
      <c r="Q682" s="204">
        <v>0</v>
      </c>
      <c r="R682" s="204">
        <f>Q682*H682</f>
        <v>0</v>
      </c>
      <c r="S682" s="204">
        <v>0</v>
      </c>
      <c r="T682" s="205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06" t="s">
        <v>100</v>
      </c>
      <c r="AT682" s="206" t="s">
        <v>213</v>
      </c>
      <c r="AU682" s="206" t="s">
        <v>80</v>
      </c>
      <c r="AY682" s="19" t="s">
        <v>211</v>
      </c>
      <c r="BE682" s="207">
        <f>IF(N682="základní",J682,0)</f>
        <v>0</v>
      </c>
      <c r="BF682" s="207">
        <f>IF(N682="snížená",J682,0)</f>
        <v>0</v>
      </c>
      <c r="BG682" s="207">
        <f>IF(N682="zákl. přenesená",J682,0)</f>
        <v>0</v>
      </c>
      <c r="BH682" s="207">
        <f>IF(N682="sníž. přenesená",J682,0)</f>
        <v>0</v>
      </c>
      <c r="BI682" s="207">
        <f>IF(N682="nulová",J682,0)</f>
        <v>0</v>
      </c>
      <c r="BJ682" s="19" t="s">
        <v>80</v>
      </c>
      <c r="BK682" s="207">
        <f>ROUND(I682*H682,2)</f>
        <v>0</v>
      </c>
      <c r="BL682" s="19" t="s">
        <v>100</v>
      </c>
      <c r="BM682" s="206" t="s">
        <v>3501</v>
      </c>
    </row>
    <row r="683" spans="1:65" s="2" customFormat="1" ht="19.5">
      <c r="A683" s="36"/>
      <c r="B683" s="37"/>
      <c r="C683" s="38"/>
      <c r="D683" s="210" t="s">
        <v>720</v>
      </c>
      <c r="E683" s="38"/>
      <c r="F683" s="262" t="s">
        <v>3846</v>
      </c>
      <c r="G683" s="38"/>
      <c r="H683" s="38"/>
      <c r="I683" s="119"/>
      <c r="J683" s="38"/>
      <c r="K683" s="38"/>
      <c r="L683" s="41"/>
      <c r="M683" s="263"/>
      <c r="N683" s="264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720</v>
      </c>
      <c r="AU683" s="19" t="s">
        <v>80</v>
      </c>
    </row>
    <row r="684" spans="1:65" s="2" customFormat="1" ht="16.5" customHeight="1">
      <c r="A684" s="36"/>
      <c r="B684" s="37"/>
      <c r="C684" s="195" t="s">
        <v>2483</v>
      </c>
      <c r="D684" s="195" t="s">
        <v>213</v>
      </c>
      <c r="E684" s="196" t="s">
        <v>3874</v>
      </c>
      <c r="F684" s="197" t="s">
        <v>3875</v>
      </c>
      <c r="G684" s="198" t="s">
        <v>438</v>
      </c>
      <c r="H684" s="199">
        <v>59</v>
      </c>
      <c r="I684" s="200"/>
      <c r="J684" s="201">
        <f>ROUND(I684*H684,2)</f>
        <v>0</v>
      </c>
      <c r="K684" s="197" t="s">
        <v>21</v>
      </c>
      <c r="L684" s="41"/>
      <c r="M684" s="202" t="s">
        <v>21</v>
      </c>
      <c r="N684" s="203" t="s">
        <v>44</v>
      </c>
      <c r="O684" s="66"/>
      <c r="P684" s="204">
        <f>O684*H684</f>
        <v>0</v>
      </c>
      <c r="Q684" s="204">
        <v>0</v>
      </c>
      <c r="R684" s="204">
        <f>Q684*H684</f>
        <v>0</v>
      </c>
      <c r="S684" s="204">
        <v>0</v>
      </c>
      <c r="T684" s="205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206" t="s">
        <v>100</v>
      </c>
      <c r="AT684" s="206" t="s">
        <v>213</v>
      </c>
      <c r="AU684" s="206" t="s">
        <v>80</v>
      </c>
      <c r="AY684" s="19" t="s">
        <v>211</v>
      </c>
      <c r="BE684" s="207">
        <f>IF(N684="základní",J684,0)</f>
        <v>0</v>
      </c>
      <c r="BF684" s="207">
        <f>IF(N684="snížená",J684,0)</f>
        <v>0</v>
      </c>
      <c r="BG684" s="207">
        <f>IF(N684="zákl. přenesená",J684,0)</f>
        <v>0</v>
      </c>
      <c r="BH684" s="207">
        <f>IF(N684="sníž. přenesená",J684,0)</f>
        <v>0</v>
      </c>
      <c r="BI684" s="207">
        <f>IF(N684="nulová",J684,0)</f>
        <v>0</v>
      </c>
      <c r="BJ684" s="19" t="s">
        <v>80</v>
      </c>
      <c r="BK684" s="207">
        <f>ROUND(I684*H684,2)</f>
        <v>0</v>
      </c>
      <c r="BL684" s="19" t="s">
        <v>100</v>
      </c>
      <c r="BM684" s="206" t="s">
        <v>3510</v>
      </c>
    </row>
    <row r="685" spans="1:65" s="2" customFormat="1" ht="19.5">
      <c r="A685" s="36"/>
      <c r="B685" s="37"/>
      <c r="C685" s="38"/>
      <c r="D685" s="210" t="s">
        <v>720</v>
      </c>
      <c r="E685" s="38"/>
      <c r="F685" s="262" t="s">
        <v>3844</v>
      </c>
      <c r="G685" s="38"/>
      <c r="H685" s="38"/>
      <c r="I685" s="119"/>
      <c r="J685" s="38"/>
      <c r="K685" s="38"/>
      <c r="L685" s="41"/>
      <c r="M685" s="263"/>
      <c r="N685" s="264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720</v>
      </c>
      <c r="AU685" s="19" t="s">
        <v>80</v>
      </c>
    </row>
    <row r="686" spans="1:65" s="2" customFormat="1" ht="16.5" customHeight="1">
      <c r="A686" s="36"/>
      <c r="B686" s="37"/>
      <c r="C686" s="195" t="s">
        <v>2487</v>
      </c>
      <c r="D686" s="195" t="s">
        <v>213</v>
      </c>
      <c r="E686" s="196" t="s">
        <v>3876</v>
      </c>
      <c r="F686" s="197" t="s">
        <v>3875</v>
      </c>
      <c r="G686" s="198" t="s">
        <v>438</v>
      </c>
      <c r="H686" s="199">
        <v>59</v>
      </c>
      <c r="I686" s="200"/>
      <c r="J686" s="201">
        <f>ROUND(I686*H686,2)</f>
        <v>0</v>
      </c>
      <c r="K686" s="197" t="s">
        <v>21</v>
      </c>
      <c r="L686" s="41"/>
      <c r="M686" s="202" t="s">
        <v>21</v>
      </c>
      <c r="N686" s="203" t="s">
        <v>44</v>
      </c>
      <c r="O686" s="66"/>
      <c r="P686" s="204">
        <f>O686*H686</f>
        <v>0</v>
      </c>
      <c r="Q686" s="204">
        <v>0</v>
      </c>
      <c r="R686" s="204">
        <f>Q686*H686</f>
        <v>0</v>
      </c>
      <c r="S686" s="204">
        <v>0</v>
      </c>
      <c r="T686" s="205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206" t="s">
        <v>100</v>
      </c>
      <c r="AT686" s="206" t="s">
        <v>213</v>
      </c>
      <c r="AU686" s="206" t="s">
        <v>80</v>
      </c>
      <c r="AY686" s="19" t="s">
        <v>211</v>
      </c>
      <c r="BE686" s="207">
        <f>IF(N686="základní",J686,0)</f>
        <v>0</v>
      </c>
      <c r="BF686" s="207">
        <f>IF(N686="snížená",J686,0)</f>
        <v>0</v>
      </c>
      <c r="BG686" s="207">
        <f>IF(N686="zákl. přenesená",J686,0)</f>
        <v>0</v>
      </c>
      <c r="BH686" s="207">
        <f>IF(N686="sníž. přenesená",J686,0)</f>
        <v>0</v>
      </c>
      <c r="BI686" s="207">
        <f>IF(N686="nulová",J686,0)</f>
        <v>0</v>
      </c>
      <c r="BJ686" s="19" t="s">
        <v>80</v>
      </c>
      <c r="BK686" s="207">
        <f>ROUND(I686*H686,2)</f>
        <v>0</v>
      </c>
      <c r="BL686" s="19" t="s">
        <v>100</v>
      </c>
      <c r="BM686" s="206" t="s">
        <v>3517</v>
      </c>
    </row>
    <row r="687" spans="1:65" s="2" customFormat="1" ht="19.5">
      <c r="A687" s="36"/>
      <c r="B687" s="37"/>
      <c r="C687" s="38"/>
      <c r="D687" s="210" t="s">
        <v>720</v>
      </c>
      <c r="E687" s="38"/>
      <c r="F687" s="262" t="s">
        <v>3846</v>
      </c>
      <c r="G687" s="38"/>
      <c r="H687" s="38"/>
      <c r="I687" s="119"/>
      <c r="J687" s="38"/>
      <c r="K687" s="38"/>
      <c r="L687" s="41"/>
      <c r="M687" s="263"/>
      <c r="N687" s="264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720</v>
      </c>
      <c r="AU687" s="19" t="s">
        <v>80</v>
      </c>
    </row>
    <row r="688" spans="1:65" s="2" customFormat="1" ht="16.5" customHeight="1">
      <c r="A688" s="36"/>
      <c r="B688" s="37"/>
      <c r="C688" s="195" t="s">
        <v>2493</v>
      </c>
      <c r="D688" s="195" t="s">
        <v>213</v>
      </c>
      <c r="E688" s="196" t="s">
        <v>3877</v>
      </c>
      <c r="F688" s="197" t="s">
        <v>3878</v>
      </c>
      <c r="G688" s="198" t="s">
        <v>438</v>
      </c>
      <c r="H688" s="199">
        <v>47</v>
      </c>
      <c r="I688" s="200"/>
      <c r="J688" s="201">
        <f>ROUND(I688*H688,2)</f>
        <v>0</v>
      </c>
      <c r="K688" s="197" t="s">
        <v>21</v>
      </c>
      <c r="L688" s="41"/>
      <c r="M688" s="202" t="s">
        <v>21</v>
      </c>
      <c r="N688" s="203" t="s">
        <v>44</v>
      </c>
      <c r="O688" s="66"/>
      <c r="P688" s="204">
        <f>O688*H688</f>
        <v>0</v>
      </c>
      <c r="Q688" s="204">
        <v>0</v>
      </c>
      <c r="R688" s="204">
        <f>Q688*H688</f>
        <v>0</v>
      </c>
      <c r="S688" s="204">
        <v>0</v>
      </c>
      <c r="T688" s="205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206" t="s">
        <v>100</v>
      </c>
      <c r="AT688" s="206" t="s">
        <v>213</v>
      </c>
      <c r="AU688" s="206" t="s">
        <v>80</v>
      </c>
      <c r="AY688" s="19" t="s">
        <v>211</v>
      </c>
      <c r="BE688" s="207">
        <f>IF(N688="základní",J688,0)</f>
        <v>0</v>
      </c>
      <c r="BF688" s="207">
        <f>IF(N688="snížená",J688,0)</f>
        <v>0</v>
      </c>
      <c r="BG688" s="207">
        <f>IF(N688="zákl. přenesená",J688,0)</f>
        <v>0</v>
      </c>
      <c r="BH688" s="207">
        <f>IF(N688="sníž. přenesená",J688,0)</f>
        <v>0</v>
      </c>
      <c r="BI688" s="207">
        <f>IF(N688="nulová",J688,0)</f>
        <v>0</v>
      </c>
      <c r="BJ688" s="19" t="s">
        <v>80</v>
      </c>
      <c r="BK688" s="207">
        <f>ROUND(I688*H688,2)</f>
        <v>0</v>
      </c>
      <c r="BL688" s="19" t="s">
        <v>100</v>
      </c>
      <c r="BM688" s="206" t="s">
        <v>3879</v>
      </c>
    </row>
    <row r="689" spans="1:65" s="2" customFormat="1" ht="19.5">
      <c r="A689" s="36"/>
      <c r="B689" s="37"/>
      <c r="C689" s="38"/>
      <c r="D689" s="210" t="s">
        <v>720</v>
      </c>
      <c r="E689" s="38"/>
      <c r="F689" s="262" t="s">
        <v>3844</v>
      </c>
      <c r="G689" s="38"/>
      <c r="H689" s="38"/>
      <c r="I689" s="119"/>
      <c r="J689" s="38"/>
      <c r="K689" s="38"/>
      <c r="L689" s="41"/>
      <c r="M689" s="263"/>
      <c r="N689" s="264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720</v>
      </c>
      <c r="AU689" s="19" t="s">
        <v>80</v>
      </c>
    </row>
    <row r="690" spans="1:65" s="2" customFormat="1" ht="16.5" customHeight="1">
      <c r="A690" s="36"/>
      <c r="B690" s="37"/>
      <c r="C690" s="195" t="s">
        <v>2497</v>
      </c>
      <c r="D690" s="195" t="s">
        <v>213</v>
      </c>
      <c r="E690" s="196" t="s">
        <v>3880</v>
      </c>
      <c r="F690" s="197" t="s">
        <v>3878</v>
      </c>
      <c r="G690" s="198" t="s">
        <v>438</v>
      </c>
      <c r="H690" s="199">
        <v>47</v>
      </c>
      <c r="I690" s="200"/>
      <c r="J690" s="201">
        <f>ROUND(I690*H690,2)</f>
        <v>0</v>
      </c>
      <c r="K690" s="197" t="s">
        <v>21</v>
      </c>
      <c r="L690" s="41"/>
      <c r="M690" s="202" t="s">
        <v>21</v>
      </c>
      <c r="N690" s="203" t="s">
        <v>44</v>
      </c>
      <c r="O690" s="66"/>
      <c r="P690" s="204">
        <f>O690*H690</f>
        <v>0</v>
      </c>
      <c r="Q690" s="204">
        <v>0</v>
      </c>
      <c r="R690" s="204">
        <f>Q690*H690</f>
        <v>0</v>
      </c>
      <c r="S690" s="204">
        <v>0</v>
      </c>
      <c r="T690" s="20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206" t="s">
        <v>100</v>
      </c>
      <c r="AT690" s="206" t="s">
        <v>213</v>
      </c>
      <c r="AU690" s="206" t="s">
        <v>80</v>
      </c>
      <c r="AY690" s="19" t="s">
        <v>211</v>
      </c>
      <c r="BE690" s="207">
        <f>IF(N690="základní",J690,0)</f>
        <v>0</v>
      </c>
      <c r="BF690" s="207">
        <f>IF(N690="snížená",J690,0)</f>
        <v>0</v>
      </c>
      <c r="BG690" s="207">
        <f>IF(N690="zákl. přenesená",J690,0)</f>
        <v>0</v>
      </c>
      <c r="BH690" s="207">
        <f>IF(N690="sníž. přenesená",J690,0)</f>
        <v>0</v>
      </c>
      <c r="BI690" s="207">
        <f>IF(N690="nulová",J690,0)</f>
        <v>0</v>
      </c>
      <c r="BJ690" s="19" t="s">
        <v>80</v>
      </c>
      <c r="BK690" s="207">
        <f>ROUND(I690*H690,2)</f>
        <v>0</v>
      </c>
      <c r="BL690" s="19" t="s">
        <v>100</v>
      </c>
      <c r="BM690" s="206" t="s">
        <v>3881</v>
      </c>
    </row>
    <row r="691" spans="1:65" s="2" customFormat="1" ht="19.5">
      <c r="A691" s="36"/>
      <c r="B691" s="37"/>
      <c r="C691" s="38"/>
      <c r="D691" s="210" t="s">
        <v>720</v>
      </c>
      <c r="E691" s="38"/>
      <c r="F691" s="262" t="s">
        <v>3846</v>
      </c>
      <c r="G691" s="38"/>
      <c r="H691" s="38"/>
      <c r="I691" s="119"/>
      <c r="J691" s="38"/>
      <c r="K691" s="38"/>
      <c r="L691" s="41"/>
      <c r="M691" s="263"/>
      <c r="N691" s="264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720</v>
      </c>
      <c r="AU691" s="19" t="s">
        <v>80</v>
      </c>
    </row>
    <row r="692" spans="1:65" s="2" customFormat="1" ht="16.5" customHeight="1">
      <c r="A692" s="36"/>
      <c r="B692" s="37"/>
      <c r="C692" s="195" t="s">
        <v>2501</v>
      </c>
      <c r="D692" s="195" t="s">
        <v>213</v>
      </c>
      <c r="E692" s="196" t="s">
        <v>3882</v>
      </c>
      <c r="F692" s="197" t="s">
        <v>3883</v>
      </c>
      <c r="G692" s="198" t="s">
        <v>438</v>
      </c>
      <c r="H692" s="199">
        <v>145</v>
      </c>
      <c r="I692" s="200"/>
      <c r="J692" s="201">
        <f>ROUND(I692*H692,2)</f>
        <v>0</v>
      </c>
      <c r="K692" s="197" t="s">
        <v>21</v>
      </c>
      <c r="L692" s="41"/>
      <c r="M692" s="202" t="s">
        <v>21</v>
      </c>
      <c r="N692" s="203" t="s">
        <v>44</v>
      </c>
      <c r="O692" s="66"/>
      <c r="P692" s="204">
        <f>O692*H692</f>
        <v>0</v>
      </c>
      <c r="Q692" s="204">
        <v>0</v>
      </c>
      <c r="R692" s="204">
        <f>Q692*H692</f>
        <v>0</v>
      </c>
      <c r="S692" s="204">
        <v>0</v>
      </c>
      <c r="T692" s="205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206" t="s">
        <v>100</v>
      </c>
      <c r="AT692" s="206" t="s">
        <v>213</v>
      </c>
      <c r="AU692" s="206" t="s">
        <v>80</v>
      </c>
      <c r="AY692" s="19" t="s">
        <v>211</v>
      </c>
      <c r="BE692" s="207">
        <f>IF(N692="základní",J692,0)</f>
        <v>0</v>
      </c>
      <c r="BF692" s="207">
        <f>IF(N692="snížená",J692,0)</f>
        <v>0</v>
      </c>
      <c r="BG692" s="207">
        <f>IF(N692="zákl. přenesená",J692,0)</f>
        <v>0</v>
      </c>
      <c r="BH692" s="207">
        <f>IF(N692="sníž. přenesená",J692,0)</f>
        <v>0</v>
      </c>
      <c r="BI692" s="207">
        <f>IF(N692="nulová",J692,0)</f>
        <v>0</v>
      </c>
      <c r="BJ692" s="19" t="s">
        <v>80</v>
      </c>
      <c r="BK692" s="207">
        <f>ROUND(I692*H692,2)</f>
        <v>0</v>
      </c>
      <c r="BL692" s="19" t="s">
        <v>100</v>
      </c>
      <c r="BM692" s="206" t="s">
        <v>3884</v>
      </c>
    </row>
    <row r="693" spans="1:65" s="2" customFormat="1" ht="19.5">
      <c r="A693" s="36"/>
      <c r="B693" s="37"/>
      <c r="C693" s="38"/>
      <c r="D693" s="210" t="s">
        <v>720</v>
      </c>
      <c r="E693" s="38"/>
      <c r="F693" s="262" t="s">
        <v>3844</v>
      </c>
      <c r="G693" s="38"/>
      <c r="H693" s="38"/>
      <c r="I693" s="119"/>
      <c r="J693" s="38"/>
      <c r="K693" s="38"/>
      <c r="L693" s="41"/>
      <c r="M693" s="263"/>
      <c r="N693" s="264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720</v>
      </c>
      <c r="AU693" s="19" t="s">
        <v>80</v>
      </c>
    </row>
    <row r="694" spans="1:65" s="2" customFormat="1" ht="16.5" customHeight="1">
      <c r="A694" s="36"/>
      <c r="B694" s="37"/>
      <c r="C694" s="195" t="s">
        <v>2503</v>
      </c>
      <c r="D694" s="195" t="s">
        <v>213</v>
      </c>
      <c r="E694" s="196" t="s">
        <v>3885</v>
      </c>
      <c r="F694" s="197" t="s">
        <v>3883</v>
      </c>
      <c r="G694" s="198" t="s">
        <v>438</v>
      </c>
      <c r="H694" s="199">
        <v>145</v>
      </c>
      <c r="I694" s="200"/>
      <c r="J694" s="201">
        <f>ROUND(I694*H694,2)</f>
        <v>0</v>
      </c>
      <c r="K694" s="197" t="s">
        <v>21</v>
      </c>
      <c r="L694" s="41"/>
      <c r="M694" s="202" t="s">
        <v>21</v>
      </c>
      <c r="N694" s="203" t="s">
        <v>44</v>
      </c>
      <c r="O694" s="66"/>
      <c r="P694" s="204">
        <f>O694*H694</f>
        <v>0</v>
      </c>
      <c r="Q694" s="204">
        <v>0</v>
      </c>
      <c r="R694" s="204">
        <f>Q694*H694</f>
        <v>0</v>
      </c>
      <c r="S694" s="204">
        <v>0</v>
      </c>
      <c r="T694" s="205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206" t="s">
        <v>100</v>
      </c>
      <c r="AT694" s="206" t="s">
        <v>213</v>
      </c>
      <c r="AU694" s="206" t="s">
        <v>80</v>
      </c>
      <c r="AY694" s="19" t="s">
        <v>211</v>
      </c>
      <c r="BE694" s="207">
        <f>IF(N694="základní",J694,0)</f>
        <v>0</v>
      </c>
      <c r="BF694" s="207">
        <f>IF(N694="snížená",J694,0)</f>
        <v>0</v>
      </c>
      <c r="BG694" s="207">
        <f>IF(N694="zákl. přenesená",J694,0)</f>
        <v>0</v>
      </c>
      <c r="BH694" s="207">
        <f>IF(N694="sníž. přenesená",J694,0)</f>
        <v>0</v>
      </c>
      <c r="BI694" s="207">
        <f>IF(N694="nulová",J694,0)</f>
        <v>0</v>
      </c>
      <c r="BJ694" s="19" t="s">
        <v>80</v>
      </c>
      <c r="BK694" s="207">
        <f>ROUND(I694*H694,2)</f>
        <v>0</v>
      </c>
      <c r="BL694" s="19" t="s">
        <v>100</v>
      </c>
      <c r="BM694" s="206" t="s">
        <v>3886</v>
      </c>
    </row>
    <row r="695" spans="1:65" s="2" customFormat="1" ht="19.5">
      <c r="A695" s="36"/>
      <c r="B695" s="37"/>
      <c r="C695" s="38"/>
      <c r="D695" s="210" t="s">
        <v>720</v>
      </c>
      <c r="E695" s="38"/>
      <c r="F695" s="262" t="s">
        <v>3846</v>
      </c>
      <c r="G695" s="38"/>
      <c r="H695" s="38"/>
      <c r="I695" s="119"/>
      <c r="J695" s="38"/>
      <c r="K695" s="38"/>
      <c r="L695" s="41"/>
      <c r="M695" s="263"/>
      <c r="N695" s="264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720</v>
      </c>
      <c r="AU695" s="19" t="s">
        <v>80</v>
      </c>
    </row>
    <row r="696" spans="1:65" s="2" customFormat="1" ht="16.5" customHeight="1">
      <c r="A696" s="36"/>
      <c r="B696" s="37"/>
      <c r="C696" s="195" t="s">
        <v>2508</v>
      </c>
      <c r="D696" s="195" t="s">
        <v>213</v>
      </c>
      <c r="E696" s="196" t="s">
        <v>3887</v>
      </c>
      <c r="F696" s="197" t="s">
        <v>3888</v>
      </c>
      <c r="G696" s="198" t="s">
        <v>438</v>
      </c>
      <c r="H696" s="199">
        <v>21</v>
      </c>
      <c r="I696" s="200"/>
      <c r="J696" s="201">
        <f>ROUND(I696*H696,2)</f>
        <v>0</v>
      </c>
      <c r="K696" s="197" t="s">
        <v>21</v>
      </c>
      <c r="L696" s="41"/>
      <c r="M696" s="202" t="s">
        <v>21</v>
      </c>
      <c r="N696" s="203" t="s">
        <v>44</v>
      </c>
      <c r="O696" s="66"/>
      <c r="P696" s="204">
        <f>O696*H696</f>
        <v>0</v>
      </c>
      <c r="Q696" s="204">
        <v>0</v>
      </c>
      <c r="R696" s="204">
        <f>Q696*H696</f>
        <v>0</v>
      </c>
      <c r="S696" s="204">
        <v>0</v>
      </c>
      <c r="T696" s="20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206" t="s">
        <v>100</v>
      </c>
      <c r="AT696" s="206" t="s">
        <v>213</v>
      </c>
      <c r="AU696" s="206" t="s">
        <v>80</v>
      </c>
      <c r="AY696" s="19" t="s">
        <v>211</v>
      </c>
      <c r="BE696" s="207">
        <f>IF(N696="základní",J696,0)</f>
        <v>0</v>
      </c>
      <c r="BF696" s="207">
        <f>IF(N696="snížená",J696,0)</f>
        <v>0</v>
      </c>
      <c r="BG696" s="207">
        <f>IF(N696="zákl. přenesená",J696,0)</f>
        <v>0</v>
      </c>
      <c r="BH696" s="207">
        <f>IF(N696="sníž. přenesená",J696,0)</f>
        <v>0</v>
      </c>
      <c r="BI696" s="207">
        <f>IF(N696="nulová",J696,0)</f>
        <v>0</v>
      </c>
      <c r="BJ696" s="19" t="s">
        <v>80</v>
      </c>
      <c r="BK696" s="207">
        <f>ROUND(I696*H696,2)</f>
        <v>0</v>
      </c>
      <c r="BL696" s="19" t="s">
        <v>100</v>
      </c>
      <c r="BM696" s="206" t="s">
        <v>3889</v>
      </c>
    </row>
    <row r="697" spans="1:65" s="2" customFormat="1" ht="19.5">
      <c r="A697" s="36"/>
      <c r="B697" s="37"/>
      <c r="C697" s="38"/>
      <c r="D697" s="210" t="s">
        <v>720</v>
      </c>
      <c r="E697" s="38"/>
      <c r="F697" s="262" t="s">
        <v>3844</v>
      </c>
      <c r="G697" s="38"/>
      <c r="H697" s="38"/>
      <c r="I697" s="119"/>
      <c r="J697" s="38"/>
      <c r="K697" s="38"/>
      <c r="L697" s="41"/>
      <c r="M697" s="263"/>
      <c r="N697" s="264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720</v>
      </c>
      <c r="AU697" s="19" t="s">
        <v>80</v>
      </c>
    </row>
    <row r="698" spans="1:65" s="2" customFormat="1" ht="16.5" customHeight="1">
      <c r="A698" s="36"/>
      <c r="B698" s="37"/>
      <c r="C698" s="195" t="s">
        <v>2513</v>
      </c>
      <c r="D698" s="195" t="s">
        <v>213</v>
      </c>
      <c r="E698" s="196" t="s">
        <v>3890</v>
      </c>
      <c r="F698" s="197" t="s">
        <v>3888</v>
      </c>
      <c r="G698" s="198" t="s">
        <v>438</v>
      </c>
      <c r="H698" s="199">
        <v>21</v>
      </c>
      <c r="I698" s="200"/>
      <c r="J698" s="201">
        <f>ROUND(I698*H698,2)</f>
        <v>0</v>
      </c>
      <c r="K698" s="197" t="s">
        <v>21</v>
      </c>
      <c r="L698" s="41"/>
      <c r="M698" s="202" t="s">
        <v>21</v>
      </c>
      <c r="N698" s="203" t="s">
        <v>44</v>
      </c>
      <c r="O698" s="66"/>
      <c r="P698" s="204">
        <f>O698*H698</f>
        <v>0</v>
      </c>
      <c r="Q698" s="204">
        <v>0</v>
      </c>
      <c r="R698" s="204">
        <f>Q698*H698</f>
        <v>0</v>
      </c>
      <c r="S698" s="204">
        <v>0</v>
      </c>
      <c r="T698" s="205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206" t="s">
        <v>100</v>
      </c>
      <c r="AT698" s="206" t="s">
        <v>213</v>
      </c>
      <c r="AU698" s="206" t="s">
        <v>80</v>
      </c>
      <c r="AY698" s="19" t="s">
        <v>211</v>
      </c>
      <c r="BE698" s="207">
        <f>IF(N698="základní",J698,0)</f>
        <v>0</v>
      </c>
      <c r="BF698" s="207">
        <f>IF(N698="snížená",J698,0)</f>
        <v>0</v>
      </c>
      <c r="BG698" s="207">
        <f>IF(N698="zákl. přenesená",J698,0)</f>
        <v>0</v>
      </c>
      <c r="BH698" s="207">
        <f>IF(N698="sníž. přenesená",J698,0)</f>
        <v>0</v>
      </c>
      <c r="BI698" s="207">
        <f>IF(N698="nulová",J698,0)</f>
        <v>0</v>
      </c>
      <c r="BJ698" s="19" t="s">
        <v>80</v>
      </c>
      <c r="BK698" s="207">
        <f>ROUND(I698*H698,2)</f>
        <v>0</v>
      </c>
      <c r="BL698" s="19" t="s">
        <v>100</v>
      </c>
      <c r="BM698" s="206" t="s">
        <v>3891</v>
      </c>
    </row>
    <row r="699" spans="1:65" s="2" customFormat="1" ht="19.5">
      <c r="A699" s="36"/>
      <c r="B699" s="37"/>
      <c r="C699" s="38"/>
      <c r="D699" s="210" t="s">
        <v>720</v>
      </c>
      <c r="E699" s="38"/>
      <c r="F699" s="262" t="s">
        <v>3846</v>
      </c>
      <c r="G699" s="38"/>
      <c r="H699" s="38"/>
      <c r="I699" s="119"/>
      <c r="J699" s="38"/>
      <c r="K699" s="38"/>
      <c r="L699" s="41"/>
      <c r="M699" s="263"/>
      <c r="N699" s="264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720</v>
      </c>
      <c r="AU699" s="19" t="s">
        <v>80</v>
      </c>
    </row>
    <row r="700" spans="1:65" s="2" customFormat="1" ht="16.5" customHeight="1">
      <c r="A700" s="36"/>
      <c r="B700" s="37"/>
      <c r="C700" s="195" t="s">
        <v>2516</v>
      </c>
      <c r="D700" s="195" t="s">
        <v>213</v>
      </c>
      <c r="E700" s="196" t="s">
        <v>3892</v>
      </c>
      <c r="F700" s="197" t="s">
        <v>3893</v>
      </c>
      <c r="G700" s="198" t="s">
        <v>438</v>
      </c>
      <c r="H700" s="199">
        <v>68</v>
      </c>
      <c r="I700" s="200"/>
      <c r="J700" s="201">
        <f>ROUND(I700*H700,2)</f>
        <v>0</v>
      </c>
      <c r="K700" s="197" t="s">
        <v>21</v>
      </c>
      <c r="L700" s="41"/>
      <c r="M700" s="202" t="s">
        <v>21</v>
      </c>
      <c r="N700" s="203" t="s">
        <v>44</v>
      </c>
      <c r="O700" s="66"/>
      <c r="P700" s="204">
        <f>O700*H700</f>
        <v>0</v>
      </c>
      <c r="Q700" s="204">
        <v>0</v>
      </c>
      <c r="R700" s="204">
        <f>Q700*H700</f>
        <v>0</v>
      </c>
      <c r="S700" s="204">
        <v>0</v>
      </c>
      <c r="T700" s="205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206" t="s">
        <v>100</v>
      </c>
      <c r="AT700" s="206" t="s">
        <v>213</v>
      </c>
      <c r="AU700" s="206" t="s">
        <v>80</v>
      </c>
      <c r="AY700" s="19" t="s">
        <v>211</v>
      </c>
      <c r="BE700" s="207">
        <f>IF(N700="základní",J700,0)</f>
        <v>0</v>
      </c>
      <c r="BF700" s="207">
        <f>IF(N700="snížená",J700,0)</f>
        <v>0</v>
      </c>
      <c r="BG700" s="207">
        <f>IF(N700="zákl. přenesená",J700,0)</f>
        <v>0</v>
      </c>
      <c r="BH700" s="207">
        <f>IF(N700="sníž. přenesená",J700,0)</f>
        <v>0</v>
      </c>
      <c r="BI700" s="207">
        <f>IF(N700="nulová",J700,0)</f>
        <v>0</v>
      </c>
      <c r="BJ700" s="19" t="s">
        <v>80</v>
      </c>
      <c r="BK700" s="207">
        <f>ROUND(I700*H700,2)</f>
        <v>0</v>
      </c>
      <c r="BL700" s="19" t="s">
        <v>100</v>
      </c>
      <c r="BM700" s="206" t="s">
        <v>3894</v>
      </c>
    </row>
    <row r="701" spans="1:65" s="2" customFormat="1" ht="19.5">
      <c r="A701" s="36"/>
      <c r="B701" s="37"/>
      <c r="C701" s="38"/>
      <c r="D701" s="210" t="s">
        <v>720</v>
      </c>
      <c r="E701" s="38"/>
      <c r="F701" s="262" t="s">
        <v>3844</v>
      </c>
      <c r="G701" s="38"/>
      <c r="H701" s="38"/>
      <c r="I701" s="119"/>
      <c r="J701" s="38"/>
      <c r="K701" s="38"/>
      <c r="L701" s="41"/>
      <c r="M701" s="263"/>
      <c r="N701" s="264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9" t="s">
        <v>720</v>
      </c>
      <c r="AU701" s="19" t="s">
        <v>80</v>
      </c>
    </row>
    <row r="702" spans="1:65" s="2" customFormat="1" ht="16.5" customHeight="1">
      <c r="A702" s="36"/>
      <c r="B702" s="37"/>
      <c r="C702" s="195" t="s">
        <v>2520</v>
      </c>
      <c r="D702" s="195" t="s">
        <v>213</v>
      </c>
      <c r="E702" s="196" t="s">
        <v>3895</v>
      </c>
      <c r="F702" s="197" t="s">
        <v>3893</v>
      </c>
      <c r="G702" s="198" t="s">
        <v>438</v>
      </c>
      <c r="H702" s="199">
        <v>68</v>
      </c>
      <c r="I702" s="200"/>
      <c r="J702" s="201">
        <f>ROUND(I702*H702,2)</f>
        <v>0</v>
      </c>
      <c r="K702" s="197" t="s">
        <v>21</v>
      </c>
      <c r="L702" s="41"/>
      <c r="M702" s="202" t="s">
        <v>21</v>
      </c>
      <c r="N702" s="203" t="s">
        <v>44</v>
      </c>
      <c r="O702" s="66"/>
      <c r="P702" s="204">
        <f>O702*H702</f>
        <v>0</v>
      </c>
      <c r="Q702" s="204">
        <v>0</v>
      </c>
      <c r="R702" s="204">
        <f>Q702*H702</f>
        <v>0</v>
      </c>
      <c r="S702" s="204">
        <v>0</v>
      </c>
      <c r="T702" s="205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206" t="s">
        <v>100</v>
      </c>
      <c r="AT702" s="206" t="s">
        <v>213</v>
      </c>
      <c r="AU702" s="206" t="s">
        <v>80</v>
      </c>
      <c r="AY702" s="19" t="s">
        <v>211</v>
      </c>
      <c r="BE702" s="207">
        <f>IF(N702="základní",J702,0)</f>
        <v>0</v>
      </c>
      <c r="BF702" s="207">
        <f>IF(N702="snížená",J702,0)</f>
        <v>0</v>
      </c>
      <c r="BG702" s="207">
        <f>IF(N702="zákl. přenesená",J702,0)</f>
        <v>0</v>
      </c>
      <c r="BH702" s="207">
        <f>IF(N702="sníž. přenesená",J702,0)</f>
        <v>0</v>
      </c>
      <c r="BI702" s="207">
        <f>IF(N702="nulová",J702,0)</f>
        <v>0</v>
      </c>
      <c r="BJ702" s="19" t="s">
        <v>80</v>
      </c>
      <c r="BK702" s="207">
        <f>ROUND(I702*H702,2)</f>
        <v>0</v>
      </c>
      <c r="BL702" s="19" t="s">
        <v>100</v>
      </c>
      <c r="BM702" s="206" t="s">
        <v>3896</v>
      </c>
    </row>
    <row r="703" spans="1:65" s="2" customFormat="1" ht="19.5">
      <c r="A703" s="36"/>
      <c r="B703" s="37"/>
      <c r="C703" s="38"/>
      <c r="D703" s="210" t="s">
        <v>720</v>
      </c>
      <c r="E703" s="38"/>
      <c r="F703" s="262" t="s">
        <v>3846</v>
      </c>
      <c r="G703" s="38"/>
      <c r="H703" s="38"/>
      <c r="I703" s="119"/>
      <c r="J703" s="38"/>
      <c r="K703" s="38"/>
      <c r="L703" s="41"/>
      <c r="M703" s="263"/>
      <c r="N703" s="264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720</v>
      </c>
      <c r="AU703" s="19" t="s">
        <v>80</v>
      </c>
    </row>
    <row r="704" spans="1:65" s="2" customFormat="1" ht="16.5" customHeight="1">
      <c r="A704" s="36"/>
      <c r="B704" s="37"/>
      <c r="C704" s="195" t="s">
        <v>2523</v>
      </c>
      <c r="D704" s="195" t="s">
        <v>213</v>
      </c>
      <c r="E704" s="196" t="s">
        <v>3897</v>
      </c>
      <c r="F704" s="197" t="s">
        <v>3898</v>
      </c>
      <c r="G704" s="198" t="s">
        <v>438</v>
      </c>
      <c r="H704" s="199">
        <v>67</v>
      </c>
      <c r="I704" s="200"/>
      <c r="J704" s="201">
        <f>ROUND(I704*H704,2)</f>
        <v>0</v>
      </c>
      <c r="K704" s="197" t="s">
        <v>21</v>
      </c>
      <c r="L704" s="41"/>
      <c r="M704" s="202" t="s">
        <v>21</v>
      </c>
      <c r="N704" s="203" t="s">
        <v>44</v>
      </c>
      <c r="O704" s="66"/>
      <c r="P704" s="204">
        <f>O704*H704</f>
        <v>0</v>
      </c>
      <c r="Q704" s="204">
        <v>0</v>
      </c>
      <c r="R704" s="204">
        <f>Q704*H704</f>
        <v>0</v>
      </c>
      <c r="S704" s="204">
        <v>0</v>
      </c>
      <c r="T704" s="205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206" t="s">
        <v>100</v>
      </c>
      <c r="AT704" s="206" t="s">
        <v>213</v>
      </c>
      <c r="AU704" s="206" t="s">
        <v>80</v>
      </c>
      <c r="AY704" s="19" t="s">
        <v>211</v>
      </c>
      <c r="BE704" s="207">
        <f>IF(N704="základní",J704,0)</f>
        <v>0</v>
      </c>
      <c r="BF704" s="207">
        <f>IF(N704="snížená",J704,0)</f>
        <v>0</v>
      </c>
      <c r="BG704" s="207">
        <f>IF(N704="zákl. přenesená",J704,0)</f>
        <v>0</v>
      </c>
      <c r="BH704" s="207">
        <f>IF(N704="sníž. přenesená",J704,0)</f>
        <v>0</v>
      </c>
      <c r="BI704" s="207">
        <f>IF(N704="nulová",J704,0)</f>
        <v>0</v>
      </c>
      <c r="BJ704" s="19" t="s">
        <v>80</v>
      </c>
      <c r="BK704" s="207">
        <f>ROUND(I704*H704,2)</f>
        <v>0</v>
      </c>
      <c r="BL704" s="19" t="s">
        <v>100</v>
      </c>
      <c r="BM704" s="206" t="s">
        <v>3899</v>
      </c>
    </row>
    <row r="705" spans="1:65" s="2" customFormat="1" ht="19.5">
      <c r="A705" s="36"/>
      <c r="B705" s="37"/>
      <c r="C705" s="38"/>
      <c r="D705" s="210" t="s">
        <v>720</v>
      </c>
      <c r="E705" s="38"/>
      <c r="F705" s="262" t="s">
        <v>3900</v>
      </c>
      <c r="G705" s="38"/>
      <c r="H705" s="38"/>
      <c r="I705" s="119"/>
      <c r="J705" s="38"/>
      <c r="K705" s="38"/>
      <c r="L705" s="41"/>
      <c r="M705" s="263"/>
      <c r="N705" s="264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720</v>
      </c>
      <c r="AU705" s="19" t="s">
        <v>80</v>
      </c>
    </row>
    <row r="706" spans="1:65" s="2" customFormat="1" ht="16.5" customHeight="1">
      <c r="A706" s="36"/>
      <c r="B706" s="37"/>
      <c r="C706" s="195" t="s">
        <v>2527</v>
      </c>
      <c r="D706" s="195" t="s">
        <v>213</v>
      </c>
      <c r="E706" s="196" t="s">
        <v>3901</v>
      </c>
      <c r="F706" s="197" t="s">
        <v>3898</v>
      </c>
      <c r="G706" s="198" t="s">
        <v>438</v>
      </c>
      <c r="H706" s="199">
        <v>67</v>
      </c>
      <c r="I706" s="200"/>
      <c r="J706" s="201">
        <f>ROUND(I706*H706,2)</f>
        <v>0</v>
      </c>
      <c r="K706" s="197" t="s">
        <v>21</v>
      </c>
      <c r="L706" s="41"/>
      <c r="M706" s="202" t="s">
        <v>21</v>
      </c>
      <c r="N706" s="203" t="s">
        <v>44</v>
      </c>
      <c r="O706" s="66"/>
      <c r="P706" s="204">
        <f>O706*H706</f>
        <v>0</v>
      </c>
      <c r="Q706" s="204">
        <v>0</v>
      </c>
      <c r="R706" s="204">
        <f>Q706*H706</f>
        <v>0</v>
      </c>
      <c r="S706" s="204">
        <v>0</v>
      </c>
      <c r="T706" s="205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206" t="s">
        <v>100</v>
      </c>
      <c r="AT706" s="206" t="s">
        <v>213</v>
      </c>
      <c r="AU706" s="206" t="s">
        <v>80</v>
      </c>
      <c r="AY706" s="19" t="s">
        <v>211</v>
      </c>
      <c r="BE706" s="207">
        <f>IF(N706="základní",J706,0)</f>
        <v>0</v>
      </c>
      <c r="BF706" s="207">
        <f>IF(N706="snížená",J706,0)</f>
        <v>0</v>
      </c>
      <c r="BG706" s="207">
        <f>IF(N706="zákl. přenesená",J706,0)</f>
        <v>0</v>
      </c>
      <c r="BH706" s="207">
        <f>IF(N706="sníž. přenesená",J706,0)</f>
        <v>0</v>
      </c>
      <c r="BI706" s="207">
        <f>IF(N706="nulová",J706,0)</f>
        <v>0</v>
      </c>
      <c r="BJ706" s="19" t="s">
        <v>80</v>
      </c>
      <c r="BK706" s="207">
        <f>ROUND(I706*H706,2)</f>
        <v>0</v>
      </c>
      <c r="BL706" s="19" t="s">
        <v>100</v>
      </c>
      <c r="BM706" s="206" t="s">
        <v>3902</v>
      </c>
    </row>
    <row r="707" spans="1:65" s="2" customFormat="1" ht="19.5">
      <c r="A707" s="36"/>
      <c r="B707" s="37"/>
      <c r="C707" s="38"/>
      <c r="D707" s="210" t="s">
        <v>720</v>
      </c>
      <c r="E707" s="38"/>
      <c r="F707" s="262" t="s">
        <v>3483</v>
      </c>
      <c r="G707" s="38"/>
      <c r="H707" s="38"/>
      <c r="I707" s="119"/>
      <c r="J707" s="38"/>
      <c r="K707" s="38"/>
      <c r="L707" s="41"/>
      <c r="M707" s="263"/>
      <c r="N707" s="264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720</v>
      </c>
      <c r="AU707" s="19" t="s">
        <v>80</v>
      </c>
    </row>
    <row r="708" spans="1:65" s="2" customFormat="1" ht="16.5" customHeight="1">
      <c r="A708" s="36"/>
      <c r="B708" s="37"/>
      <c r="C708" s="195" t="s">
        <v>2531</v>
      </c>
      <c r="D708" s="195" t="s">
        <v>213</v>
      </c>
      <c r="E708" s="196" t="s">
        <v>3903</v>
      </c>
      <c r="F708" s="197" t="s">
        <v>3904</v>
      </c>
      <c r="G708" s="198" t="s">
        <v>438</v>
      </c>
      <c r="H708" s="199">
        <v>21</v>
      </c>
      <c r="I708" s="200"/>
      <c r="J708" s="201">
        <f>ROUND(I708*H708,2)</f>
        <v>0</v>
      </c>
      <c r="K708" s="197" t="s">
        <v>21</v>
      </c>
      <c r="L708" s="41"/>
      <c r="M708" s="202" t="s">
        <v>21</v>
      </c>
      <c r="N708" s="203" t="s">
        <v>44</v>
      </c>
      <c r="O708" s="66"/>
      <c r="P708" s="204">
        <f>O708*H708</f>
        <v>0</v>
      </c>
      <c r="Q708" s="204">
        <v>0</v>
      </c>
      <c r="R708" s="204">
        <f>Q708*H708</f>
        <v>0</v>
      </c>
      <c r="S708" s="204">
        <v>0</v>
      </c>
      <c r="T708" s="205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206" t="s">
        <v>100</v>
      </c>
      <c r="AT708" s="206" t="s">
        <v>213</v>
      </c>
      <c r="AU708" s="206" t="s">
        <v>80</v>
      </c>
      <c r="AY708" s="19" t="s">
        <v>211</v>
      </c>
      <c r="BE708" s="207">
        <f>IF(N708="základní",J708,0)</f>
        <v>0</v>
      </c>
      <c r="BF708" s="207">
        <f>IF(N708="snížená",J708,0)</f>
        <v>0</v>
      </c>
      <c r="BG708" s="207">
        <f>IF(N708="zákl. přenesená",J708,0)</f>
        <v>0</v>
      </c>
      <c r="BH708" s="207">
        <f>IF(N708="sníž. přenesená",J708,0)</f>
        <v>0</v>
      </c>
      <c r="BI708" s="207">
        <f>IF(N708="nulová",J708,0)</f>
        <v>0</v>
      </c>
      <c r="BJ708" s="19" t="s">
        <v>80</v>
      </c>
      <c r="BK708" s="207">
        <f>ROUND(I708*H708,2)</f>
        <v>0</v>
      </c>
      <c r="BL708" s="19" t="s">
        <v>100</v>
      </c>
      <c r="BM708" s="206" t="s">
        <v>3905</v>
      </c>
    </row>
    <row r="709" spans="1:65" s="2" customFormat="1" ht="19.5">
      <c r="A709" s="36"/>
      <c r="B709" s="37"/>
      <c r="C709" s="38"/>
      <c r="D709" s="210" t="s">
        <v>720</v>
      </c>
      <c r="E709" s="38"/>
      <c r="F709" s="262" t="s">
        <v>3844</v>
      </c>
      <c r="G709" s="38"/>
      <c r="H709" s="38"/>
      <c r="I709" s="119"/>
      <c r="J709" s="38"/>
      <c r="K709" s="38"/>
      <c r="L709" s="41"/>
      <c r="M709" s="263"/>
      <c r="N709" s="264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720</v>
      </c>
      <c r="AU709" s="19" t="s">
        <v>80</v>
      </c>
    </row>
    <row r="710" spans="1:65" s="2" customFormat="1" ht="16.5" customHeight="1">
      <c r="A710" s="36"/>
      <c r="B710" s="37"/>
      <c r="C710" s="195" t="s">
        <v>2535</v>
      </c>
      <c r="D710" s="195" t="s">
        <v>213</v>
      </c>
      <c r="E710" s="196" t="s">
        <v>3906</v>
      </c>
      <c r="F710" s="197" t="s">
        <v>3904</v>
      </c>
      <c r="G710" s="198" t="s">
        <v>438</v>
      </c>
      <c r="H710" s="199">
        <v>21</v>
      </c>
      <c r="I710" s="200"/>
      <c r="J710" s="201">
        <f>ROUND(I710*H710,2)</f>
        <v>0</v>
      </c>
      <c r="K710" s="197" t="s">
        <v>21</v>
      </c>
      <c r="L710" s="41"/>
      <c r="M710" s="202" t="s">
        <v>21</v>
      </c>
      <c r="N710" s="203" t="s">
        <v>44</v>
      </c>
      <c r="O710" s="66"/>
      <c r="P710" s="204">
        <f>O710*H710</f>
        <v>0</v>
      </c>
      <c r="Q710" s="204">
        <v>0</v>
      </c>
      <c r="R710" s="204">
        <f>Q710*H710</f>
        <v>0</v>
      </c>
      <c r="S710" s="204">
        <v>0</v>
      </c>
      <c r="T710" s="205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206" t="s">
        <v>100</v>
      </c>
      <c r="AT710" s="206" t="s">
        <v>213</v>
      </c>
      <c r="AU710" s="206" t="s">
        <v>80</v>
      </c>
      <c r="AY710" s="19" t="s">
        <v>211</v>
      </c>
      <c r="BE710" s="207">
        <f>IF(N710="základní",J710,0)</f>
        <v>0</v>
      </c>
      <c r="BF710" s="207">
        <f>IF(N710="snížená",J710,0)</f>
        <v>0</v>
      </c>
      <c r="BG710" s="207">
        <f>IF(N710="zákl. přenesená",J710,0)</f>
        <v>0</v>
      </c>
      <c r="BH710" s="207">
        <f>IF(N710="sníž. přenesená",J710,0)</f>
        <v>0</v>
      </c>
      <c r="BI710" s="207">
        <f>IF(N710="nulová",J710,0)</f>
        <v>0</v>
      </c>
      <c r="BJ710" s="19" t="s">
        <v>80</v>
      </c>
      <c r="BK710" s="207">
        <f>ROUND(I710*H710,2)</f>
        <v>0</v>
      </c>
      <c r="BL710" s="19" t="s">
        <v>100</v>
      </c>
      <c r="BM710" s="206" t="s">
        <v>3907</v>
      </c>
    </row>
    <row r="711" spans="1:65" s="2" customFormat="1" ht="19.5">
      <c r="A711" s="36"/>
      <c r="B711" s="37"/>
      <c r="C711" s="38"/>
      <c r="D711" s="210" t="s">
        <v>720</v>
      </c>
      <c r="E711" s="38"/>
      <c r="F711" s="262" t="s">
        <v>3846</v>
      </c>
      <c r="G711" s="38"/>
      <c r="H711" s="38"/>
      <c r="I711" s="119"/>
      <c r="J711" s="38"/>
      <c r="K711" s="38"/>
      <c r="L711" s="41"/>
      <c r="M711" s="263"/>
      <c r="N711" s="264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720</v>
      </c>
      <c r="AU711" s="19" t="s">
        <v>80</v>
      </c>
    </row>
    <row r="712" spans="1:65" s="2" customFormat="1" ht="16.5" customHeight="1">
      <c r="A712" s="36"/>
      <c r="B712" s="37"/>
      <c r="C712" s="195" t="s">
        <v>2540</v>
      </c>
      <c r="D712" s="195" t="s">
        <v>213</v>
      </c>
      <c r="E712" s="196" t="s">
        <v>3908</v>
      </c>
      <c r="F712" s="197" t="s">
        <v>3909</v>
      </c>
      <c r="G712" s="198" t="s">
        <v>438</v>
      </c>
      <c r="H712" s="199">
        <v>68</v>
      </c>
      <c r="I712" s="200"/>
      <c r="J712" s="201">
        <f>ROUND(I712*H712,2)</f>
        <v>0</v>
      </c>
      <c r="K712" s="197" t="s">
        <v>21</v>
      </c>
      <c r="L712" s="41"/>
      <c r="M712" s="202" t="s">
        <v>21</v>
      </c>
      <c r="N712" s="203" t="s">
        <v>44</v>
      </c>
      <c r="O712" s="66"/>
      <c r="P712" s="204">
        <f>O712*H712</f>
        <v>0</v>
      </c>
      <c r="Q712" s="204">
        <v>0</v>
      </c>
      <c r="R712" s="204">
        <f>Q712*H712</f>
        <v>0</v>
      </c>
      <c r="S712" s="204">
        <v>0</v>
      </c>
      <c r="T712" s="205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206" t="s">
        <v>100</v>
      </c>
      <c r="AT712" s="206" t="s">
        <v>213</v>
      </c>
      <c r="AU712" s="206" t="s">
        <v>80</v>
      </c>
      <c r="AY712" s="19" t="s">
        <v>211</v>
      </c>
      <c r="BE712" s="207">
        <f>IF(N712="základní",J712,0)</f>
        <v>0</v>
      </c>
      <c r="BF712" s="207">
        <f>IF(N712="snížená",J712,0)</f>
        <v>0</v>
      </c>
      <c r="BG712" s="207">
        <f>IF(N712="zákl. přenesená",J712,0)</f>
        <v>0</v>
      </c>
      <c r="BH712" s="207">
        <f>IF(N712="sníž. přenesená",J712,0)</f>
        <v>0</v>
      </c>
      <c r="BI712" s="207">
        <f>IF(N712="nulová",J712,0)</f>
        <v>0</v>
      </c>
      <c r="BJ712" s="19" t="s">
        <v>80</v>
      </c>
      <c r="BK712" s="207">
        <f>ROUND(I712*H712,2)</f>
        <v>0</v>
      </c>
      <c r="BL712" s="19" t="s">
        <v>100</v>
      </c>
      <c r="BM712" s="206" t="s">
        <v>3910</v>
      </c>
    </row>
    <row r="713" spans="1:65" s="2" customFormat="1" ht="19.5">
      <c r="A713" s="36"/>
      <c r="B713" s="37"/>
      <c r="C713" s="38"/>
      <c r="D713" s="210" t="s">
        <v>720</v>
      </c>
      <c r="E713" s="38"/>
      <c r="F713" s="262" t="s">
        <v>3844</v>
      </c>
      <c r="G713" s="38"/>
      <c r="H713" s="38"/>
      <c r="I713" s="119"/>
      <c r="J713" s="38"/>
      <c r="K713" s="38"/>
      <c r="L713" s="41"/>
      <c r="M713" s="263"/>
      <c r="N713" s="264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720</v>
      </c>
      <c r="AU713" s="19" t="s">
        <v>80</v>
      </c>
    </row>
    <row r="714" spans="1:65" s="2" customFormat="1" ht="16.5" customHeight="1">
      <c r="A714" s="36"/>
      <c r="B714" s="37"/>
      <c r="C714" s="195" t="s">
        <v>2544</v>
      </c>
      <c r="D714" s="195" t="s">
        <v>213</v>
      </c>
      <c r="E714" s="196" t="s">
        <v>3911</v>
      </c>
      <c r="F714" s="197" t="s">
        <v>3909</v>
      </c>
      <c r="G714" s="198" t="s">
        <v>438</v>
      </c>
      <c r="H714" s="199">
        <v>68</v>
      </c>
      <c r="I714" s="200"/>
      <c r="J714" s="201">
        <f>ROUND(I714*H714,2)</f>
        <v>0</v>
      </c>
      <c r="K714" s="197" t="s">
        <v>21</v>
      </c>
      <c r="L714" s="41"/>
      <c r="M714" s="202" t="s">
        <v>21</v>
      </c>
      <c r="N714" s="203" t="s">
        <v>44</v>
      </c>
      <c r="O714" s="66"/>
      <c r="P714" s="204">
        <f>O714*H714</f>
        <v>0</v>
      </c>
      <c r="Q714" s="204">
        <v>0</v>
      </c>
      <c r="R714" s="204">
        <f>Q714*H714</f>
        <v>0</v>
      </c>
      <c r="S714" s="204">
        <v>0</v>
      </c>
      <c r="T714" s="205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206" t="s">
        <v>100</v>
      </c>
      <c r="AT714" s="206" t="s">
        <v>213</v>
      </c>
      <c r="AU714" s="206" t="s">
        <v>80</v>
      </c>
      <c r="AY714" s="19" t="s">
        <v>211</v>
      </c>
      <c r="BE714" s="207">
        <f>IF(N714="základní",J714,0)</f>
        <v>0</v>
      </c>
      <c r="BF714" s="207">
        <f>IF(N714="snížená",J714,0)</f>
        <v>0</v>
      </c>
      <c r="BG714" s="207">
        <f>IF(N714="zákl. přenesená",J714,0)</f>
        <v>0</v>
      </c>
      <c r="BH714" s="207">
        <f>IF(N714="sníž. přenesená",J714,0)</f>
        <v>0</v>
      </c>
      <c r="BI714" s="207">
        <f>IF(N714="nulová",J714,0)</f>
        <v>0</v>
      </c>
      <c r="BJ714" s="19" t="s">
        <v>80</v>
      </c>
      <c r="BK714" s="207">
        <f>ROUND(I714*H714,2)</f>
        <v>0</v>
      </c>
      <c r="BL714" s="19" t="s">
        <v>100</v>
      </c>
      <c r="BM714" s="206" t="s">
        <v>3912</v>
      </c>
    </row>
    <row r="715" spans="1:65" s="2" customFormat="1" ht="19.5">
      <c r="A715" s="36"/>
      <c r="B715" s="37"/>
      <c r="C715" s="38"/>
      <c r="D715" s="210" t="s">
        <v>720</v>
      </c>
      <c r="E715" s="38"/>
      <c r="F715" s="262" t="s">
        <v>3846</v>
      </c>
      <c r="G715" s="38"/>
      <c r="H715" s="38"/>
      <c r="I715" s="119"/>
      <c r="J715" s="38"/>
      <c r="K715" s="38"/>
      <c r="L715" s="41"/>
      <c r="M715" s="263"/>
      <c r="N715" s="264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720</v>
      </c>
      <c r="AU715" s="19" t="s">
        <v>80</v>
      </c>
    </row>
    <row r="716" spans="1:65" s="2" customFormat="1" ht="16.5" customHeight="1">
      <c r="A716" s="36"/>
      <c r="B716" s="37"/>
      <c r="C716" s="195" t="s">
        <v>2548</v>
      </c>
      <c r="D716" s="195" t="s">
        <v>213</v>
      </c>
      <c r="E716" s="196" t="s">
        <v>3913</v>
      </c>
      <c r="F716" s="197" t="s">
        <v>3914</v>
      </c>
      <c r="G716" s="198" t="s">
        <v>438</v>
      </c>
      <c r="H716" s="199">
        <v>174</v>
      </c>
      <c r="I716" s="200"/>
      <c r="J716" s="201">
        <f>ROUND(I716*H716,2)</f>
        <v>0</v>
      </c>
      <c r="K716" s="197" t="s">
        <v>21</v>
      </c>
      <c r="L716" s="41"/>
      <c r="M716" s="202" t="s">
        <v>21</v>
      </c>
      <c r="N716" s="203" t="s">
        <v>44</v>
      </c>
      <c r="O716" s="66"/>
      <c r="P716" s="204">
        <f>O716*H716</f>
        <v>0</v>
      </c>
      <c r="Q716" s="204">
        <v>0</v>
      </c>
      <c r="R716" s="204">
        <f>Q716*H716</f>
        <v>0</v>
      </c>
      <c r="S716" s="204">
        <v>0</v>
      </c>
      <c r="T716" s="205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206" t="s">
        <v>100</v>
      </c>
      <c r="AT716" s="206" t="s">
        <v>213</v>
      </c>
      <c r="AU716" s="206" t="s">
        <v>80</v>
      </c>
      <c r="AY716" s="19" t="s">
        <v>211</v>
      </c>
      <c r="BE716" s="207">
        <f>IF(N716="základní",J716,0)</f>
        <v>0</v>
      </c>
      <c r="BF716" s="207">
        <f>IF(N716="snížená",J716,0)</f>
        <v>0</v>
      </c>
      <c r="BG716" s="207">
        <f>IF(N716="zákl. přenesená",J716,0)</f>
        <v>0</v>
      </c>
      <c r="BH716" s="207">
        <f>IF(N716="sníž. přenesená",J716,0)</f>
        <v>0</v>
      </c>
      <c r="BI716" s="207">
        <f>IF(N716="nulová",J716,0)</f>
        <v>0</v>
      </c>
      <c r="BJ716" s="19" t="s">
        <v>80</v>
      </c>
      <c r="BK716" s="207">
        <f>ROUND(I716*H716,2)</f>
        <v>0</v>
      </c>
      <c r="BL716" s="19" t="s">
        <v>100</v>
      </c>
      <c r="BM716" s="206" t="s">
        <v>3915</v>
      </c>
    </row>
    <row r="717" spans="1:65" s="2" customFormat="1" ht="19.5">
      <c r="A717" s="36"/>
      <c r="B717" s="37"/>
      <c r="C717" s="38"/>
      <c r="D717" s="210" t="s">
        <v>720</v>
      </c>
      <c r="E717" s="38"/>
      <c r="F717" s="262" t="s">
        <v>3844</v>
      </c>
      <c r="G717" s="38"/>
      <c r="H717" s="38"/>
      <c r="I717" s="119"/>
      <c r="J717" s="38"/>
      <c r="K717" s="38"/>
      <c r="L717" s="41"/>
      <c r="M717" s="263"/>
      <c r="N717" s="264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720</v>
      </c>
      <c r="AU717" s="19" t="s">
        <v>80</v>
      </c>
    </row>
    <row r="718" spans="1:65" s="2" customFormat="1" ht="16.5" customHeight="1">
      <c r="A718" s="36"/>
      <c r="B718" s="37"/>
      <c r="C718" s="195" t="s">
        <v>2552</v>
      </c>
      <c r="D718" s="195" t="s">
        <v>213</v>
      </c>
      <c r="E718" s="196" t="s">
        <v>3916</v>
      </c>
      <c r="F718" s="197" t="s">
        <v>3914</v>
      </c>
      <c r="G718" s="198" t="s">
        <v>438</v>
      </c>
      <c r="H718" s="199">
        <v>174</v>
      </c>
      <c r="I718" s="200"/>
      <c r="J718" s="201">
        <f>ROUND(I718*H718,2)</f>
        <v>0</v>
      </c>
      <c r="K718" s="197" t="s">
        <v>21</v>
      </c>
      <c r="L718" s="41"/>
      <c r="M718" s="202" t="s">
        <v>21</v>
      </c>
      <c r="N718" s="203" t="s">
        <v>44</v>
      </c>
      <c r="O718" s="66"/>
      <c r="P718" s="204">
        <f>O718*H718</f>
        <v>0</v>
      </c>
      <c r="Q718" s="204">
        <v>0</v>
      </c>
      <c r="R718" s="204">
        <f>Q718*H718</f>
        <v>0</v>
      </c>
      <c r="S718" s="204">
        <v>0</v>
      </c>
      <c r="T718" s="205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206" t="s">
        <v>100</v>
      </c>
      <c r="AT718" s="206" t="s">
        <v>213</v>
      </c>
      <c r="AU718" s="206" t="s">
        <v>80</v>
      </c>
      <c r="AY718" s="19" t="s">
        <v>211</v>
      </c>
      <c r="BE718" s="207">
        <f>IF(N718="základní",J718,0)</f>
        <v>0</v>
      </c>
      <c r="BF718" s="207">
        <f>IF(N718="snížená",J718,0)</f>
        <v>0</v>
      </c>
      <c r="BG718" s="207">
        <f>IF(N718="zákl. přenesená",J718,0)</f>
        <v>0</v>
      </c>
      <c r="BH718" s="207">
        <f>IF(N718="sníž. přenesená",J718,0)</f>
        <v>0</v>
      </c>
      <c r="BI718" s="207">
        <f>IF(N718="nulová",J718,0)</f>
        <v>0</v>
      </c>
      <c r="BJ718" s="19" t="s">
        <v>80</v>
      </c>
      <c r="BK718" s="207">
        <f>ROUND(I718*H718,2)</f>
        <v>0</v>
      </c>
      <c r="BL718" s="19" t="s">
        <v>100</v>
      </c>
      <c r="BM718" s="206" t="s">
        <v>3917</v>
      </c>
    </row>
    <row r="719" spans="1:65" s="2" customFormat="1" ht="19.5">
      <c r="A719" s="36"/>
      <c r="B719" s="37"/>
      <c r="C719" s="38"/>
      <c r="D719" s="210" t="s">
        <v>720</v>
      </c>
      <c r="E719" s="38"/>
      <c r="F719" s="262" t="s">
        <v>3846</v>
      </c>
      <c r="G719" s="38"/>
      <c r="H719" s="38"/>
      <c r="I719" s="119"/>
      <c r="J719" s="38"/>
      <c r="K719" s="38"/>
      <c r="L719" s="41"/>
      <c r="M719" s="263"/>
      <c r="N719" s="264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720</v>
      </c>
      <c r="AU719" s="19" t="s">
        <v>80</v>
      </c>
    </row>
    <row r="720" spans="1:65" s="2" customFormat="1" ht="16.5" customHeight="1">
      <c r="A720" s="36"/>
      <c r="B720" s="37"/>
      <c r="C720" s="195" t="s">
        <v>2556</v>
      </c>
      <c r="D720" s="195" t="s">
        <v>213</v>
      </c>
      <c r="E720" s="196" t="s">
        <v>3918</v>
      </c>
      <c r="F720" s="197" t="s">
        <v>3919</v>
      </c>
      <c r="G720" s="198" t="s">
        <v>438</v>
      </c>
      <c r="H720" s="199">
        <v>298</v>
      </c>
      <c r="I720" s="200"/>
      <c r="J720" s="201">
        <f>ROUND(I720*H720,2)</f>
        <v>0</v>
      </c>
      <c r="K720" s="197" t="s">
        <v>21</v>
      </c>
      <c r="L720" s="41"/>
      <c r="M720" s="202" t="s">
        <v>21</v>
      </c>
      <c r="N720" s="203" t="s">
        <v>44</v>
      </c>
      <c r="O720" s="66"/>
      <c r="P720" s="204">
        <f>O720*H720</f>
        <v>0</v>
      </c>
      <c r="Q720" s="204">
        <v>0</v>
      </c>
      <c r="R720" s="204">
        <f>Q720*H720</f>
        <v>0</v>
      </c>
      <c r="S720" s="204">
        <v>0</v>
      </c>
      <c r="T720" s="205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206" t="s">
        <v>100</v>
      </c>
      <c r="AT720" s="206" t="s">
        <v>213</v>
      </c>
      <c r="AU720" s="206" t="s">
        <v>80</v>
      </c>
      <c r="AY720" s="19" t="s">
        <v>211</v>
      </c>
      <c r="BE720" s="207">
        <f>IF(N720="základní",J720,0)</f>
        <v>0</v>
      </c>
      <c r="BF720" s="207">
        <f>IF(N720="snížená",J720,0)</f>
        <v>0</v>
      </c>
      <c r="BG720" s="207">
        <f>IF(N720="zákl. přenesená",J720,0)</f>
        <v>0</v>
      </c>
      <c r="BH720" s="207">
        <f>IF(N720="sníž. přenesená",J720,0)</f>
        <v>0</v>
      </c>
      <c r="BI720" s="207">
        <f>IF(N720="nulová",J720,0)</f>
        <v>0</v>
      </c>
      <c r="BJ720" s="19" t="s">
        <v>80</v>
      </c>
      <c r="BK720" s="207">
        <f>ROUND(I720*H720,2)</f>
        <v>0</v>
      </c>
      <c r="BL720" s="19" t="s">
        <v>100</v>
      </c>
      <c r="BM720" s="206" t="s">
        <v>3920</v>
      </c>
    </row>
    <row r="721" spans="1:65" s="2" customFormat="1" ht="19.5">
      <c r="A721" s="36"/>
      <c r="B721" s="37"/>
      <c r="C721" s="38"/>
      <c r="D721" s="210" t="s">
        <v>720</v>
      </c>
      <c r="E721" s="38"/>
      <c r="F721" s="262" t="s">
        <v>3844</v>
      </c>
      <c r="G721" s="38"/>
      <c r="H721" s="38"/>
      <c r="I721" s="119"/>
      <c r="J721" s="38"/>
      <c r="K721" s="38"/>
      <c r="L721" s="41"/>
      <c r="M721" s="263"/>
      <c r="N721" s="264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720</v>
      </c>
      <c r="AU721" s="19" t="s">
        <v>80</v>
      </c>
    </row>
    <row r="722" spans="1:65" s="2" customFormat="1" ht="16.5" customHeight="1">
      <c r="A722" s="36"/>
      <c r="B722" s="37"/>
      <c r="C722" s="195" t="s">
        <v>2566</v>
      </c>
      <c r="D722" s="195" t="s">
        <v>213</v>
      </c>
      <c r="E722" s="196" t="s">
        <v>3921</v>
      </c>
      <c r="F722" s="197" t="s">
        <v>3919</v>
      </c>
      <c r="G722" s="198" t="s">
        <v>438</v>
      </c>
      <c r="H722" s="199">
        <v>298</v>
      </c>
      <c r="I722" s="200"/>
      <c r="J722" s="201">
        <f>ROUND(I722*H722,2)</f>
        <v>0</v>
      </c>
      <c r="K722" s="197" t="s">
        <v>21</v>
      </c>
      <c r="L722" s="41"/>
      <c r="M722" s="202" t="s">
        <v>21</v>
      </c>
      <c r="N722" s="203" t="s">
        <v>44</v>
      </c>
      <c r="O722" s="66"/>
      <c r="P722" s="204">
        <f>O722*H722</f>
        <v>0</v>
      </c>
      <c r="Q722" s="204">
        <v>0</v>
      </c>
      <c r="R722" s="204">
        <f>Q722*H722</f>
        <v>0</v>
      </c>
      <c r="S722" s="204">
        <v>0</v>
      </c>
      <c r="T722" s="205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206" t="s">
        <v>100</v>
      </c>
      <c r="AT722" s="206" t="s">
        <v>213</v>
      </c>
      <c r="AU722" s="206" t="s">
        <v>80</v>
      </c>
      <c r="AY722" s="19" t="s">
        <v>211</v>
      </c>
      <c r="BE722" s="207">
        <f>IF(N722="základní",J722,0)</f>
        <v>0</v>
      </c>
      <c r="BF722" s="207">
        <f>IF(N722="snížená",J722,0)</f>
        <v>0</v>
      </c>
      <c r="BG722" s="207">
        <f>IF(N722="zákl. přenesená",J722,0)</f>
        <v>0</v>
      </c>
      <c r="BH722" s="207">
        <f>IF(N722="sníž. přenesená",J722,0)</f>
        <v>0</v>
      </c>
      <c r="BI722" s="207">
        <f>IF(N722="nulová",J722,0)</f>
        <v>0</v>
      </c>
      <c r="BJ722" s="19" t="s">
        <v>80</v>
      </c>
      <c r="BK722" s="207">
        <f>ROUND(I722*H722,2)</f>
        <v>0</v>
      </c>
      <c r="BL722" s="19" t="s">
        <v>100</v>
      </c>
      <c r="BM722" s="206" t="s">
        <v>3922</v>
      </c>
    </row>
    <row r="723" spans="1:65" s="2" customFormat="1" ht="19.5">
      <c r="A723" s="36"/>
      <c r="B723" s="37"/>
      <c r="C723" s="38"/>
      <c r="D723" s="210" t="s">
        <v>720</v>
      </c>
      <c r="E723" s="38"/>
      <c r="F723" s="262" t="s">
        <v>3846</v>
      </c>
      <c r="G723" s="38"/>
      <c r="H723" s="38"/>
      <c r="I723" s="119"/>
      <c r="J723" s="38"/>
      <c r="K723" s="38"/>
      <c r="L723" s="41"/>
      <c r="M723" s="263"/>
      <c r="N723" s="264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720</v>
      </c>
      <c r="AU723" s="19" t="s">
        <v>80</v>
      </c>
    </row>
    <row r="724" spans="1:65" s="2" customFormat="1" ht="16.5" customHeight="1">
      <c r="A724" s="36"/>
      <c r="B724" s="37"/>
      <c r="C724" s="195" t="s">
        <v>2572</v>
      </c>
      <c r="D724" s="195" t="s">
        <v>213</v>
      </c>
      <c r="E724" s="196" t="s">
        <v>3923</v>
      </c>
      <c r="F724" s="197" t="s">
        <v>3470</v>
      </c>
      <c r="G724" s="198" t="s">
        <v>438</v>
      </c>
      <c r="H724" s="199">
        <v>105</v>
      </c>
      <c r="I724" s="200"/>
      <c r="J724" s="201">
        <f>ROUND(I724*H724,2)</f>
        <v>0</v>
      </c>
      <c r="K724" s="197" t="s">
        <v>21</v>
      </c>
      <c r="L724" s="41"/>
      <c r="M724" s="202" t="s">
        <v>21</v>
      </c>
      <c r="N724" s="203" t="s">
        <v>44</v>
      </c>
      <c r="O724" s="66"/>
      <c r="P724" s="204">
        <f>O724*H724</f>
        <v>0</v>
      </c>
      <c r="Q724" s="204">
        <v>0</v>
      </c>
      <c r="R724" s="204">
        <f>Q724*H724</f>
        <v>0</v>
      </c>
      <c r="S724" s="204">
        <v>0</v>
      </c>
      <c r="T724" s="205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6" t="s">
        <v>100</v>
      </c>
      <c r="AT724" s="206" t="s">
        <v>213</v>
      </c>
      <c r="AU724" s="206" t="s">
        <v>80</v>
      </c>
      <c r="AY724" s="19" t="s">
        <v>211</v>
      </c>
      <c r="BE724" s="207">
        <f>IF(N724="základní",J724,0)</f>
        <v>0</v>
      </c>
      <c r="BF724" s="207">
        <f>IF(N724="snížená",J724,0)</f>
        <v>0</v>
      </c>
      <c r="BG724" s="207">
        <f>IF(N724="zákl. přenesená",J724,0)</f>
        <v>0</v>
      </c>
      <c r="BH724" s="207">
        <f>IF(N724="sníž. přenesená",J724,0)</f>
        <v>0</v>
      </c>
      <c r="BI724" s="207">
        <f>IF(N724="nulová",J724,0)</f>
        <v>0</v>
      </c>
      <c r="BJ724" s="19" t="s">
        <v>80</v>
      </c>
      <c r="BK724" s="207">
        <f>ROUND(I724*H724,2)</f>
        <v>0</v>
      </c>
      <c r="BL724" s="19" t="s">
        <v>100</v>
      </c>
      <c r="BM724" s="206" t="s">
        <v>3924</v>
      </c>
    </row>
    <row r="725" spans="1:65" s="2" customFormat="1" ht="19.5">
      <c r="A725" s="36"/>
      <c r="B725" s="37"/>
      <c r="C725" s="38"/>
      <c r="D725" s="210" t="s">
        <v>720</v>
      </c>
      <c r="E725" s="38"/>
      <c r="F725" s="262" t="s">
        <v>3844</v>
      </c>
      <c r="G725" s="38"/>
      <c r="H725" s="38"/>
      <c r="I725" s="119"/>
      <c r="J725" s="38"/>
      <c r="K725" s="38"/>
      <c r="L725" s="41"/>
      <c r="M725" s="263"/>
      <c r="N725" s="264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720</v>
      </c>
      <c r="AU725" s="19" t="s">
        <v>80</v>
      </c>
    </row>
    <row r="726" spans="1:65" s="2" customFormat="1" ht="16.5" customHeight="1">
      <c r="A726" s="36"/>
      <c r="B726" s="37"/>
      <c r="C726" s="195" t="s">
        <v>2578</v>
      </c>
      <c r="D726" s="195" t="s">
        <v>213</v>
      </c>
      <c r="E726" s="196" t="s">
        <v>3925</v>
      </c>
      <c r="F726" s="197" t="s">
        <v>3470</v>
      </c>
      <c r="G726" s="198" t="s">
        <v>438</v>
      </c>
      <c r="H726" s="199">
        <v>105</v>
      </c>
      <c r="I726" s="200"/>
      <c r="J726" s="201">
        <f>ROUND(I726*H726,2)</f>
        <v>0</v>
      </c>
      <c r="K726" s="197" t="s">
        <v>21</v>
      </c>
      <c r="L726" s="41"/>
      <c r="M726" s="202" t="s">
        <v>21</v>
      </c>
      <c r="N726" s="203" t="s">
        <v>44</v>
      </c>
      <c r="O726" s="66"/>
      <c r="P726" s="204">
        <f>O726*H726</f>
        <v>0</v>
      </c>
      <c r="Q726" s="204">
        <v>0</v>
      </c>
      <c r="R726" s="204">
        <f>Q726*H726</f>
        <v>0</v>
      </c>
      <c r="S726" s="204">
        <v>0</v>
      </c>
      <c r="T726" s="205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206" t="s">
        <v>100</v>
      </c>
      <c r="AT726" s="206" t="s">
        <v>213</v>
      </c>
      <c r="AU726" s="206" t="s">
        <v>80</v>
      </c>
      <c r="AY726" s="19" t="s">
        <v>211</v>
      </c>
      <c r="BE726" s="207">
        <f>IF(N726="základní",J726,0)</f>
        <v>0</v>
      </c>
      <c r="BF726" s="207">
        <f>IF(N726="snížená",J726,0)</f>
        <v>0</v>
      </c>
      <c r="BG726" s="207">
        <f>IF(N726="zákl. přenesená",J726,0)</f>
        <v>0</v>
      </c>
      <c r="BH726" s="207">
        <f>IF(N726="sníž. přenesená",J726,0)</f>
        <v>0</v>
      </c>
      <c r="BI726" s="207">
        <f>IF(N726="nulová",J726,0)</f>
        <v>0</v>
      </c>
      <c r="BJ726" s="19" t="s">
        <v>80</v>
      </c>
      <c r="BK726" s="207">
        <f>ROUND(I726*H726,2)</f>
        <v>0</v>
      </c>
      <c r="BL726" s="19" t="s">
        <v>100</v>
      </c>
      <c r="BM726" s="206" t="s">
        <v>3926</v>
      </c>
    </row>
    <row r="727" spans="1:65" s="2" customFormat="1" ht="19.5">
      <c r="A727" s="36"/>
      <c r="B727" s="37"/>
      <c r="C727" s="38"/>
      <c r="D727" s="210" t="s">
        <v>720</v>
      </c>
      <c r="E727" s="38"/>
      <c r="F727" s="262" t="s">
        <v>3846</v>
      </c>
      <c r="G727" s="38"/>
      <c r="H727" s="38"/>
      <c r="I727" s="119"/>
      <c r="J727" s="38"/>
      <c r="K727" s="38"/>
      <c r="L727" s="41"/>
      <c r="M727" s="263"/>
      <c r="N727" s="264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720</v>
      </c>
      <c r="AU727" s="19" t="s">
        <v>80</v>
      </c>
    </row>
    <row r="728" spans="1:65" s="2" customFormat="1" ht="16.5" customHeight="1">
      <c r="A728" s="36"/>
      <c r="B728" s="37"/>
      <c r="C728" s="195" t="s">
        <v>2583</v>
      </c>
      <c r="D728" s="195" t="s">
        <v>213</v>
      </c>
      <c r="E728" s="196" t="s">
        <v>3927</v>
      </c>
      <c r="F728" s="197" t="s">
        <v>3928</v>
      </c>
      <c r="G728" s="198" t="s">
        <v>438</v>
      </c>
      <c r="H728" s="199">
        <v>78</v>
      </c>
      <c r="I728" s="200"/>
      <c r="J728" s="201">
        <f>ROUND(I728*H728,2)</f>
        <v>0</v>
      </c>
      <c r="K728" s="197" t="s">
        <v>21</v>
      </c>
      <c r="L728" s="41"/>
      <c r="M728" s="202" t="s">
        <v>21</v>
      </c>
      <c r="N728" s="203" t="s">
        <v>44</v>
      </c>
      <c r="O728" s="66"/>
      <c r="P728" s="204">
        <f>O728*H728</f>
        <v>0</v>
      </c>
      <c r="Q728" s="204">
        <v>0</v>
      </c>
      <c r="R728" s="204">
        <f>Q728*H728</f>
        <v>0</v>
      </c>
      <c r="S728" s="204">
        <v>0</v>
      </c>
      <c r="T728" s="205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206" t="s">
        <v>100</v>
      </c>
      <c r="AT728" s="206" t="s">
        <v>213</v>
      </c>
      <c r="AU728" s="206" t="s">
        <v>80</v>
      </c>
      <c r="AY728" s="19" t="s">
        <v>211</v>
      </c>
      <c r="BE728" s="207">
        <f>IF(N728="základní",J728,0)</f>
        <v>0</v>
      </c>
      <c r="BF728" s="207">
        <f>IF(N728="snížená",J728,0)</f>
        <v>0</v>
      </c>
      <c r="BG728" s="207">
        <f>IF(N728="zákl. přenesená",J728,0)</f>
        <v>0</v>
      </c>
      <c r="BH728" s="207">
        <f>IF(N728="sníž. přenesená",J728,0)</f>
        <v>0</v>
      </c>
      <c r="BI728" s="207">
        <f>IF(N728="nulová",J728,0)</f>
        <v>0</v>
      </c>
      <c r="BJ728" s="19" t="s">
        <v>80</v>
      </c>
      <c r="BK728" s="207">
        <f>ROUND(I728*H728,2)</f>
        <v>0</v>
      </c>
      <c r="BL728" s="19" t="s">
        <v>100</v>
      </c>
      <c r="BM728" s="206" t="s">
        <v>3929</v>
      </c>
    </row>
    <row r="729" spans="1:65" s="2" customFormat="1" ht="19.5">
      <c r="A729" s="36"/>
      <c r="B729" s="37"/>
      <c r="C729" s="38"/>
      <c r="D729" s="210" t="s">
        <v>720</v>
      </c>
      <c r="E729" s="38"/>
      <c r="F729" s="262" t="s">
        <v>3844</v>
      </c>
      <c r="G729" s="38"/>
      <c r="H729" s="38"/>
      <c r="I729" s="119"/>
      <c r="J729" s="38"/>
      <c r="K729" s="38"/>
      <c r="L729" s="41"/>
      <c r="M729" s="263"/>
      <c r="N729" s="264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720</v>
      </c>
      <c r="AU729" s="19" t="s">
        <v>80</v>
      </c>
    </row>
    <row r="730" spans="1:65" s="2" customFormat="1" ht="16.5" customHeight="1">
      <c r="A730" s="36"/>
      <c r="B730" s="37"/>
      <c r="C730" s="195" t="s">
        <v>2592</v>
      </c>
      <c r="D730" s="195" t="s">
        <v>213</v>
      </c>
      <c r="E730" s="196" t="s">
        <v>3930</v>
      </c>
      <c r="F730" s="197" t="s">
        <v>3928</v>
      </c>
      <c r="G730" s="198" t="s">
        <v>438</v>
      </c>
      <c r="H730" s="199">
        <v>78</v>
      </c>
      <c r="I730" s="200"/>
      <c r="J730" s="201">
        <f>ROUND(I730*H730,2)</f>
        <v>0</v>
      </c>
      <c r="K730" s="197" t="s">
        <v>21</v>
      </c>
      <c r="L730" s="41"/>
      <c r="M730" s="202" t="s">
        <v>21</v>
      </c>
      <c r="N730" s="203" t="s">
        <v>44</v>
      </c>
      <c r="O730" s="66"/>
      <c r="P730" s="204">
        <f>O730*H730</f>
        <v>0</v>
      </c>
      <c r="Q730" s="204">
        <v>0</v>
      </c>
      <c r="R730" s="204">
        <f>Q730*H730</f>
        <v>0</v>
      </c>
      <c r="S730" s="204">
        <v>0</v>
      </c>
      <c r="T730" s="205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206" t="s">
        <v>100</v>
      </c>
      <c r="AT730" s="206" t="s">
        <v>213</v>
      </c>
      <c r="AU730" s="206" t="s">
        <v>80</v>
      </c>
      <c r="AY730" s="19" t="s">
        <v>211</v>
      </c>
      <c r="BE730" s="207">
        <f>IF(N730="základní",J730,0)</f>
        <v>0</v>
      </c>
      <c r="BF730" s="207">
        <f>IF(N730="snížená",J730,0)</f>
        <v>0</v>
      </c>
      <c r="BG730" s="207">
        <f>IF(N730="zákl. přenesená",J730,0)</f>
        <v>0</v>
      </c>
      <c r="BH730" s="207">
        <f>IF(N730="sníž. přenesená",J730,0)</f>
        <v>0</v>
      </c>
      <c r="BI730" s="207">
        <f>IF(N730="nulová",J730,0)</f>
        <v>0</v>
      </c>
      <c r="BJ730" s="19" t="s">
        <v>80</v>
      </c>
      <c r="BK730" s="207">
        <f>ROUND(I730*H730,2)</f>
        <v>0</v>
      </c>
      <c r="BL730" s="19" t="s">
        <v>100</v>
      </c>
      <c r="BM730" s="206" t="s">
        <v>3931</v>
      </c>
    </row>
    <row r="731" spans="1:65" s="2" customFormat="1" ht="19.5">
      <c r="A731" s="36"/>
      <c r="B731" s="37"/>
      <c r="C731" s="38"/>
      <c r="D731" s="210" t="s">
        <v>720</v>
      </c>
      <c r="E731" s="38"/>
      <c r="F731" s="262" t="s">
        <v>3846</v>
      </c>
      <c r="G731" s="38"/>
      <c r="H731" s="38"/>
      <c r="I731" s="119"/>
      <c r="J731" s="38"/>
      <c r="K731" s="38"/>
      <c r="L731" s="41"/>
      <c r="M731" s="263"/>
      <c r="N731" s="264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720</v>
      </c>
      <c r="AU731" s="19" t="s">
        <v>80</v>
      </c>
    </row>
    <row r="732" spans="1:65" s="2" customFormat="1" ht="16.5" customHeight="1">
      <c r="A732" s="36"/>
      <c r="B732" s="37"/>
      <c r="C732" s="195" t="s">
        <v>2597</v>
      </c>
      <c r="D732" s="195" t="s">
        <v>213</v>
      </c>
      <c r="E732" s="196" t="s">
        <v>3932</v>
      </c>
      <c r="F732" s="197" t="s">
        <v>3933</v>
      </c>
      <c r="G732" s="198" t="s">
        <v>438</v>
      </c>
      <c r="H732" s="199">
        <v>36</v>
      </c>
      <c r="I732" s="200"/>
      <c r="J732" s="201">
        <f>ROUND(I732*H732,2)</f>
        <v>0</v>
      </c>
      <c r="K732" s="197" t="s">
        <v>21</v>
      </c>
      <c r="L732" s="41"/>
      <c r="M732" s="202" t="s">
        <v>21</v>
      </c>
      <c r="N732" s="203" t="s">
        <v>44</v>
      </c>
      <c r="O732" s="66"/>
      <c r="P732" s="204">
        <f>O732*H732</f>
        <v>0</v>
      </c>
      <c r="Q732" s="204">
        <v>0</v>
      </c>
      <c r="R732" s="204">
        <f>Q732*H732</f>
        <v>0</v>
      </c>
      <c r="S732" s="204">
        <v>0</v>
      </c>
      <c r="T732" s="205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206" t="s">
        <v>100</v>
      </c>
      <c r="AT732" s="206" t="s">
        <v>213</v>
      </c>
      <c r="AU732" s="206" t="s">
        <v>80</v>
      </c>
      <c r="AY732" s="19" t="s">
        <v>211</v>
      </c>
      <c r="BE732" s="207">
        <f>IF(N732="základní",J732,0)</f>
        <v>0</v>
      </c>
      <c r="BF732" s="207">
        <f>IF(N732="snížená",J732,0)</f>
        <v>0</v>
      </c>
      <c r="BG732" s="207">
        <f>IF(N732="zákl. přenesená",J732,0)</f>
        <v>0</v>
      </c>
      <c r="BH732" s="207">
        <f>IF(N732="sníž. přenesená",J732,0)</f>
        <v>0</v>
      </c>
      <c r="BI732" s="207">
        <f>IF(N732="nulová",J732,0)</f>
        <v>0</v>
      </c>
      <c r="BJ732" s="19" t="s">
        <v>80</v>
      </c>
      <c r="BK732" s="207">
        <f>ROUND(I732*H732,2)</f>
        <v>0</v>
      </c>
      <c r="BL732" s="19" t="s">
        <v>100</v>
      </c>
      <c r="BM732" s="206" t="s">
        <v>3934</v>
      </c>
    </row>
    <row r="733" spans="1:65" s="2" customFormat="1" ht="19.5">
      <c r="A733" s="36"/>
      <c r="B733" s="37"/>
      <c r="C733" s="38"/>
      <c r="D733" s="210" t="s">
        <v>720</v>
      </c>
      <c r="E733" s="38"/>
      <c r="F733" s="262" t="s">
        <v>3844</v>
      </c>
      <c r="G733" s="38"/>
      <c r="H733" s="38"/>
      <c r="I733" s="119"/>
      <c r="J733" s="38"/>
      <c r="K733" s="38"/>
      <c r="L733" s="41"/>
      <c r="M733" s="263"/>
      <c r="N733" s="264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720</v>
      </c>
      <c r="AU733" s="19" t="s">
        <v>80</v>
      </c>
    </row>
    <row r="734" spans="1:65" s="2" customFormat="1" ht="16.5" customHeight="1">
      <c r="A734" s="36"/>
      <c r="B734" s="37"/>
      <c r="C734" s="195" t="s">
        <v>2611</v>
      </c>
      <c r="D734" s="195" t="s">
        <v>213</v>
      </c>
      <c r="E734" s="196" t="s">
        <v>3935</v>
      </c>
      <c r="F734" s="197" t="s">
        <v>3933</v>
      </c>
      <c r="G734" s="198" t="s">
        <v>438</v>
      </c>
      <c r="H734" s="199">
        <v>36</v>
      </c>
      <c r="I734" s="200"/>
      <c r="J734" s="201">
        <f>ROUND(I734*H734,2)</f>
        <v>0</v>
      </c>
      <c r="K734" s="197" t="s">
        <v>21</v>
      </c>
      <c r="L734" s="41"/>
      <c r="M734" s="202" t="s">
        <v>21</v>
      </c>
      <c r="N734" s="203" t="s">
        <v>44</v>
      </c>
      <c r="O734" s="66"/>
      <c r="P734" s="204">
        <f>O734*H734</f>
        <v>0</v>
      </c>
      <c r="Q734" s="204">
        <v>0</v>
      </c>
      <c r="R734" s="204">
        <f>Q734*H734</f>
        <v>0</v>
      </c>
      <c r="S734" s="204">
        <v>0</v>
      </c>
      <c r="T734" s="205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206" t="s">
        <v>100</v>
      </c>
      <c r="AT734" s="206" t="s">
        <v>213</v>
      </c>
      <c r="AU734" s="206" t="s">
        <v>80</v>
      </c>
      <c r="AY734" s="19" t="s">
        <v>211</v>
      </c>
      <c r="BE734" s="207">
        <f>IF(N734="základní",J734,0)</f>
        <v>0</v>
      </c>
      <c r="BF734" s="207">
        <f>IF(N734="snížená",J734,0)</f>
        <v>0</v>
      </c>
      <c r="BG734" s="207">
        <f>IF(N734="zákl. přenesená",J734,0)</f>
        <v>0</v>
      </c>
      <c r="BH734" s="207">
        <f>IF(N734="sníž. přenesená",J734,0)</f>
        <v>0</v>
      </c>
      <c r="BI734" s="207">
        <f>IF(N734="nulová",J734,0)</f>
        <v>0</v>
      </c>
      <c r="BJ734" s="19" t="s">
        <v>80</v>
      </c>
      <c r="BK734" s="207">
        <f>ROUND(I734*H734,2)</f>
        <v>0</v>
      </c>
      <c r="BL734" s="19" t="s">
        <v>100</v>
      </c>
      <c r="BM734" s="206" t="s">
        <v>3936</v>
      </c>
    </row>
    <row r="735" spans="1:65" s="2" customFormat="1" ht="19.5">
      <c r="A735" s="36"/>
      <c r="B735" s="37"/>
      <c r="C735" s="38"/>
      <c r="D735" s="210" t="s">
        <v>720</v>
      </c>
      <c r="E735" s="38"/>
      <c r="F735" s="262" t="s">
        <v>3846</v>
      </c>
      <c r="G735" s="38"/>
      <c r="H735" s="38"/>
      <c r="I735" s="119"/>
      <c r="J735" s="38"/>
      <c r="K735" s="38"/>
      <c r="L735" s="41"/>
      <c r="M735" s="263"/>
      <c r="N735" s="264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720</v>
      </c>
      <c r="AU735" s="19" t="s">
        <v>80</v>
      </c>
    </row>
    <row r="736" spans="1:65" s="2" customFormat="1" ht="16.5" customHeight="1">
      <c r="A736" s="36"/>
      <c r="B736" s="37"/>
      <c r="C736" s="195" t="s">
        <v>2615</v>
      </c>
      <c r="D736" s="195" t="s">
        <v>213</v>
      </c>
      <c r="E736" s="196" t="s">
        <v>3937</v>
      </c>
      <c r="F736" s="197" t="s">
        <v>3938</v>
      </c>
      <c r="G736" s="198" t="s">
        <v>438</v>
      </c>
      <c r="H736" s="199">
        <v>6</v>
      </c>
      <c r="I736" s="200"/>
      <c r="J736" s="201">
        <f>ROUND(I736*H736,2)</f>
        <v>0</v>
      </c>
      <c r="K736" s="197" t="s">
        <v>21</v>
      </c>
      <c r="L736" s="41"/>
      <c r="M736" s="202" t="s">
        <v>21</v>
      </c>
      <c r="N736" s="203" t="s">
        <v>44</v>
      </c>
      <c r="O736" s="66"/>
      <c r="P736" s="204">
        <f>O736*H736</f>
        <v>0</v>
      </c>
      <c r="Q736" s="204">
        <v>0</v>
      </c>
      <c r="R736" s="204">
        <f>Q736*H736</f>
        <v>0</v>
      </c>
      <c r="S736" s="204">
        <v>0</v>
      </c>
      <c r="T736" s="205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206" t="s">
        <v>100</v>
      </c>
      <c r="AT736" s="206" t="s">
        <v>213</v>
      </c>
      <c r="AU736" s="206" t="s">
        <v>80</v>
      </c>
      <c r="AY736" s="19" t="s">
        <v>211</v>
      </c>
      <c r="BE736" s="207">
        <f>IF(N736="základní",J736,0)</f>
        <v>0</v>
      </c>
      <c r="BF736" s="207">
        <f>IF(N736="snížená",J736,0)</f>
        <v>0</v>
      </c>
      <c r="BG736" s="207">
        <f>IF(N736="zákl. přenesená",J736,0)</f>
        <v>0</v>
      </c>
      <c r="BH736" s="207">
        <f>IF(N736="sníž. přenesená",J736,0)</f>
        <v>0</v>
      </c>
      <c r="BI736" s="207">
        <f>IF(N736="nulová",J736,0)</f>
        <v>0</v>
      </c>
      <c r="BJ736" s="19" t="s">
        <v>80</v>
      </c>
      <c r="BK736" s="207">
        <f>ROUND(I736*H736,2)</f>
        <v>0</v>
      </c>
      <c r="BL736" s="19" t="s">
        <v>100</v>
      </c>
      <c r="BM736" s="206" t="s">
        <v>3939</v>
      </c>
    </row>
    <row r="737" spans="1:65" s="2" customFormat="1" ht="19.5">
      <c r="A737" s="36"/>
      <c r="B737" s="37"/>
      <c r="C737" s="38"/>
      <c r="D737" s="210" t="s">
        <v>720</v>
      </c>
      <c r="E737" s="38"/>
      <c r="F737" s="262" t="s">
        <v>3844</v>
      </c>
      <c r="G737" s="38"/>
      <c r="H737" s="38"/>
      <c r="I737" s="119"/>
      <c r="J737" s="38"/>
      <c r="K737" s="38"/>
      <c r="L737" s="41"/>
      <c r="M737" s="263"/>
      <c r="N737" s="264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720</v>
      </c>
      <c r="AU737" s="19" t="s">
        <v>80</v>
      </c>
    </row>
    <row r="738" spans="1:65" s="2" customFormat="1" ht="16.5" customHeight="1">
      <c r="A738" s="36"/>
      <c r="B738" s="37"/>
      <c r="C738" s="195" t="s">
        <v>2618</v>
      </c>
      <c r="D738" s="195" t="s">
        <v>213</v>
      </c>
      <c r="E738" s="196" t="s">
        <v>3940</v>
      </c>
      <c r="F738" s="197" t="s">
        <v>3938</v>
      </c>
      <c r="G738" s="198" t="s">
        <v>438</v>
      </c>
      <c r="H738" s="199">
        <v>6</v>
      </c>
      <c r="I738" s="200"/>
      <c r="J738" s="201">
        <f>ROUND(I738*H738,2)</f>
        <v>0</v>
      </c>
      <c r="K738" s="197" t="s">
        <v>21</v>
      </c>
      <c r="L738" s="41"/>
      <c r="M738" s="202" t="s">
        <v>21</v>
      </c>
      <c r="N738" s="203" t="s">
        <v>44</v>
      </c>
      <c r="O738" s="66"/>
      <c r="P738" s="204">
        <f>O738*H738</f>
        <v>0</v>
      </c>
      <c r="Q738" s="204">
        <v>0</v>
      </c>
      <c r="R738" s="204">
        <f>Q738*H738</f>
        <v>0</v>
      </c>
      <c r="S738" s="204">
        <v>0</v>
      </c>
      <c r="T738" s="205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206" t="s">
        <v>100</v>
      </c>
      <c r="AT738" s="206" t="s">
        <v>213</v>
      </c>
      <c r="AU738" s="206" t="s">
        <v>80</v>
      </c>
      <c r="AY738" s="19" t="s">
        <v>211</v>
      </c>
      <c r="BE738" s="207">
        <f>IF(N738="základní",J738,0)</f>
        <v>0</v>
      </c>
      <c r="BF738" s="207">
        <f>IF(N738="snížená",J738,0)</f>
        <v>0</v>
      </c>
      <c r="BG738" s="207">
        <f>IF(N738="zákl. přenesená",J738,0)</f>
        <v>0</v>
      </c>
      <c r="BH738" s="207">
        <f>IF(N738="sníž. přenesená",J738,0)</f>
        <v>0</v>
      </c>
      <c r="BI738" s="207">
        <f>IF(N738="nulová",J738,0)</f>
        <v>0</v>
      </c>
      <c r="BJ738" s="19" t="s">
        <v>80</v>
      </c>
      <c r="BK738" s="207">
        <f>ROUND(I738*H738,2)</f>
        <v>0</v>
      </c>
      <c r="BL738" s="19" t="s">
        <v>100</v>
      </c>
      <c r="BM738" s="206" t="s">
        <v>3941</v>
      </c>
    </row>
    <row r="739" spans="1:65" s="2" customFormat="1" ht="19.5">
      <c r="A739" s="36"/>
      <c r="B739" s="37"/>
      <c r="C739" s="38"/>
      <c r="D739" s="210" t="s">
        <v>720</v>
      </c>
      <c r="E739" s="38"/>
      <c r="F739" s="262" t="s">
        <v>3846</v>
      </c>
      <c r="G739" s="38"/>
      <c r="H739" s="38"/>
      <c r="I739" s="119"/>
      <c r="J739" s="38"/>
      <c r="K739" s="38"/>
      <c r="L739" s="41"/>
      <c r="M739" s="263"/>
      <c r="N739" s="264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720</v>
      </c>
      <c r="AU739" s="19" t="s">
        <v>80</v>
      </c>
    </row>
    <row r="740" spans="1:65" s="2" customFormat="1" ht="16.5" customHeight="1">
      <c r="A740" s="36"/>
      <c r="B740" s="37"/>
      <c r="C740" s="195" t="s">
        <v>2633</v>
      </c>
      <c r="D740" s="195" t="s">
        <v>213</v>
      </c>
      <c r="E740" s="196" t="s">
        <v>3942</v>
      </c>
      <c r="F740" s="197" t="s">
        <v>3943</v>
      </c>
      <c r="G740" s="198" t="s">
        <v>438</v>
      </c>
      <c r="H740" s="199">
        <v>735</v>
      </c>
      <c r="I740" s="200"/>
      <c r="J740" s="201">
        <f>ROUND(I740*H740,2)</f>
        <v>0</v>
      </c>
      <c r="K740" s="197" t="s">
        <v>21</v>
      </c>
      <c r="L740" s="41"/>
      <c r="M740" s="202" t="s">
        <v>21</v>
      </c>
      <c r="N740" s="203" t="s">
        <v>44</v>
      </c>
      <c r="O740" s="66"/>
      <c r="P740" s="204">
        <f>O740*H740</f>
        <v>0</v>
      </c>
      <c r="Q740" s="204">
        <v>0</v>
      </c>
      <c r="R740" s="204">
        <f>Q740*H740</f>
        <v>0</v>
      </c>
      <c r="S740" s="204">
        <v>0</v>
      </c>
      <c r="T740" s="205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206" t="s">
        <v>100</v>
      </c>
      <c r="AT740" s="206" t="s">
        <v>213</v>
      </c>
      <c r="AU740" s="206" t="s">
        <v>80</v>
      </c>
      <c r="AY740" s="19" t="s">
        <v>211</v>
      </c>
      <c r="BE740" s="207">
        <f>IF(N740="základní",J740,0)</f>
        <v>0</v>
      </c>
      <c r="BF740" s="207">
        <f>IF(N740="snížená",J740,0)</f>
        <v>0</v>
      </c>
      <c r="BG740" s="207">
        <f>IF(N740="zákl. přenesená",J740,0)</f>
        <v>0</v>
      </c>
      <c r="BH740" s="207">
        <f>IF(N740="sníž. přenesená",J740,0)</f>
        <v>0</v>
      </c>
      <c r="BI740" s="207">
        <f>IF(N740="nulová",J740,0)</f>
        <v>0</v>
      </c>
      <c r="BJ740" s="19" t="s">
        <v>80</v>
      </c>
      <c r="BK740" s="207">
        <f>ROUND(I740*H740,2)</f>
        <v>0</v>
      </c>
      <c r="BL740" s="19" t="s">
        <v>100</v>
      </c>
      <c r="BM740" s="206" t="s">
        <v>3944</v>
      </c>
    </row>
    <row r="741" spans="1:65" s="2" customFormat="1" ht="19.5">
      <c r="A741" s="36"/>
      <c r="B741" s="37"/>
      <c r="C741" s="38"/>
      <c r="D741" s="210" t="s">
        <v>720</v>
      </c>
      <c r="E741" s="38"/>
      <c r="F741" s="262" t="s">
        <v>3844</v>
      </c>
      <c r="G741" s="38"/>
      <c r="H741" s="38"/>
      <c r="I741" s="119"/>
      <c r="J741" s="38"/>
      <c r="K741" s="38"/>
      <c r="L741" s="41"/>
      <c r="M741" s="263"/>
      <c r="N741" s="264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720</v>
      </c>
      <c r="AU741" s="19" t="s">
        <v>80</v>
      </c>
    </row>
    <row r="742" spans="1:65" s="2" customFormat="1" ht="16.5" customHeight="1">
      <c r="A742" s="36"/>
      <c r="B742" s="37"/>
      <c r="C742" s="195" t="s">
        <v>2641</v>
      </c>
      <c r="D742" s="195" t="s">
        <v>213</v>
      </c>
      <c r="E742" s="196" t="s">
        <v>3945</v>
      </c>
      <c r="F742" s="197" t="s">
        <v>3943</v>
      </c>
      <c r="G742" s="198" t="s">
        <v>438</v>
      </c>
      <c r="H742" s="199">
        <v>735</v>
      </c>
      <c r="I742" s="200"/>
      <c r="J742" s="201">
        <f>ROUND(I742*H742,2)</f>
        <v>0</v>
      </c>
      <c r="K742" s="197" t="s">
        <v>21</v>
      </c>
      <c r="L742" s="41"/>
      <c r="M742" s="202" t="s">
        <v>21</v>
      </c>
      <c r="N742" s="203" t="s">
        <v>44</v>
      </c>
      <c r="O742" s="66"/>
      <c r="P742" s="204">
        <f>O742*H742</f>
        <v>0</v>
      </c>
      <c r="Q742" s="204">
        <v>0</v>
      </c>
      <c r="R742" s="204">
        <f>Q742*H742</f>
        <v>0</v>
      </c>
      <c r="S742" s="204">
        <v>0</v>
      </c>
      <c r="T742" s="205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206" t="s">
        <v>100</v>
      </c>
      <c r="AT742" s="206" t="s">
        <v>213</v>
      </c>
      <c r="AU742" s="206" t="s">
        <v>80</v>
      </c>
      <c r="AY742" s="19" t="s">
        <v>211</v>
      </c>
      <c r="BE742" s="207">
        <f>IF(N742="základní",J742,0)</f>
        <v>0</v>
      </c>
      <c r="BF742" s="207">
        <f>IF(N742="snížená",J742,0)</f>
        <v>0</v>
      </c>
      <c r="BG742" s="207">
        <f>IF(N742="zákl. přenesená",J742,0)</f>
        <v>0</v>
      </c>
      <c r="BH742" s="207">
        <f>IF(N742="sníž. přenesená",J742,0)</f>
        <v>0</v>
      </c>
      <c r="BI742" s="207">
        <f>IF(N742="nulová",J742,0)</f>
        <v>0</v>
      </c>
      <c r="BJ742" s="19" t="s">
        <v>80</v>
      </c>
      <c r="BK742" s="207">
        <f>ROUND(I742*H742,2)</f>
        <v>0</v>
      </c>
      <c r="BL742" s="19" t="s">
        <v>100</v>
      </c>
      <c r="BM742" s="206" t="s">
        <v>3946</v>
      </c>
    </row>
    <row r="743" spans="1:65" s="2" customFormat="1" ht="19.5">
      <c r="A743" s="36"/>
      <c r="B743" s="37"/>
      <c r="C743" s="38"/>
      <c r="D743" s="210" t="s">
        <v>720</v>
      </c>
      <c r="E743" s="38"/>
      <c r="F743" s="262" t="s">
        <v>3846</v>
      </c>
      <c r="G743" s="38"/>
      <c r="H743" s="38"/>
      <c r="I743" s="119"/>
      <c r="J743" s="38"/>
      <c r="K743" s="38"/>
      <c r="L743" s="41"/>
      <c r="M743" s="263"/>
      <c r="N743" s="264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720</v>
      </c>
      <c r="AU743" s="19" t="s">
        <v>80</v>
      </c>
    </row>
    <row r="744" spans="1:65" s="2" customFormat="1" ht="16.5" customHeight="1">
      <c r="A744" s="36"/>
      <c r="B744" s="37"/>
      <c r="C744" s="195" t="s">
        <v>2645</v>
      </c>
      <c r="D744" s="195" t="s">
        <v>213</v>
      </c>
      <c r="E744" s="196" t="s">
        <v>3947</v>
      </c>
      <c r="F744" s="197" t="s">
        <v>3948</v>
      </c>
      <c r="G744" s="198" t="s">
        <v>438</v>
      </c>
      <c r="H744" s="199">
        <v>358</v>
      </c>
      <c r="I744" s="200"/>
      <c r="J744" s="201">
        <f>ROUND(I744*H744,2)</f>
        <v>0</v>
      </c>
      <c r="K744" s="197" t="s">
        <v>21</v>
      </c>
      <c r="L744" s="41"/>
      <c r="M744" s="202" t="s">
        <v>21</v>
      </c>
      <c r="N744" s="203" t="s">
        <v>44</v>
      </c>
      <c r="O744" s="66"/>
      <c r="P744" s="204">
        <f>O744*H744</f>
        <v>0</v>
      </c>
      <c r="Q744" s="204">
        <v>0</v>
      </c>
      <c r="R744" s="204">
        <f>Q744*H744</f>
        <v>0</v>
      </c>
      <c r="S744" s="204">
        <v>0</v>
      </c>
      <c r="T744" s="205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206" t="s">
        <v>100</v>
      </c>
      <c r="AT744" s="206" t="s">
        <v>213</v>
      </c>
      <c r="AU744" s="206" t="s">
        <v>80</v>
      </c>
      <c r="AY744" s="19" t="s">
        <v>211</v>
      </c>
      <c r="BE744" s="207">
        <f>IF(N744="základní",J744,0)</f>
        <v>0</v>
      </c>
      <c r="BF744" s="207">
        <f>IF(N744="snížená",J744,0)</f>
        <v>0</v>
      </c>
      <c r="BG744" s="207">
        <f>IF(N744="zákl. přenesená",J744,0)</f>
        <v>0</v>
      </c>
      <c r="BH744" s="207">
        <f>IF(N744="sníž. přenesená",J744,0)</f>
        <v>0</v>
      </c>
      <c r="BI744" s="207">
        <f>IF(N744="nulová",J744,0)</f>
        <v>0</v>
      </c>
      <c r="BJ744" s="19" t="s">
        <v>80</v>
      </c>
      <c r="BK744" s="207">
        <f>ROUND(I744*H744,2)</f>
        <v>0</v>
      </c>
      <c r="BL744" s="19" t="s">
        <v>100</v>
      </c>
      <c r="BM744" s="206" t="s">
        <v>3949</v>
      </c>
    </row>
    <row r="745" spans="1:65" s="2" customFormat="1" ht="19.5">
      <c r="A745" s="36"/>
      <c r="B745" s="37"/>
      <c r="C745" s="38"/>
      <c r="D745" s="210" t="s">
        <v>720</v>
      </c>
      <c r="E745" s="38"/>
      <c r="F745" s="262" t="s">
        <v>3844</v>
      </c>
      <c r="G745" s="38"/>
      <c r="H745" s="38"/>
      <c r="I745" s="119"/>
      <c r="J745" s="38"/>
      <c r="K745" s="38"/>
      <c r="L745" s="41"/>
      <c r="M745" s="263"/>
      <c r="N745" s="264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720</v>
      </c>
      <c r="AU745" s="19" t="s">
        <v>80</v>
      </c>
    </row>
    <row r="746" spans="1:65" s="2" customFormat="1" ht="16.5" customHeight="1">
      <c r="A746" s="36"/>
      <c r="B746" s="37"/>
      <c r="C746" s="195" t="s">
        <v>2650</v>
      </c>
      <c r="D746" s="195" t="s">
        <v>213</v>
      </c>
      <c r="E746" s="196" t="s">
        <v>3950</v>
      </c>
      <c r="F746" s="197" t="s">
        <v>3948</v>
      </c>
      <c r="G746" s="198" t="s">
        <v>438</v>
      </c>
      <c r="H746" s="199">
        <v>358</v>
      </c>
      <c r="I746" s="200"/>
      <c r="J746" s="201">
        <f>ROUND(I746*H746,2)</f>
        <v>0</v>
      </c>
      <c r="K746" s="197" t="s">
        <v>21</v>
      </c>
      <c r="L746" s="41"/>
      <c r="M746" s="202" t="s">
        <v>21</v>
      </c>
      <c r="N746" s="203" t="s">
        <v>44</v>
      </c>
      <c r="O746" s="66"/>
      <c r="P746" s="204">
        <f>O746*H746</f>
        <v>0</v>
      </c>
      <c r="Q746" s="204">
        <v>0</v>
      </c>
      <c r="R746" s="204">
        <f>Q746*H746</f>
        <v>0</v>
      </c>
      <c r="S746" s="204">
        <v>0</v>
      </c>
      <c r="T746" s="205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206" t="s">
        <v>100</v>
      </c>
      <c r="AT746" s="206" t="s">
        <v>213</v>
      </c>
      <c r="AU746" s="206" t="s">
        <v>80</v>
      </c>
      <c r="AY746" s="19" t="s">
        <v>211</v>
      </c>
      <c r="BE746" s="207">
        <f>IF(N746="základní",J746,0)</f>
        <v>0</v>
      </c>
      <c r="BF746" s="207">
        <f>IF(N746="snížená",J746,0)</f>
        <v>0</v>
      </c>
      <c r="BG746" s="207">
        <f>IF(N746="zákl. přenesená",J746,0)</f>
        <v>0</v>
      </c>
      <c r="BH746" s="207">
        <f>IF(N746="sníž. přenesená",J746,0)</f>
        <v>0</v>
      </c>
      <c r="BI746" s="207">
        <f>IF(N746="nulová",J746,0)</f>
        <v>0</v>
      </c>
      <c r="BJ746" s="19" t="s">
        <v>80</v>
      </c>
      <c r="BK746" s="207">
        <f>ROUND(I746*H746,2)</f>
        <v>0</v>
      </c>
      <c r="BL746" s="19" t="s">
        <v>100</v>
      </c>
      <c r="BM746" s="206" t="s">
        <v>3951</v>
      </c>
    </row>
    <row r="747" spans="1:65" s="2" customFormat="1" ht="19.5">
      <c r="A747" s="36"/>
      <c r="B747" s="37"/>
      <c r="C747" s="38"/>
      <c r="D747" s="210" t="s">
        <v>720</v>
      </c>
      <c r="E747" s="38"/>
      <c r="F747" s="262" t="s">
        <v>3846</v>
      </c>
      <c r="G747" s="38"/>
      <c r="H747" s="38"/>
      <c r="I747" s="119"/>
      <c r="J747" s="38"/>
      <c r="K747" s="38"/>
      <c r="L747" s="41"/>
      <c r="M747" s="263"/>
      <c r="N747" s="264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720</v>
      </c>
      <c r="AU747" s="19" t="s">
        <v>80</v>
      </c>
    </row>
    <row r="748" spans="1:65" s="2" customFormat="1" ht="16.5" customHeight="1">
      <c r="A748" s="36"/>
      <c r="B748" s="37"/>
      <c r="C748" s="195" t="s">
        <v>2655</v>
      </c>
      <c r="D748" s="195" t="s">
        <v>213</v>
      </c>
      <c r="E748" s="196" t="s">
        <v>3952</v>
      </c>
      <c r="F748" s="197" t="s">
        <v>3953</v>
      </c>
      <c r="G748" s="198" t="s">
        <v>438</v>
      </c>
      <c r="H748" s="199">
        <v>72</v>
      </c>
      <c r="I748" s="200"/>
      <c r="J748" s="201">
        <f>ROUND(I748*H748,2)</f>
        <v>0</v>
      </c>
      <c r="K748" s="197" t="s">
        <v>21</v>
      </c>
      <c r="L748" s="41"/>
      <c r="M748" s="202" t="s">
        <v>21</v>
      </c>
      <c r="N748" s="203" t="s">
        <v>44</v>
      </c>
      <c r="O748" s="66"/>
      <c r="P748" s="204">
        <f>O748*H748</f>
        <v>0</v>
      </c>
      <c r="Q748" s="204">
        <v>0</v>
      </c>
      <c r="R748" s="204">
        <f>Q748*H748</f>
        <v>0</v>
      </c>
      <c r="S748" s="204">
        <v>0</v>
      </c>
      <c r="T748" s="205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206" t="s">
        <v>100</v>
      </c>
      <c r="AT748" s="206" t="s">
        <v>213</v>
      </c>
      <c r="AU748" s="206" t="s">
        <v>80</v>
      </c>
      <c r="AY748" s="19" t="s">
        <v>211</v>
      </c>
      <c r="BE748" s="207">
        <f>IF(N748="základní",J748,0)</f>
        <v>0</v>
      </c>
      <c r="BF748" s="207">
        <f>IF(N748="snížená",J748,0)</f>
        <v>0</v>
      </c>
      <c r="BG748" s="207">
        <f>IF(N748="zákl. přenesená",J748,0)</f>
        <v>0</v>
      </c>
      <c r="BH748" s="207">
        <f>IF(N748="sníž. přenesená",J748,0)</f>
        <v>0</v>
      </c>
      <c r="BI748" s="207">
        <f>IF(N748="nulová",J748,0)</f>
        <v>0</v>
      </c>
      <c r="BJ748" s="19" t="s">
        <v>80</v>
      </c>
      <c r="BK748" s="207">
        <f>ROUND(I748*H748,2)</f>
        <v>0</v>
      </c>
      <c r="BL748" s="19" t="s">
        <v>100</v>
      </c>
      <c r="BM748" s="206" t="s">
        <v>3954</v>
      </c>
    </row>
    <row r="749" spans="1:65" s="2" customFormat="1" ht="19.5">
      <c r="A749" s="36"/>
      <c r="B749" s="37"/>
      <c r="C749" s="38"/>
      <c r="D749" s="210" t="s">
        <v>720</v>
      </c>
      <c r="E749" s="38"/>
      <c r="F749" s="262" t="s">
        <v>3479</v>
      </c>
      <c r="G749" s="38"/>
      <c r="H749" s="38"/>
      <c r="I749" s="119"/>
      <c r="J749" s="38"/>
      <c r="K749" s="38"/>
      <c r="L749" s="41"/>
      <c r="M749" s="263"/>
      <c r="N749" s="264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720</v>
      </c>
      <c r="AU749" s="19" t="s">
        <v>80</v>
      </c>
    </row>
    <row r="750" spans="1:65" s="2" customFormat="1" ht="16.5" customHeight="1">
      <c r="A750" s="36"/>
      <c r="B750" s="37"/>
      <c r="C750" s="195" t="s">
        <v>2659</v>
      </c>
      <c r="D750" s="195" t="s">
        <v>213</v>
      </c>
      <c r="E750" s="196" t="s">
        <v>3955</v>
      </c>
      <c r="F750" s="197" t="s">
        <v>3953</v>
      </c>
      <c r="G750" s="198" t="s">
        <v>438</v>
      </c>
      <c r="H750" s="199">
        <v>72</v>
      </c>
      <c r="I750" s="200"/>
      <c r="J750" s="201">
        <f>ROUND(I750*H750,2)</f>
        <v>0</v>
      </c>
      <c r="K750" s="197" t="s">
        <v>21</v>
      </c>
      <c r="L750" s="41"/>
      <c r="M750" s="202" t="s">
        <v>21</v>
      </c>
      <c r="N750" s="203" t="s">
        <v>44</v>
      </c>
      <c r="O750" s="66"/>
      <c r="P750" s="204">
        <f>O750*H750</f>
        <v>0</v>
      </c>
      <c r="Q750" s="204">
        <v>0</v>
      </c>
      <c r="R750" s="204">
        <f>Q750*H750</f>
        <v>0</v>
      </c>
      <c r="S750" s="204">
        <v>0</v>
      </c>
      <c r="T750" s="205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206" t="s">
        <v>100</v>
      </c>
      <c r="AT750" s="206" t="s">
        <v>213</v>
      </c>
      <c r="AU750" s="206" t="s">
        <v>80</v>
      </c>
      <c r="AY750" s="19" t="s">
        <v>211</v>
      </c>
      <c r="BE750" s="207">
        <f>IF(N750="základní",J750,0)</f>
        <v>0</v>
      </c>
      <c r="BF750" s="207">
        <f>IF(N750="snížená",J750,0)</f>
        <v>0</v>
      </c>
      <c r="BG750" s="207">
        <f>IF(N750="zákl. přenesená",J750,0)</f>
        <v>0</v>
      </c>
      <c r="BH750" s="207">
        <f>IF(N750="sníž. přenesená",J750,0)</f>
        <v>0</v>
      </c>
      <c r="BI750" s="207">
        <f>IF(N750="nulová",J750,0)</f>
        <v>0</v>
      </c>
      <c r="BJ750" s="19" t="s">
        <v>80</v>
      </c>
      <c r="BK750" s="207">
        <f>ROUND(I750*H750,2)</f>
        <v>0</v>
      </c>
      <c r="BL750" s="19" t="s">
        <v>100</v>
      </c>
      <c r="BM750" s="206" t="s">
        <v>3956</v>
      </c>
    </row>
    <row r="751" spans="1:65" s="2" customFormat="1" ht="19.5">
      <c r="A751" s="36"/>
      <c r="B751" s="37"/>
      <c r="C751" s="38"/>
      <c r="D751" s="210" t="s">
        <v>720</v>
      </c>
      <c r="E751" s="38"/>
      <c r="F751" s="262" t="s">
        <v>3483</v>
      </c>
      <c r="G751" s="38"/>
      <c r="H751" s="38"/>
      <c r="I751" s="119"/>
      <c r="J751" s="38"/>
      <c r="K751" s="38"/>
      <c r="L751" s="41"/>
      <c r="M751" s="263"/>
      <c r="N751" s="264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720</v>
      </c>
      <c r="AU751" s="19" t="s">
        <v>80</v>
      </c>
    </row>
    <row r="752" spans="1:65" s="12" customFormat="1" ht="25.9" customHeight="1">
      <c r="B752" s="179"/>
      <c r="C752" s="180"/>
      <c r="D752" s="181" t="s">
        <v>72</v>
      </c>
      <c r="E752" s="182" t="s">
        <v>245</v>
      </c>
      <c r="F752" s="182" t="s">
        <v>3957</v>
      </c>
      <c r="G752" s="180"/>
      <c r="H752" s="180"/>
      <c r="I752" s="183"/>
      <c r="J752" s="184">
        <f>BK752</f>
        <v>0</v>
      </c>
      <c r="K752" s="180"/>
      <c r="L752" s="185"/>
      <c r="M752" s="186"/>
      <c r="N752" s="187"/>
      <c r="O752" s="187"/>
      <c r="P752" s="188">
        <f>SUM(P753:P900)</f>
        <v>0</v>
      </c>
      <c r="Q752" s="187"/>
      <c r="R752" s="188">
        <f>SUM(R753:R900)</f>
        <v>0</v>
      </c>
      <c r="S752" s="187"/>
      <c r="T752" s="189">
        <f>SUM(T753:T900)</f>
        <v>0</v>
      </c>
      <c r="AR752" s="190" t="s">
        <v>80</v>
      </c>
      <c r="AT752" s="191" t="s">
        <v>72</v>
      </c>
      <c r="AU752" s="191" t="s">
        <v>73</v>
      </c>
      <c r="AY752" s="190" t="s">
        <v>211</v>
      </c>
      <c r="BK752" s="192">
        <f>SUM(BK753:BK900)</f>
        <v>0</v>
      </c>
    </row>
    <row r="753" spans="1:65" s="2" customFormat="1" ht="16.5" customHeight="1">
      <c r="A753" s="36"/>
      <c r="B753" s="37"/>
      <c r="C753" s="195" t="s">
        <v>2662</v>
      </c>
      <c r="D753" s="195" t="s">
        <v>213</v>
      </c>
      <c r="E753" s="196" t="s">
        <v>3090</v>
      </c>
      <c r="F753" s="197" t="s">
        <v>3958</v>
      </c>
      <c r="G753" s="198" t="s">
        <v>1608</v>
      </c>
      <c r="H753" s="199">
        <v>4</v>
      </c>
      <c r="I753" s="200"/>
      <c r="J753" s="201">
        <f>ROUND(I753*H753,2)</f>
        <v>0</v>
      </c>
      <c r="K753" s="197" t="s">
        <v>21</v>
      </c>
      <c r="L753" s="41"/>
      <c r="M753" s="202" t="s">
        <v>21</v>
      </c>
      <c r="N753" s="203" t="s">
        <v>44</v>
      </c>
      <c r="O753" s="66"/>
      <c r="P753" s="204">
        <f>O753*H753</f>
        <v>0</v>
      </c>
      <c r="Q753" s="204">
        <v>0</v>
      </c>
      <c r="R753" s="204">
        <f>Q753*H753</f>
        <v>0</v>
      </c>
      <c r="S753" s="204">
        <v>0</v>
      </c>
      <c r="T753" s="205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206" t="s">
        <v>100</v>
      </c>
      <c r="AT753" s="206" t="s">
        <v>213</v>
      </c>
      <c r="AU753" s="206" t="s">
        <v>80</v>
      </c>
      <c r="AY753" s="19" t="s">
        <v>211</v>
      </c>
      <c r="BE753" s="207">
        <f>IF(N753="základní",J753,0)</f>
        <v>0</v>
      </c>
      <c r="BF753" s="207">
        <f>IF(N753="snížená",J753,0)</f>
        <v>0</v>
      </c>
      <c r="BG753" s="207">
        <f>IF(N753="zákl. přenesená",J753,0)</f>
        <v>0</v>
      </c>
      <c r="BH753" s="207">
        <f>IF(N753="sníž. přenesená",J753,0)</f>
        <v>0</v>
      </c>
      <c r="BI753" s="207">
        <f>IF(N753="nulová",J753,0)</f>
        <v>0</v>
      </c>
      <c r="BJ753" s="19" t="s">
        <v>80</v>
      </c>
      <c r="BK753" s="207">
        <f>ROUND(I753*H753,2)</f>
        <v>0</v>
      </c>
      <c r="BL753" s="19" t="s">
        <v>100</v>
      </c>
      <c r="BM753" s="206" t="s">
        <v>3959</v>
      </c>
    </row>
    <row r="754" spans="1:65" s="2" customFormat="1" ht="19.5">
      <c r="A754" s="36"/>
      <c r="B754" s="37"/>
      <c r="C754" s="38"/>
      <c r="D754" s="210" t="s">
        <v>720</v>
      </c>
      <c r="E754" s="38"/>
      <c r="F754" s="262" t="s">
        <v>3300</v>
      </c>
      <c r="G754" s="38"/>
      <c r="H754" s="38"/>
      <c r="I754" s="119"/>
      <c r="J754" s="38"/>
      <c r="K754" s="38"/>
      <c r="L754" s="41"/>
      <c r="M754" s="263"/>
      <c r="N754" s="264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720</v>
      </c>
      <c r="AU754" s="19" t="s">
        <v>80</v>
      </c>
    </row>
    <row r="755" spans="1:65" s="2" customFormat="1" ht="16.5" customHeight="1">
      <c r="A755" s="36"/>
      <c r="B755" s="37"/>
      <c r="C755" s="195" t="s">
        <v>2664</v>
      </c>
      <c r="D755" s="195" t="s">
        <v>213</v>
      </c>
      <c r="E755" s="196" t="s">
        <v>3093</v>
      </c>
      <c r="F755" s="197" t="s">
        <v>3958</v>
      </c>
      <c r="G755" s="198" t="s">
        <v>1608</v>
      </c>
      <c r="H755" s="199">
        <v>4</v>
      </c>
      <c r="I755" s="200"/>
      <c r="J755" s="201">
        <f>ROUND(I755*H755,2)</f>
        <v>0</v>
      </c>
      <c r="K755" s="197" t="s">
        <v>21</v>
      </c>
      <c r="L755" s="41"/>
      <c r="M755" s="202" t="s">
        <v>21</v>
      </c>
      <c r="N755" s="203" t="s">
        <v>44</v>
      </c>
      <c r="O755" s="66"/>
      <c r="P755" s="204">
        <f>O755*H755</f>
        <v>0</v>
      </c>
      <c r="Q755" s="204">
        <v>0</v>
      </c>
      <c r="R755" s="204">
        <f>Q755*H755</f>
        <v>0</v>
      </c>
      <c r="S755" s="204">
        <v>0</v>
      </c>
      <c r="T755" s="205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206" t="s">
        <v>100</v>
      </c>
      <c r="AT755" s="206" t="s">
        <v>213</v>
      </c>
      <c r="AU755" s="206" t="s">
        <v>80</v>
      </c>
      <c r="AY755" s="19" t="s">
        <v>211</v>
      </c>
      <c r="BE755" s="207">
        <f>IF(N755="základní",J755,0)</f>
        <v>0</v>
      </c>
      <c r="BF755" s="207">
        <f>IF(N755="snížená",J755,0)</f>
        <v>0</v>
      </c>
      <c r="BG755" s="207">
        <f>IF(N755="zákl. přenesená",J755,0)</f>
        <v>0</v>
      </c>
      <c r="BH755" s="207">
        <f>IF(N755="sníž. přenesená",J755,0)</f>
        <v>0</v>
      </c>
      <c r="BI755" s="207">
        <f>IF(N755="nulová",J755,0)</f>
        <v>0</v>
      </c>
      <c r="BJ755" s="19" t="s">
        <v>80</v>
      </c>
      <c r="BK755" s="207">
        <f>ROUND(I755*H755,2)</f>
        <v>0</v>
      </c>
      <c r="BL755" s="19" t="s">
        <v>100</v>
      </c>
      <c r="BM755" s="206" t="s">
        <v>3960</v>
      </c>
    </row>
    <row r="756" spans="1:65" s="2" customFormat="1" ht="19.5">
      <c r="A756" s="36"/>
      <c r="B756" s="37"/>
      <c r="C756" s="38"/>
      <c r="D756" s="210" t="s">
        <v>720</v>
      </c>
      <c r="E756" s="38"/>
      <c r="F756" s="262" t="s">
        <v>3304</v>
      </c>
      <c r="G756" s="38"/>
      <c r="H756" s="38"/>
      <c r="I756" s="119"/>
      <c r="J756" s="38"/>
      <c r="K756" s="38"/>
      <c r="L756" s="41"/>
      <c r="M756" s="263"/>
      <c r="N756" s="264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720</v>
      </c>
      <c r="AU756" s="19" t="s">
        <v>80</v>
      </c>
    </row>
    <row r="757" spans="1:65" s="2" customFormat="1" ht="16.5" customHeight="1">
      <c r="A757" s="36"/>
      <c r="B757" s="37"/>
      <c r="C757" s="195" t="s">
        <v>2668</v>
      </c>
      <c r="D757" s="195" t="s">
        <v>213</v>
      </c>
      <c r="E757" s="196" t="s">
        <v>3095</v>
      </c>
      <c r="F757" s="197" t="s">
        <v>3961</v>
      </c>
      <c r="G757" s="198" t="s">
        <v>1608</v>
      </c>
      <c r="H757" s="199">
        <v>5</v>
      </c>
      <c r="I757" s="200"/>
      <c r="J757" s="201">
        <f>ROUND(I757*H757,2)</f>
        <v>0</v>
      </c>
      <c r="K757" s="197" t="s">
        <v>21</v>
      </c>
      <c r="L757" s="41"/>
      <c r="M757" s="202" t="s">
        <v>21</v>
      </c>
      <c r="N757" s="203" t="s">
        <v>44</v>
      </c>
      <c r="O757" s="66"/>
      <c r="P757" s="204">
        <f>O757*H757</f>
        <v>0</v>
      </c>
      <c r="Q757" s="204">
        <v>0</v>
      </c>
      <c r="R757" s="204">
        <f>Q757*H757</f>
        <v>0</v>
      </c>
      <c r="S757" s="204">
        <v>0</v>
      </c>
      <c r="T757" s="205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206" t="s">
        <v>100</v>
      </c>
      <c r="AT757" s="206" t="s">
        <v>213</v>
      </c>
      <c r="AU757" s="206" t="s">
        <v>80</v>
      </c>
      <c r="AY757" s="19" t="s">
        <v>211</v>
      </c>
      <c r="BE757" s="207">
        <f>IF(N757="základní",J757,0)</f>
        <v>0</v>
      </c>
      <c r="BF757" s="207">
        <f>IF(N757="snížená",J757,0)</f>
        <v>0</v>
      </c>
      <c r="BG757" s="207">
        <f>IF(N757="zákl. přenesená",J757,0)</f>
        <v>0</v>
      </c>
      <c r="BH757" s="207">
        <f>IF(N757="sníž. přenesená",J757,0)</f>
        <v>0</v>
      </c>
      <c r="BI757" s="207">
        <f>IF(N757="nulová",J757,0)</f>
        <v>0</v>
      </c>
      <c r="BJ757" s="19" t="s">
        <v>80</v>
      </c>
      <c r="BK757" s="207">
        <f>ROUND(I757*H757,2)</f>
        <v>0</v>
      </c>
      <c r="BL757" s="19" t="s">
        <v>100</v>
      </c>
      <c r="BM757" s="206" t="s">
        <v>3962</v>
      </c>
    </row>
    <row r="758" spans="1:65" s="2" customFormat="1" ht="19.5">
      <c r="A758" s="36"/>
      <c r="B758" s="37"/>
      <c r="C758" s="38"/>
      <c r="D758" s="210" t="s">
        <v>720</v>
      </c>
      <c r="E758" s="38"/>
      <c r="F758" s="262" t="s">
        <v>3300</v>
      </c>
      <c r="G758" s="38"/>
      <c r="H758" s="38"/>
      <c r="I758" s="119"/>
      <c r="J758" s="38"/>
      <c r="K758" s="38"/>
      <c r="L758" s="41"/>
      <c r="M758" s="263"/>
      <c r="N758" s="264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720</v>
      </c>
      <c r="AU758" s="19" t="s">
        <v>80</v>
      </c>
    </row>
    <row r="759" spans="1:65" s="2" customFormat="1" ht="16.5" customHeight="1">
      <c r="A759" s="36"/>
      <c r="B759" s="37"/>
      <c r="C759" s="195" t="s">
        <v>2687</v>
      </c>
      <c r="D759" s="195" t="s">
        <v>213</v>
      </c>
      <c r="E759" s="196" t="s">
        <v>3098</v>
      </c>
      <c r="F759" s="197" t="s">
        <v>3961</v>
      </c>
      <c r="G759" s="198" t="s">
        <v>1608</v>
      </c>
      <c r="H759" s="199">
        <v>5</v>
      </c>
      <c r="I759" s="200"/>
      <c r="J759" s="201">
        <f>ROUND(I759*H759,2)</f>
        <v>0</v>
      </c>
      <c r="K759" s="197" t="s">
        <v>21</v>
      </c>
      <c r="L759" s="41"/>
      <c r="M759" s="202" t="s">
        <v>21</v>
      </c>
      <c r="N759" s="203" t="s">
        <v>44</v>
      </c>
      <c r="O759" s="66"/>
      <c r="P759" s="204">
        <f>O759*H759</f>
        <v>0</v>
      </c>
      <c r="Q759" s="204">
        <v>0</v>
      </c>
      <c r="R759" s="204">
        <f>Q759*H759</f>
        <v>0</v>
      </c>
      <c r="S759" s="204">
        <v>0</v>
      </c>
      <c r="T759" s="205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206" t="s">
        <v>100</v>
      </c>
      <c r="AT759" s="206" t="s">
        <v>213</v>
      </c>
      <c r="AU759" s="206" t="s">
        <v>80</v>
      </c>
      <c r="AY759" s="19" t="s">
        <v>211</v>
      </c>
      <c r="BE759" s="207">
        <f>IF(N759="základní",J759,0)</f>
        <v>0</v>
      </c>
      <c r="BF759" s="207">
        <f>IF(N759="snížená",J759,0)</f>
        <v>0</v>
      </c>
      <c r="BG759" s="207">
        <f>IF(N759="zákl. přenesená",J759,0)</f>
        <v>0</v>
      </c>
      <c r="BH759" s="207">
        <f>IF(N759="sníž. přenesená",J759,0)</f>
        <v>0</v>
      </c>
      <c r="BI759" s="207">
        <f>IF(N759="nulová",J759,0)</f>
        <v>0</v>
      </c>
      <c r="BJ759" s="19" t="s">
        <v>80</v>
      </c>
      <c r="BK759" s="207">
        <f>ROUND(I759*H759,2)</f>
        <v>0</v>
      </c>
      <c r="BL759" s="19" t="s">
        <v>100</v>
      </c>
      <c r="BM759" s="206" t="s">
        <v>3963</v>
      </c>
    </row>
    <row r="760" spans="1:65" s="2" customFormat="1" ht="19.5">
      <c r="A760" s="36"/>
      <c r="B760" s="37"/>
      <c r="C760" s="38"/>
      <c r="D760" s="210" t="s">
        <v>720</v>
      </c>
      <c r="E760" s="38"/>
      <c r="F760" s="262" t="s">
        <v>3304</v>
      </c>
      <c r="G760" s="38"/>
      <c r="H760" s="38"/>
      <c r="I760" s="119"/>
      <c r="J760" s="38"/>
      <c r="K760" s="38"/>
      <c r="L760" s="41"/>
      <c r="M760" s="263"/>
      <c r="N760" s="264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720</v>
      </c>
      <c r="AU760" s="19" t="s">
        <v>80</v>
      </c>
    </row>
    <row r="761" spans="1:65" s="2" customFormat="1" ht="16.5" customHeight="1">
      <c r="A761" s="36"/>
      <c r="B761" s="37"/>
      <c r="C761" s="195" t="s">
        <v>1254</v>
      </c>
      <c r="D761" s="195" t="s">
        <v>213</v>
      </c>
      <c r="E761" s="196" t="s">
        <v>3100</v>
      </c>
      <c r="F761" s="197" t="s">
        <v>3964</v>
      </c>
      <c r="G761" s="198" t="s">
        <v>1608</v>
      </c>
      <c r="H761" s="199">
        <v>49</v>
      </c>
      <c r="I761" s="200"/>
      <c r="J761" s="201">
        <f>ROUND(I761*H761,2)</f>
        <v>0</v>
      </c>
      <c r="K761" s="197" t="s">
        <v>21</v>
      </c>
      <c r="L761" s="41"/>
      <c r="M761" s="202" t="s">
        <v>21</v>
      </c>
      <c r="N761" s="203" t="s">
        <v>44</v>
      </c>
      <c r="O761" s="66"/>
      <c r="P761" s="204">
        <f>O761*H761</f>
        <v>0</v>
      </c>
      <c r="Q761" s="204">
        <v>0</v>
      </c>
      <c r="R761" s="204">
        <f>Q761*H761</f>
        <v>0</v>
      </c>
      <c r="S761" s="204">
        <v>0</v>
      </c>
      <c r="T761" s="20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206" t="s">
        <v>100</v>
      </c>
      <c r="AT761" s="206" t="s">
        <v>213</v>
      </c>
      <c r="AU761" s="206" t="s">
        <v>80</v>
      </c>
      <c r="AY761" s="19" t="s">
        <v>211</v>
      </c>
      <c r="BE761" s="207">
        <f>IF(N761="základní",J761,0)</f>
        <v>0</v>
      </c>
      <c r="BF761" s="207">
        <f>IF(N761="snížená",J761,0)</f>
        <v>0</v>
      </c>
      <c r="BG761" s="207">
        <f>IF(N761="zákl. přenesená",J761,0)</f>
        <v>0</v>
      </c>
      <c r="BH761" s="207">
        <f>IF(N761="sníž. přenesená",J761,0)</f>
        <v>0</v>
      </c>
      <c r="BI761" s="207">
        <f>IF(N761="nulová",J761,0)</f>
        <v>0</v>
      </c>
      <c r="BJ761" s="19" t="s">
        <v>80</v>
      </c>
      <c r="BK761" s="207">
        <f>ROUND(I761*H761,2)</f>
        <v>0</v>
      </c>
      <c r="BL761" s="19" t="s">
        <v>100</v>
      </c>
      <c r="BM761" s="206" t="s">
        <v>3965</v>
      </c>
    </row>
    <row r="762" spans="1:65" s="2" customFormat="1" ht="19.5">
      <c r="A762" s="36"/>
      <c r="B762" s="37"/>
      <c r="C762" s="38"/>
      <c r="D762" s="210" t="s">
        <v>720</v>
      </c>
      <c r="E762" s="38"/>
      <c r="F762" s="262" t="s">
        <v>3300</v>
      </c>
      <c r="G762" s="38"/>
      <c r="H762" s="38"/>
      <c r="I762" s="119"/>
      <c r="J762" s="38"/>
      <c r="K762" s="38"/>
      <c r="L762" s="41"/>
      <c r="M762" s="263"/>
      <c r="N762" s="264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720</v>
      </c>
      <c r="AU762" s="19" t="s">
        <v>80</v>
      </c>
    </row>
    <row r="763" spans="1:65" s="2" customFormat="1" ht="16.5" customHeight="1">
      <c r="A763" s="36"/>
      <c r="B763" s="37"/>
      <c r="C763" s="195" t="s">
        <v>2284</v>
      </c>
      <c r="D763" s="195" t="s">
        <v>213</v>
      </c>
      <c r="E763" s="196" t="s">
        <v>3103</v>
      </c>
      <c r="F763" s="197" t="s">
        <v>3964</v>
      </c>
      <c r="G763" s="198" t="s">
        <v>1608</v>
      </c>
      <c r="H763" s="199">
        <v>49</v>
      </c>
      <c r="I763" s="200"/>
      <c r="J763" s="201">
        <f>ROUND(I763*H763,2)</f>
        <v>0</v>
      </c>
      <c r="K763" s="197" t="s">
        <v>21</v>
      </c>
      <c r="L763" s="41"/>
      <c r="M763" s="202" t="s">
        <v>21</v>
      </c>
      <c r="N763" s="203" t="s">
        <v>44</v>
      </c>
      <c r="O763" s="66"/>
      <c r="P763" s="204">
        <f>O763*H763</f>
        <v>0</v>
      </c>
      <c r="Q763" s="204">
        <v>0</v>
      </c>
      <c r="R763" s="204">
        <f>Q763*H763</f>
        <v>0</v>
      </c>
      <c r="S763" s="204">
        <v>0</v>
      </c>
      <c r="T763" s="20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206" t="s">
        <v>100</v>
      </c>
      <c r="AT763" s="206" t="s">
        <v>213</v>
      </c>
      <c r="AU763" s="206" t="s">
        <v>80</v>
      </c>
      <c r="AY763" s="19" t="s">
        <v>211</v>
      </c>
      <c r="BE763" s="207">
        <f>IF(N763="základní",J763,0)</f>
        <v>0</v>
      </c>
      <c r="BF763" s="207">
        <f>IF(N763="snížená",J763,0)</f>
        <v>0</v>
      </c>
      <c r="BG763" s="207">
        <f>IF(N763="zákl. přenesená",J763,0)</f>
        <v>0</v>
      </c>
      <c r="BH763" s="207">
        <f>IF(N763="sníž. přenesená",J763,0)</f>
        <v>0</v>
      </c>
      <c r="BI763" s="207">
        <f>IF(N763="nulová",J763,0)</f>
        <v>0</v>
      </c>
      <c r="BJ763" s="19" t="s">
        <v>80</v>
      </c>
      <c r="BK763" s="207">
        <f>ROUND(I763*H763,2)</f>
        <v>0</v>
      </c>
      <c r="BL763" s="19" t="s">
        <v>100</v>
      </c>
      <c r="BM763" s="206" t="s">
        <v>3966</v>
      </c>
    </row>
    <row r="764" spans="1:65" s="2" customFormat="1" ht="19.5">
      <c r="A764" s="36"/>
      <c r="B764" s="37"/>
      <c r="C764" s="38"/>
      <c r="D764" s="210" t="s">
        <v>720</v>
      </c>
      <c r="E764" s="38"/>
      <c r="F764" s="262" t="s">
        <v>3304</v>
      </c>
      <c r="G764" s="38"/>
      <c r="H764" s="38"/>
      <c r="I764" s="119"/>
      <c r="J764" s="38"/>
      <c r="K764" s="38"/>
      <c r="L764" s="41"/>
      <c r="M764" s="263"/>
      <c r="N764" s="264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9" t="s">
        <v>720</v>
      </c>
      <c r="AU764" s="19" t="s">
        <v>80</v>
      </c>
    </row>
    <row r="765" spans="1:65" s="2" customFormat="1" ht="16.5" customHeight="1">
      <c r="A765" s="36"/>
      <c r="B765" s="37"/>
      <c r="C765" s="195" t="s">
        <v>2288</v>
      </c>
      <c r="D765" s="195" t="s">
        <v>213</v>
      </c>
      <c r="E765" s="196" t="s">
        <v>3106</v>
      </c>
      <c r="F765" s="197" t="s">
        <v>3967</v>
      </c>
      <c r="G765" s="198" t="s">
        <v>1608</v>
      </c>
      <c r="H765" s="199">
        <v>7</v>
      </c>
      <c r="I765" s="200"/>
      <c r="J765" s="201">
        <f>ROUND(I765*H765,2)</f>
        <v>0</v>
      </c>
      <c r="K765" s="197" t="s">
        <v>21</v>
      </c>
      <c r="L765" s="41"/>
      <c r="M765" s="202" t="s">
        <v>21</v>
      </c>
      <c r="N765" s="203" t="s">
        <v>44</v>
      </c>
      <c r="O765" s="66"/>
      <c r="P765" s="204">
        <f>O765*H765</f>
        <v>0</v>
      </c>
      <c r="Q765" s="204">
        <v>0</v>
      </c>
      <c r="R765" s="204">
        <f>Q765*H765</f>
        <v>0</v>
      </c>
      <c r="S765" s="204">
        <v>0</v>
      </c>
      <c r="T765" s="20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206" t="s">
        <v>100</v>
      </c>
      <c r="AT765" s="206" t="s">
        <v>213</v>
      </c>
      <c r="AU765" s="206" t="s">
        <v>80</v>
      </c>
      <c r="AY765" s="19" t="s">
        <v>211</v>
      </c>
      <c r="BE765" s="207">
        <f>IF(N765="základní",J765,0)</f>
        <v>0</v>
      </c>
      <c r="BF765" s="207">
        <f>IF(N765="snížená",J765,0)</f>
        <v>0</v>
      </c>
      <c r="BG765" s="207">
        <f>IF(N765="zákl. přenesená",J765,0)</f>
        <v>0</v>
      </c>
      <c r="BH765" s="207">
        <f>IF(N765="sníž. přenesená",J765,0)</f>
        <v>0</v>
      </c>
      <c r="BI765" s="207">
        <f>IF(N765="nulová",J765,0)</f>
        <v>0</v>
      </c>
      <c r="BJ765" s="19" t="s">
        <v>80</v>
      </c>
      <c r="BK765" s="207">
        <f>ROUND(I765*H765,2)</f>
        <v>0</v>
      </c>
      <c r="BL765" s="19" t="s">
        <v>100</v>
      </c>
      <c r="BM765" s="206" t="s">
        <v>3968</v>
      </c>
    </row>
    <row r="766" spans="1:65" s="2" customFormat="1" ht="19.5">
      <c r="A766" s="36"/>
      <c r="B766" s="37"/>
      <c r="C766" s="38"/>
      <c r="D766" s="210" t="s">
        <v>720</v>
      </c>
      <c r="E766" s="38"/>
      <c r="F766" s="262" t="s">
        <v>3304</v>
      </c>
      <c r="G766" s="38"/>
      <c r="H766" s="38"/>
      <c r="I766" s="119"/>
      <c r="J766" s="38"/>
      <c r="K766" s="38"/>
      <c r="L766" s="41"/>
      <c r="M766" s="263"/>
      <c r="N766" s="264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720</v>
      </c>
      <c r="AU766" s="19" t="s">
        <v>80</v>
      </c>
    </row>
    <row r="767" spans="1:65" s="2" customFormat="1" ht="16.5" customHeight="1">
      <c r="A767" s="36"/>
      <c r="B767" s="37"/>
      <c r="C767" s="195" t="s">
        <v>2275</v>
      </c>
      <c r="D767" s="195" t="s">
        <v>213</v>
      </c>
      <c r="E767" s="196" t="s">
        <v>3108</v>
      </c>
      <c r="F767" s="197" t="s">
        <v>3969</v>
      </c>
      <c r="G767" s="198" t="s">
        <v>1608</v>
      </c>
      <c r="H767" s="199">
        <v>2</v>
      </c>
      <c r="I767" s="200"/>
      <c r="J767" s="201">
        <f>ROUND(I767*H767,2)</f>
        <v>0</v>
      </c>
      <c r="K767" s="197" t="s">
        <v>21</v>
      </c>
      <c r="L767" s="41"/>
      <c r="M767" s="202" t="s">
        <v>21</v>
      </c>
      <c r="N767" s="203" t="s">
        <v>44</v>
      </c>
      <c r="O767" s="66"/>
      <c r="P767" s="204">
        <f>O767*H767</f>
        <v>0</v>
      </c>
      <c r="Q767" s="204">
        <v>0</v>
      </c>
      <c r="R767" s="204">
        <f>Q767*H767</f>
        <v>0</v>
      </c>
      <c r="S767" s="204">
        <v>0</v>
      </c>
      <c r="T767" s="205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206" t="s">
        <v>100</v>
      </c>
      <c r="AT767" s="206" t="s">
        <v>213</v>
      </c>
      <c r="AU767" s="206" t="s">
        <v>80</v>
      </c>
      <c r="AY767" s="19" t="s">
        <v>211</v>
      </c>
      <c r="BE767" s="207">
        <f>IF(N767="základní",J767,0)</f>
        <v>0</v>
      </c>
      <c r="BF767" s="207">
        <f>IF(N767="snížená",J767,0)</f>
        <v>0</v>
      </c>
      <c r="BG767" s="207">
        <f>IF(N767="zákl. přenesená",J767,0)</f>
        <v>0</v>
      </c>
      <c r="BH767" s="207">
        <f>IF(N767="sníž. přenesená",J767,0)</f>
        <v>0</v>
      </c>
      <c r="BI767" s="207">
        <f>IF(N767="nulová",J767,0)</f>
        <v>0</v>
      </c>
      <c r="BJ767" s="19" t="s">
        <v>80</v>
      </c>
      <c r="BK767" s="207">
        <f>ROUND(I767*H767,2)</f>
        <v>0</v>
      </c>
      <c r="BL767" s="19" t="s">
        <v>100</v>
      </c>
      <c r="BM767" s="206" t="s">
        <v>3970</v>
      </c>
    </row>
    <row r="768" spans="1:65" s="2" customFormat="1" ht="19.5">
      <c r="A768" s="36"/>
      <c r="B768" s="37"/>
      <c r="C768" s="38"/>
      <c r="D768" s="210" t="s">
        <v>720</v>
      </c>
      <c r="E768" s="38"/>
      <c r="F768" s="262" t="s">
        <v>3304</v>
      </c>
      <c r="G768" s="38"/>
      <c r="H768" s="38"/>
      <c r="I768" s="119"/>
      <c r="J768" s="38"/>
      <c r="K768" s="38"/>
      <c r="L768" s="41"/>
      <c r="M768" s="263"/>
      <c r="N768" s="264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720</v>
      </c>
      <c r="AU768" s="19" t="s">
        <v>80</v>
      </c>
    </row>
    <row r="769" spans="1:65" s="2" customFormat="1" ht="16.5" customHeight="1">
      <c r="A769" s="36"/>
      <c r="B769" s="37"/>
      <c r="C769" s="195" t="s">
        <v>2424</v>
      </c>
      <c r="D769" s="195" t="s">
        <v>213</v>
      </c>
      <c r="E769" s="196" t="s">
        <v>3971</v>
      </c>
      <c r="F769" s="197" t="s">
        <v>3732</v>
      </c>
      <c r="G769" s="198" t="s">
        <v>1608</v>
      </c>
      <c r="H769" s="199">
        <v>1</v>
      </c>
      <c r="I769" s="200"/>
      <c r="J769" s="201">
        <f>ROUND(I769*H769,2)</f>
        <v>0</v>
      </c>
      <c r="K769" s="197" t="s">
        <v>21</v>
      </c>
      <c r="L769" s="41"/>
      <c r="M769" s="202" t="s">
        <v>21</v>
      </c>
      <c r="N769" s="203" t="s">
        <v>44</v>
      </c>
      <c r="O769" s="66"/>
      <c r="P769" s="204">
        <f>O769*H769</f>
        <v>0</v>
      </c>
      <c r="Q769" s="204">
        <v>0</v>
      </c>
      <c r="R769" s="204">
        <f>Q769*H769</f>
        <v>0</v>
      </c>
      <c r="S769" s="204">
        <v>0</v>
      </c>
      <c r="T769" s="205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206" t="s">
        <v>100</v>
      </c>
      <c r="AT769" s="206" t="s">
        <v>213</v>
      </c>
      <c r="AU769" s="206" t="s">
        <v>80</v>
      </c>
      <c r="AY769" s="19" t="s">
        <v>211</v>
      </c>
      <c r="BE769" s="207">
        <f>IF(N769="základní",J769,0)</f>
        <v>0</v>
      </c>
      <c r="BF769" s="207">
        <f>IF(N769="snížená",J769,0)</f>
        <v>0</v>
      </c>
      <c r="BG769" s="207">
        <f>IF(N769="zákl. přenesená",J769,0)</f>
        <v>0</v>
      </c>
      <c r="BH769" s="207">
        <f>IF(N769="sníž. přenesená",J769,0)</f>
        <v>0</v>
      </c>
      <c r="BI769" s="207">
        <f>IF(N769="nulová",J769,0)</f>
        <v>0</v>
      </c>
      <c r="BJ769" s="19" t="s">
        <v>80</v>
      </c>
      <c r="BK769" s="207">
        <f>ROUND(I769*H769,2)</f>
        <v>0</v>
      </c>
      <c r="BL769" s="19" t="s">
        <v>100</v>
      </c>
      <c r="BM769" s="206" t="s">
        <v>3972</v>
      </c>
    </row>
    <row r="770" spans="1:65" s="2" customFormat="1" ht="19.5">
      <c r="A770" s="36"/>
      <c r="B770" s="37"/>
      <c r="C770" s="38"/>
      <c r="D770" s="210" t="s">
        <v>720</v>
      </c>
      <c r="E770" s="38"/>
      <c r="F770" s="262" t="s">
        <v>3300</v>
      </c>
      <c r="G770" s="38"/>
      <c r="H770" s="38"/>
      <c r="I770" s="119"/>
      <c r="J770" s="38"/>
      <c r="K770" s="38"/>
      <c r="L770" s="41"/>
      <c r="M770" s="263"/>
      <c r="N770" s="264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720</v>
      </c>
      <c r="AU770" s="19" t="s">
        <v>80</v>
      </c>
    </row>
    <row r="771" spans="1:65" s="2" customFormat="1" ht="16.5" customHeight="1">
      <c r="A771" s="36"/>
      <c r="B771" s="37"/>
      <c r="C771" s="195" t="s">
        <v>3115</v>
      </c>
      <c r="D771" s="195" t="s">
        <v>213</v>
      </c>
      <c r="E771" s="196" t="s">
        <v>3973</v>
      </c>
      <c r="F771" s="197" t="s">
        <v>3732</v>
      </c>
      <c r="G771" s="198" t="s">
        <v>1608</v>
      </c>
      <c r="H771" s="199">
        <v>1</v>
      </c>
      <c r="I771" s="200"/>
      <c r="J771" s="201">
        <f>ROUND(I771*H771,2)</f>
        <v>0</v>
      </c>
      <c r="K771" s="197" t="s">
        <v>21</v>
      </c>
      <c r="L771" s="41"/>
      <c r="M771" s="202" t="s">
        <v>21</v>
      </c>
      <c r="N771" s="203" t="s">
        <v>44</v>
      </c>
      <c r="O771" s="66"/>
      <c r="P771" s="204">
        <f>O771*H771</f>
        <v>0</v>
      </c>
      <c r="Q771" s="204">
        <v>0</v>
      </c>
      <c r="R771" s="204">
        <f>Q771*H771</f>
        <v>0</v>
      </c>
      <c r="S771" s="204">
        <v>0</v>
      </c>
      <c r="T771" s="205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206" t="s">
        <v>100</v>
      </c>
      <c r="AT771" s="206" t="s">
        <v>213</v>
      </c>
      <c r="AU771" s="206" t="s">
        <v>80</v>
      </c>
      <c r="AY771" s="19" t="s">
        <v>211</v>
      </c>
      <c r="BE771" s="207">
        <f>IF(N771="základní",J771,0)</f>
        <v>0</v>
      </c>
      <c r="BF771" s="207">
        <f>IF(N771="snížená",J771,0)</f>
        <v>0</v>
      </c>
      <c r="BG771" s="207">
        <f>IF(N771="zákl. přenesená",J771,0)</f>
        <v>0</v>
      </c>
      <c r="BH771" s="207">
        <f>IF(N771="sníž. přenesená",J771,0)</f>
        <v>0</v>
      </c>
      <c r="BI771" s="207">
        <f>IF(N771="nulová",J771,0)</f>
        <v>0</v>
      </c>
      <c r="BJ771" s="19" t="s">
        <v>80</v>
      </c>
      <c r="BK771" s="207">
        <f>ROUND(I771*H771,2)</f>
        <v>0</v>
      </c>
      <c r="BL771" s="19" t="s">
        <v>100</v>
      </c>
      <c r="BM771" s="206" t="s">
        <v>3974</v>
      </c>
    </row>
    <row r="772" spans="1:65" s="2" customFormat="1" ht="19.5">
      <c r="A772" s="36"/>
      <c r="B772" s="37"/>
      <c r="C772" s="38"/>
      <c r="D772" s="210" t="s">
        <v>720</v>
      </c>
      <c r="E772" s="38"/>
      <c r="F772" s="262" t="s">
        <v>3304</v>
      </c>
      <c r="G772" s="38"/>
      <c r="H772" s="38"/>
      <c r="I772" s="119"/>
      <c r="J772" s="38"/>
      <c r="K772" s="38"/>
      <c r="L772" s="41"/>
      <c r="M772" s="263"/>
      <c r="N772" s="264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720</v>
      </c>
      <c r="AU772" s="19" t="s">
        <v>80</v>
      </c>
    </row>
    <row r="773" spans="1:65" s="2" customFormat="1" ht="16.5" customHeight="1">
      <c r="A773" s="36"/>
      <c r="B773" s="37"/>
      <c r="C773" s="195" t="s">
        <v>3975</v>
      </c>
      <c r="D773" s="195" t="s">
        <v>213</v>
      </c>
      <c r="E773" s="196" t="s">
        <v>3976</v>
      </c>
      <c r="F773" s="197" t="s">
        <v>3977</v>
      </c>
      <c r="G773" s="198" t="s">
        <v>1608</v>
      </c>
      <c r="H773" s="199">
        <v>3</v>
      </c>
      <c r="I773" s="200"/>
      <c r="J773" s="201">
        <f>ROUND(I773*H773,2)</f>
        <v>0</v>
      </c>
      <c r="K773" s="197" t="s">
        <v>21</v>
      </c>
      <c r="L773" s="41"/>
      <c r="M773" s="202" t="s">
        <v>21</v>
      </c>
      <c r="N773" s="203" t="s">
        <v>44</v>
      </c>
      <c r="O773" s="66"/>
      <c r="P773" s="204">
        <f>O773*H773</f>
        <v>0</v>
      </c>
      <c r="Q773" s="204">
        <v>0</v>
      </c>
      <c r="R773" s="204">
        <f>Q773*H773</f>
        <v>0</v>
      </c>
      <c r="S773" s="204">
        <v>0</v>
      </c>
      <c r="T773" s="205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206" t="s">
        <v>100</v>
      </c>
      <c r="AT773" s="206" t="s">
        <v>213</v>
      </c>
      <c r="AU773" s="206" t="s">
        <v>80</v>
      </c>
      <c r="AY773" s="19" t="s">
        <v>211</v>
      </c>
      <c r="BE773" s="207">
        <f>IF(N773="základní",J773,0)</f>
        <v>0</v>
      </c>
      <c r="BF773" s="207">
        <f>IF(N773="snížená",J773,0)</f>
        <v>0</v>
      </c>
      <c r="BG773" s="207">
        <f>IF(N773="zákl. přenesená",J773,0)</f>
        <v>0</v>
      </c>
      <c r="BH773" s="207">
        <f>IF(N773="sníž. přenesená",J773,0)</f>
        <v>0</v>
      </c>
      <c r="BI773" s="207">
        <f>IF(N773="nulová",J773,0)</f>
        <v>0</v>
      </c>
      <c r="BJ773" s="19" t="s">
        <v>80</v>
      </c>
      <c r="BK773" s="207">
        <f>ROUND(I773*H773,2)</f>
        <v>0</v>
      </c>
      <c r="BL773" s="19" t="s">
        <v>100</v>
      </c>
      <c r="BM773" s="206" t="s">
        <v>3978</v>
      </c>
    </row>
    <row r="774" spans="1:65" s="2" customFormat="1" ht="19.5">
      <c r="A774" s="36"/>
      <c r="B774" s="37"/>
      <c r="C774" s="38"/>
      <c r="D774" s="210" t="s">
        <v>720</v>
      </c>
      <c r="E774" s="38"/>
      <c r="F774" s="262" t="s">
        <v>3300</v>
      </c>
      <c r="G774" s="38"/>
      <c r="H774" s="38"/>
      <c r="I774" s="119"/>
      <c r="J774" s="38"/>
      <c r="K774" s="38"/>
      <c r="L774" s="41"/>
      <c r="M774" s="263"/>
      <c r="N774" s="264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720</v>
      </c>
      <c r="AU774" s="19" t="s">
        <v>80</v>
      </c>
    </row>
    <row r="775" spans="1:65" s="2" customFormat="1" ht="16.5" customHeight="1">
      <c r="A775" s="36"/>
      <c r="B775" s="37"/>
      <c r="C775" s="195" t="s">
        <v>3118</v>
      </c>
      <c r="D775" s="195" t="s">
        <v>213</v>
      </c>
      <c r="E775" s="196" t="s">
        <v>3979</v>
      </c>
      <c r="F775" s="197" t="s">
        <v>3977</v>
      </c>
      <c r="G775" s="198" t="s">
        <v>1608</v>
      </c>
      <c r="H775" s="199">
        <v>3</v>
      </c>
      <c r="I775" s="200"/>
      <c r="J775" s="201">
        <f>ROUND(I775*H775,2)</f>
        <v>0</v>
      </c>
      <c r="K775" s="197" t="s">
        <v>21</v>
      </c>
      <c r="L775" s="41"/>
      <c r="M775" s="202" t="s">
        <v>21</v>
      </c>
      <c r="N775" s="203" t="s">
        <v>44</v>
      </c>
      <c r="O775" s="66"/>
      <c r="P775" s="204">
        <f>O775*H775</f>
        <v>0</v>
      </c>
      <c r="Q775" s="204">
        <v>0</v>
      </c>
      <c r="R775" s="204">
        <f>Q775*H775</f>
        <v>0</v>
      </c>
      <c r="S775" s="204">
        <v>0</v>
      </c>
      <c r="T775" s="205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206" t="s">
        <v>100</v>
      </c>
      <c r="AT775" s="206" t="s">
        <v>213</v>
      </c>
      <c r="AU775" s="206" t="s">
        <v>80</v>
      </c>
      <c r="AY775" s="19" t="s">
        <v>211</v>
      </c>
      <c r="BE775" s="207">
        <f>IF(N775="základní",J775,0)</f>
        <v>0</v>
      </c>
      <c r="BF775" s="207">
        <f>IF(N775="snížená",J775,0)</f>
        <v>0</v>
      </c>
      <c r="BG775" s="207">
        <f>IF(N775="zákl. přenesená",J775,0)</f>
        <v>0</v>
      </c>
      <c r="BH775" s="207">
        <f>IF(N775="sníž. přenesená",J775,0)</f>
        <v>0</v>
      </c>
      <c r="BI775" s="207">
        <f>IF(N775="nulová",J775,0)</f>
        <v>0</v>
      </c>
      <c r="BJ775" s="19" t="s">
        <v>80</v>
      </c>
      <c r="BK775" s="207">
        <f>ROUND(I775*H775,2)</f>
        <v>0</v>
      </c>
      <c r="BL775" s="19" t="s">
        <v>100</v>
      </c>
      <c r="BM775" s="206" t="s">
        <v>3980</v>
      </c>
    </row>
    <row r="776" spans="1:65" s="2" customFormat="1" ht="19.5">
      <c r="A776" s="36"/>
      <c r="B776" s="37"/>
      <c r="C776" s="38"/>
      <c r="D776" s="210" t="s">
        <v>720</v>
      </c>
      <c r="E776" s="38"/>
      <c r="F776" s="262" t="s">
        <v>3304</v>
      </c>
      <c r="G776" s="38"/>
      <c r="H776" s="38"/>
      <c r="I776" s="119"/>
      <c r="J776" s="38"/>
      <c r="K776" s="38"/>
      <c r="L776" s="41"/>
      <c r="M776" s="263"/>
      <c r="N776" s="264"/>
      <c r="O776" s="66"/>
      <c r="P776" s="66"/>
      <c r="Q776" s="66"/>
      <c r="R776" s="66"/>
      <c r="S776" s="66"/>
      <c r="T776" s="67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T776" s="19" t="s">
        <v>720</v>
      </c>
      <c r="AU776" s="19" t="s">
        <v>80</v>
      </c>
    </row>
    <row r="777" spans="1:65" s="2" customFormat="1" ht="16.5" customHeight="1">
      <c r="A777" s="36"/>
      <c r="B777" s="37"/>
      <c r="C777" s="195" t="s">
        <v>3981</v>
      </c>
      <c r="D777" s="195" t="s">
        <v>213</v>
      </c>
      <c r="E777" s="196" t="s">
        <v>3982</v>
      </c>
      <c r="F777" s="197" t="s">
        <v>3738</v>
      </c>
      <c r="G777" s="198" t="s">
        <v>1608</v>
      </c>
      <c r="H777" s="199">
        <v>49</v>
      </c>
      <c r="I777" s="200"/>
      <c r="J777" s="201">
        <f>ROUND(I777*H777,2)</f>
        <v>0</v>
      </c>
      <c r="K777" s="197" t="s">
        <v>21</v>
      </c>
      <c r="L777" s="41"/>
      <c r="M777" s="202" t="s">
        <v>21</v>
      </c>
      <c r="N777" s="203" t="s">
        <v>44</v>
      </c>
      <c r="O777" s="66"/>
      <c r="P777" s="204">
        <f>O777*H777</f>
        <v>0</v>
      </c>
      <c r="Q777" s="204">
        <v>0</v>
      </c>
      <c r="R777" s="204">
        <f>Q777*H777</f>
        <v>0</v>
      </c>
      <c r="S777" s="204">
        <v>0</v>
      </c>
      <c r="T777" s="205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206" t="s">
        <v>100</v>
      </c>
      <c r="AT777" s="206" t="s">
        <v>213</v>
      </c>
      <c r="AU777" s="206" t="s">
        <v>80</v>
      </c>
      <c r="AY777" s="19" t="s">
        <v>211</v>
      </c>
      <c r="BE777" s="207">
        <f>IF(N777="základní",J777,0)</f>
        <v>0</v>
      </c>
      <c r="BF777" s="207">
        <f>IF(N777="snížená",J777,0)</f>
        <v>0</v>
      </c>
      <c r="BG777" s="207">
        <f>IF(N777="zákl. přenesená",J777,0)</f>
        <v>0</v>
      </c>
      <c r="BH777" s="207">
        <f>IF(N777="sníž. přenesená",J777,0)</f>
        <v>0</v>
      </c>
      <c r="BI777" s="207">
        <f>IF(N777="nulová",J777,0)</f>
        <v>0</v>
      </c>
      <c r="BJ777" s="19" t="s">
        <v>80</v>
      </c>
      <c r="BK777" s="207">
        <f>ROUND(I777*H777,2)</f>
        <v>0</v>
      </c>
      <c r="BL777" s="19" t="s">
        <v>100</v>
      </c>
      <c r="BM777" s="206" t="s">
        <v>3983</v>
      </c>
    </row>
    <row r="778" spans="1:65" s="2" customFormat="1" ht="19.5">
      <c r="A778" s="36"/>
      <c r="B778" s="37"/>
      <c r="C778" s="38"/>
      <c r="D778" s="210" t="s">
        <v>720</v>
      </c>
      <c r="E778" s="38"/>
      <c r="F778" s="262" t="s">
        <v>3300</v>
      </c>
      <c r="G778" s="38"/>
      <c r="H778" s="38"/>
      <c r="I778" s="119"/>
      <c r="J778" s="38"/>
      <c r="K778" s="38"/>
      <c r="L778" s="41"/>
      <c r="M778" s="263"/>
      <c r="N778" s="264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720</v>
      </c>
      <c r="AU778" s="19" t="s">
        <v>80</v>
      </c>
    </row>
    <row r="779" spans="1:65" s="2" customFormat="1" ht="16.5" customHeight="1">
      <c r="A779" s="36"/>
      <c r="B779" s="37"/>
      <c r="C779" s="195" t="s">
        <v>3120</v>
      </c>
      <c r="D779" s="195" t="s">
        <v>213</v>
      </c>
      <c r="E779" s="196" t="s">
        <v>3984</v>
      </c>
      <c r="F779" s="197" t="s">
        <v>3738</v>
      </c>
      <c r="G779" s="198" t="s">
        <v>1608</v>
      </c>
      <c r="H779" s="199">
        <v>49</v>
      </c>
      <c r="I779" s="200"/>
      <c r="J779" s="201">
        <f>ROUND(I779*H779,2)</f>
        <v>0</v>
      </c>
      <c r="K779" s="197" t="s">
        <v>21</v>
      </c>
      <c r="L779" s="41"/>
      <c r="M779" s="202" t="s">
        <v>21</v>
      </c>
      <c r="N779" s="203" t="s">
        <v>44</v>
      </c>
      <c r="O779" s="66"/>
      <c r="P779" s="204">
        <f>O779*H779</f>
        <v>0</v>
      </c>
      <c r="Q779" s="204">
        <v>0</v>
      </c>
      <c r="R779" s="204">
        <f>Q779*H779</f>
        <v>0</v>
      </c>
      <c r="S779" s="204">
        <v>0</v>
      </c>
      <c r="T779" s="205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206" t="s">
        <v>100</v>
      </c>
      <c r="AT779" s="206" t="s">
        <v>213</v>
      </c>
      <c r="AU779" s="206" t="s">
        <v>80</v>
      </c>
      <c r="AY779" s="19" t="s">
        <v>211</v>
      </c>
      <c r="BE779" s="207">
        <f>IF(N779="základní",J779,0)</f>
        <v>0</v>
      </c>
      <c r="BF779" s="207">
        <f>IF(N779="snížená",J779,0)</f>
        <v>0</v>
      </c>
      <c r="BG779" s="207">
        <f>IF(N779="zákl. přenesená",J779,0)</f>
        <v>0</v>
      </c>
      <c r="BH779" s="207">
        <f>IF(N779="sníž. přenesená",J779,0)</f>
        <v>0</v>
      </c>
      <c r="BI779" s="207">
        <f>IF(N779="nulová",J779,0)</f>
        <v>0</v>
      </c>
      <c r="BJ779" s="19" t="s">
        <v>80</v>
      </c>
      <c r="BK779" s="207">
        <f>ROUND(I779*H779,2)</f>
        <v>0</v>
      </c>
      <c r="BL779" s="19" t="s">
        <v>100</v>
      </c>
      <c r="BM779" s="206" t="s">
        <v>3985</v>
      </c>
    </row>
    <row r="780" spans="1:65" s="2" customFormat="1" ht="19.5">
      <c r="A780" s="36"/>
      <c r="B780" s="37"/>
      <c r="C780" s="38"/>
      <c r="D780" s="210" t="s">
        <v>720</v>
      </c>
      <c r="E780" s="38"/>
      <c r="F780" s="262" t="s">
        <v>3304</v>
      </c>
      <c r="G780" s="38"/>
      <c r="H780" s="38"/>
      <c r="I780" s="119"/>
      <c r="J780" s="38"/>
      <c r="K780" s="38"/>
      <c r="L780" s="41"/>
      <c r="M780" s="263"/>
      <c r="N780" s="264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720</v>
      </c>
      <c r="AU780" s="19" t="s">
        <v>80</v>
      </c>
    </row>
    <row r="781" spans="1:65" s="2" customFormat="1" ht="16.5" customHeight="1">
      <c r="A781" s="36"/>
      <c r="B781" s="37"/>
      <c r="C781" s="195" t="s">
        <v>3986</v>
      </c>
      <c r="D781" s="195" t="s">
        <v>213</v>
      </c>
      <c r="E781" s="196" t="s">
        <v>3987</v>
      </c>
      <c r="F781" s="197" t="s">
        <v>3988</v>
      </c>
      <c r="G781" s="198" t="s">
        <v>1608</v>
      </c>
      <c r="H781" s="199">
        <v>11</v>
      </c>
      <c r="I781" s="200"/>
      <c r="J781" s="201">
        <f>ROUND(I781*H781,2)</f>
        <v>0</v>
      </c>
      <c r="K781" s="197" t="s">
        <v>21</v>
      </c>
      <c r="L781" s="41"/>
      <c r="M781" s="202" t="s">
        <v>21</v>
      </c>
      <c r="N781" s="203" t="s">
        <v>44</v>
      </c>
      <c r="O781" s="66"/>
      <c r="P781" s="204">
        <f>O781*H781</f>
        <v>0</v>
      </c>
      <c r="Q781" s="204">
        <v>0</v>
      </c>
      <c r="R781" s="204">
        <f>Q781*H781</f>
        <v>0</v>
      </c>
      <c r="S781" s="204">
        <v>0</v>
      </c>
      <c r="T781" s="205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206" t="s">
        <v>100</v>
      </c>
      <c r="AT781" s="206" t="s">
        <v>213</v>
      </c>
      <c r="AU781" s="206" t="s">
        <v>80</v>
      </c>
      <c r="AY781" s="19" t="s">
        <v>211</v>
      </c>
      <c r="BE781" s="207">
        <f>IF(N781="základní",J781,0)</f>
        <v>0</v>
      </c>
      <c r="BF781" s="207">
        <f>IF(N781="snížená",J781,0)</f>
        <v>0</v>
      </c>
      <c r="BG781" s="207">
        <f>IF(N781="zákl. přenesená",J781,0)</f>
        <v>0</v>
      </c>
      <c r="BH781" s="207">
        <f>IF(N781="sníž. přenesená",J781,0)</f>
        <v>0</v>
      </c>
      <c r="BI781" s="207">
        <f>IF(N781="nulová",J781,0)</f>
        <v>0</v>
      </c>
      <c r="BJ781" s="19" t="s">
        <v>80</v>
      </c>
      <c r="BK781" s="207">
        <f>ROUND(I781*H781,2)</f>
        <v>0</v>
      </c>
      <c r="BL781" s="19" t="s">
        <v>100</v>
      </c>
      <c r="BM781" s="206" t="s">
        <v>3989</v>
      </c>
    </row>
    <row r="782" spans="1:65" s="2" customFormat="1" ht="19.5">
      <c r="A782" s="36"/>
      <c r="B782" s="37"/>
      <c r="C782" s="38"/>
      <c r="D782" s="210" t="s">
        <v>720</v>
      </c>
      <c r="E782" s="38"/>
      <c r="F782" s="262" t="s">
        <v>3300</v>
      </c>
      <c r="G782" s="38"/>
      <c r="H782" s="38"/>
      <c r="I782" s="119"/>
      <c r="J782" s="38"/>
      <c r="K782" s="38"/>
      <c r="L782" s="41"/>
      <c r="M782" s="263"/>
      <c r="N782" s="264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720</v>
      </c>
      <c r="AU782" s="19" t="s">
        <v>80</v>
      </c>
    </row>
    <row r="783" spans="1:65" s="2" customFormat="1" ht="16.5" customHeight="1">
      <c r="A783" s="36"/>
      <c r="B783" s="37"/>
      <c r="C783" s="195" t="s">
        <v>3123</v>
      </c>
      <c r="D783" s="195" t="s">
        <v>213</v>
      </c>
      <c r="E783" s="196" t="s">
        <v>3990</v>
      </c>
      <c r="F783" s="197" t="s">
        <v>3988</v>
      </c>
      <c r="G783" s="198" t="s">
        <v>1608</v>
      </c>
      <c r="H783" s="199">
        <v>11</v>
      </c>
      <c r="I783" s="200"/>
      <c r="J783" s="201">
        <f>ROUND(I783*H783,2)</f>
        <v>0</v>
      </c>
      <c r="K783" s="197" t="s">
        <v>21</v>
      </c>
      <c r="L783" s="41"/>
      <c r="M783" s="202" t="s">
        <v>21</v>
      </c>
      <c r="N783" s="203" t="s">
        <v>44</v>
      </c>
      <c r="O783" s="66"/>
      <c r="P783" s="204">
        <f>O783*H783</f>
        <v>0</v>
      </c>
      <c r="Q783" s="204">
        <v>0</v>
      </c>
      <c r="R783" s="204">
        <f>Q783*H783</f>
        <v>0</v>
      </c>
      <c r="S783" s="204">
        <v>0</v>
      </c>
      <c r="T783" s="205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206" t="s">
        <v>100</v>
      </c>
      <c r="AT783" s="206" t="s">
        <v>213</v>
      </c>
      <c r="AU783" s="206" t="s">
        <v>80</v>
      </c>
      <c r="AY783" s="19" t="s">
        <v>211</v>
      </c>
      <c r="BE783" s="207">
        <f>IF(N783="základní",J783,0)</f>
        <v>0</v>
      </c>
      <c r="BF783" s="207">
        <f>IF(N783="snížená",J783,0)</f>
        <v>0</v>
      </c>
      <c r="BG783" s="207">
        <f>IF(N783="zákl. přenesená",J783,0)</f>
        <v>0</v>
      </c>
      <c r="BH783" s="207">
        <f>IF(N783="sníž. přenesená",J783,0)</f>
        <v>0</v>
      </c>
      <c r="BI783" s="207">
        <f>IF(N783="nulová",J783,0)</f>
        <v>0</v>
      </c>
      <c r="BJ783" s="19" t="s">
        <v>80</v>
      </c>
      <c r="BK783" s="207">
        <f>ROUND(I783*H783,2)</f>
        <v>0</v>
      </c>
      <c r="BL783" s="19" t="s">
        <v>100</v>
      </c>
      <c r="BM783" s="206" t="s">
        <v>3991</v>
      </c>
    </row>
    <row r="784" spans="1:65" s="2" customFormat="1" ht="19.5">
      <c r="A784" s="36"/>
      <c r="B784" s="37"/>
      <c r="C784" s="38"/>
      <c r="D784" s="210" t="s">
        <v>720</v>
      </c>
      <c r="E784" s="38"/>
      <c r="F784" s="262" t="s">
        <v>3992</v>
      </c>
      <c r="G784" s="38"/>
      <c r="H784" s="38"/>
      <c r="I784" s="119"/>
      <c r="J784" s="38"/>
      <c r="K784" s="38"/>
      <c r="L784" s="41"/>
      <c r="M784" s="263"/>
      <c r="N784" s="264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720</v>
      </c>
      <c r="AU784" s="19" t="s">
        <v>80</v>
      </c>
    </row>
    <row r="785" spans="1:65" s="2" customFormat="1" ht="16.5" customHeight="1">
      <c r="A785" s="36"/>
      <c r="B785" s="37"/>
      <c r="C785" s="195" t="s">
        <v>3993</v>
      </c>
      <c r="D785" s="195" t="s">
        <v>213</v>
      </c>
      <c r="E785" s="196" t="s">
        <v>3994</v>
      </c>
      <c r="F785" s="197" t="s">
        <v>3995</v>
      </c>
      <c r="G785" s="198" t="s">
        <v>1608</v>
      </c>
      <c r="H785" s="199">
        <v>10</v>
      </c>
      <c r="I785" s="200"/>
      <c r="J785" s="201">
        <f>ROUND(I785*H785,2)</f>
        <v>0</v>
      </c>
      <c r="K785" s="197" t="s">
        <v>21</v>
      </c>
      <c r="L785" s="41"/>
      <c r="M785" s="202" t="s">
        <v>21</v>
      </c>
      <c r="N785" s="203" t="s">
        <v>44</v>
      </c>
      <c r="O785" s="66"/>
      <c r="P785" s="204">
        <f>O785*H785</f>
        <v>0</v>
      </c>
      <c r="Q785" s="204">
        <v>0</v>
      </c>
      <c r="R785" s="204">
        <f>Q785*H785</f>
        <v>0</v>
      </c>
      <c r="S785" s="204">
        <v>0</v>
      </c>
      <c r="T785" s="205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206" t="s">
        <v>100</v>
      </c>
      <c r="AT785" s="206" t="s">
        <v>213</v>
      </c>
      <c r="AU785" s="206" t="s">
        <v>80</v>
      </c>
      <c r="AY785" s="19" t="s">
        <v>211</v>
      </c>
      <c r="BE785" s="207">
        <f>IF(N785="základní",J785,0)</f>
        <v>0</v>
      </c>
      <c r="BF785" s="207">
        <f>IF(N785="snížená",J785,0)</f>
        <v>0</v>
      </c>
      <c r="BG785" s="207">
        <f>IF(N785="zákl. přenesená",J785,0)</f>
        <v>0</v>
      </c>
      <c r="BH785" s="207">
        <f>IF(N785="sníž. přenesená",J785,0)</f>
        <v>0</v>
      </c>
      <c r="BI785" s="207">
        <f>IF(N785="nulová",J785,0)</f>
        <v>0</v>
      </c>
      <c r="BJ785" s="19" t="s">
        <v>80</v>
      </c>
      <c r="BK785" s="207">
        <f>ROUND(I785*H785,2)</f>
        <v>0</v>
      </c>
      <c r="BL785" s="19" t="s">
        <v>100</v>
      </c>
      <c r="BM785" s="206" t="s">
        <v>3996</v>
      </c>
    </row>
    <row r="786" spans="1:65" s="2" customFormat="1" ht="19.5">
      <c r="A786" s="36"/>
      <c r="B786" s="37"/>
      <c r="C786" s="38"/>
      <c r="D786" s="210" t="s">
        <v>720</v>
      </c>
      <c r="E786" s="38"/>
      <c r="F786" s="262" t="s">
        <v>3300</v>
      </c>
      <c r="G786" s="38"/>
      <c r="H786" s="38"/>
      <c r="I786" s="119"/>
      <c r="J786" s="38"/>
      <c r="K786" s="38"/>
      <c r="L786" s="41"/>
      <c r="M786" s="263"/>
      <c r="N786" s="264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720</v>
      </c>
      <c r="AU786" s="19" t="s">
        <v>80</v>
      </c>
    </row>
    <row r="787" spans="1:65" s="2" customFormat="1" ht="16.5" customHeight="1">
      <c r="A787" s="36"/>
      <c r="B787" s="37"/>
      <c r="C787" s="195" t="s">
        <v>3125</v>
      </c>
      <c r="D787" s="195" t="s">
        <v>213</v>
      </c>
      <c r="E787" s="196" t="s">
        <v>3997</v>
      </c>
      <c r="F787" s="197" t="s">
        <v>3995</v>
      </c>
      <c r="G787" s="198" t="s">
        <v>1608</v>
      </c>
      <c r="H787" s="199">
        <v>10</v>
      </c>
      <c r="I787" s="200"/>
      <c r="J787" s="201">
        <f>ROUND(I787*H787,2)</f>
        <v>0</v>
      </c>
      <c r="K787" s="197" t="s">
        <v>21</v>
      </c>
      <c r="L787" s="41"/>
      <c r="M787" s="202" t="s">
        <v>21</v>
      </c>
      <c r="N787" s="203" t="s">
        <v>44</v>
      </c>
      <c r="O787" s="66"/>
      <c r="P787" s="204">
        <f>O787*H787</f>
        <v>0</v>
      </c>
      <c r="Q787" s="204">
        <v>0</v>
      </c>
      <c r="R787" s="204">
        <f>Q787*H787</f>
        <v>0</v>
      </c>
      <c r="S787" s="204">
        <v>0</v>
      </c>
      <c r="T787" s="205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206" t="s">
        <v>100</v>
      </c>
      <c r="AT787" s="206" t="s">
        <v>213</v>
      </c>
      <c r="AU787" s="206" t="s">
        <v>80</v>
      </c>
      <c r="AY787" s="19" t="s">
        <v>211</v>
      </c>
      <c r="BE787" s="207">
        <f>IF(N787="základní",J787,0)</f>
        <v>0</v>
      </c>
      <c r="BF787" s="207">
        <f>IF(N787="snížená",J787,0)</f>
        <v>0</v>
      </c>
      <c r="BG787" s="207">
        <f>IF(N787="zákl. přenesená",J787,0)</f>
        <v>0</v>
      </c>
      <c r="BH787" s="207">
        <f>IF(N787="sníž. přenesená",J787,0)</f>
        <v>0</v>
      </c>
      <c r="BI787" s="207">
        <f>IF(N787="nulová",J787,0)</f>
        <v>0</v>
      </c>
      <c r="BJ787" s="19" t="s">
        <v>80</v>
      </c>
      <c r="BK787" s="207">
        <f>ROUND(I787*H787,2)</f>
        <v>0</v>
      </c>
      <c r="BL787" s="19" t="s">
        <v>100</v>
      </c>
      <c r="BM787" s="206" t="s">
        <v>3998</v>
      </c>
    </row>
    <row r="788" spans="1:65" s="2" customFormat="1" ht="19.5">
      <c r="A788" s="36"/>
      <c r="B788" s="37"/>
      <c r="C788" s="38"/>
      <c r="D788" s="210" t="s">
        <v>720</v>
      </c>
      <c r="E788" s="38"/>
      <c r="F788" s="262" t="s">
        <v>3992</v>
      </c>
      <c r="G788" s="38"/>
      <c r="H788" s="38"/>
      <c r="I788" s="119"/>
      <c r="J788" s="38"/>
      <c r="K788" s="38"/>
      <c r="L788" s="41"/>
      <c r="M788" s="263"/>
      <c r="N788" s="264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720</v>
      </c>
      <c r="AU788" s="19" t="s">
        <v>80</v>
      </c>
    </row>
    <row r="789" spans="1:65" s="2" customFormat="1" ht="16.5" customHeight="1">
      <c r="A789" s="36"/>
      <c r="B789" s="37"/>
      <c r="C789" s="195" t="s">
        <v>3999</v>
      </c>
      <c r="D789" s="195" t="s">
        <v>213</v>
      </c>
      <c r="E789" s="196" t="s">
        <v>4000</v>
      </c>
      <c r="F789" s="197" t="s">
        <v>4001</v>
      </c>
      <c r="G789" s="198" t="s">
        <v>1608</v>
      </c>
      <c r="H789" s="199">
        <v>6</v>
      </c>
      <c r="I789" s="200"/>
      <c r="J789" s="201">
        <f>ROUND(I789*H789,2)</f>
        <v>0</v>
      </c>
      <c r="K789" s="197" t="s">
        <v>21</v>
      </c>
      <c r="L789" s="41"/>
      <c r="M789" s="202" t="s">
        <v>21</v>
      </c>
      <c r="N789" s="203" t="s">
        <v>44</v>
      </c>
      <c r="O789" s="66"/>
      <c r="P789" s="204">
        <f>O789*H789</f>
        <v>0</v>
      </c>
      <c r="Q789" s="204">
        <v>0</v>
      </c>
      <c r="R789" s="204">
        <f>Q789*H789</f>
        <v>0</v>
      </c>
      <c r="S789" s="204">
        <v>0</v>
      </c>
      <c r="T789" s="205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206" t="s">
        <v>100</v>
      </c>
      <c r="AT789" s="206" t="s">
        <v>213</v>
      </c>
      <c r="AU789" s="206" t="s">
        <v>80</v>
      </c>
      <c r="AY789" s="19" t="s">
        <v>211</v>
      </c>
      <c r="BE789" s="207">
        <f>IF(N789="základní",J789,0)</f>
        <v>0</v>
      </c>
      <c r="BF789" s="207">
        <f>IF(N789="snížená",J789,0)</f>
        <v>0</v>
      </c>
      <c r="BG789" s="207">
        <f>IF(N789="zákl. přenesená",J789,0)</f>
        <v>0</v>
      </c>
      <c r="BH789" s="207">
        <f>IF(N789="sníž. přenesená",J789,0)</f>
        <v>0</v>
      </c>
      <c r="BI789" s="207">
        <f>IF(N789="nulová",J789,0)</f>
        <v>0</v>
      </c>
      <c r="BJ789" s="19" t="s">
        <v>80</v>
      </c>
      <c r="BK789" s="207">
        <f>ROUND(I789*H789,2)</f>
        <v>0</v>
      </c>
      <c r="BL789" s="19" t="s">
        <v>100</v>
      </c>
      <c r="BM789" s="206" t="s">
        <v>4002</v>
      </c>
    </row>
    <row r="790" spans="1:65" s="2" customFormat="1" ht="19.5">
      <c r="A790" s="36"/>
      <c r="B790" s="37"/>
      <c r="C790" s="38"/>
      <c r="D790" s="210" t="s">
        <v>720</v>
      </c>
      <c r="E790" s="38"/>
      <c r="F790" s="262" t="s">
        <v>3300</v>
      </c>
      <c r="G790" s="38"/>
      <c r="H790" s="38"/>
      <c r="I790" s="119"/>
      <c r="J790" s="38"/>
      <c r="K790" s="38"/>
      <c r="L790" s="41"/>
      <c r="M790" s="263"/>
      <c r="N790" s="264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9" t="s">
        <v>720</v>
      </c>
      <c r="AU790" s="19" t="s">
        <v>80</v>
      </c>
    </row>
    <row r="791" spans="1:65" s="2" customFormat="1" ht="16.5" customHeight="1">
      <c r="A791" s="36"/>
      <c r="B791" s="37"/>
      <c r="C791" s="195" t="s">
        <v>3129</v>
      </c>
      <c r="D791" s="195" t="s">
        <v>213</v>
      </c>
      <c r="E791" s="196" t="s">
        <v>4003</v>
      </c>
      <c r="F791" s="197" t="s">
        <v>4001</v>
      </c>
      <c r="G791" s="198" t="s">
        <v>1608</v>
      </c>
      <c r="H791" s="199">
        <v>6</v>
      </c>
      <c r="I791" s="200"/>
      <c r="J791" s="201">
        <f>ROUND(I791*H791,2)</f>
        <v>0</v>
      </c>
      <c r="K791" s="197" t="s">
        <v>21</v>
      </c>
      <c r="L791" s="41"/>
      <c r="M791" s="202" t="s">
        <v>21</v>
      </c>
      <c r="N791" s="203" t="s">
        <v>44</v>
      </c>
      <c r="O791" s="66"/>
      <c r="P791" s="204">
        <f>O791*H791</f>
        <v>0</v>
      </c>
      <c r="Q791" s="204">
        <v>0</v>
      </c>
      <c r="R791" s="204">
        <f>Q791*H791</f>
        <v>0</v>
      </c>
      <c r="S791" s="204">
        <v>0</v>
      </c>
      <c r="T791" s="205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206" t="s">
        <v>100</v>
      </c>
      <c r="AT791" s="206" t="s">
        <v>213</v>
      </c>
      <c r="AU791" s="206" t="s">
        <v>80</v>
      </c>
      <c r="AY791" s="19" t="s">
        <v>211</v>
      </c>
      <c r="BE791" s="207">
        <f>IF(N791="základní",J791,0)</f>
        <v>0</v>
      </c>
      <c r="BF791" s="207">
        <f>IF(N791="snížená",J791,0)</f>
        <v>0</v>
      </c>
      <c r="BG791" s="207">
        <f>IF(N791="zákl. přenesená",J791,0)</f>
        <v>0</v>
      </c>
      <c r="BH791" s="207">
        <f>IF(N791="sníž. přenesená",J791,0)</f>
        <v>0</v>
      </c>
      <c r="BI791" s="207">
        <f>IF(N791="nulová",J791,0)</f>
        <v>0</v>
      </c>
      <c r="BJ791" s="19" t="s">
        <v>80</v>
      </c>
      <c r="BK791" s="207">
        <f>ROUND(I791*H791,2)</f>
        <v>0</v>
      </c>
      <c r="BL791" s="19" t="s">
        <v>100</v>
      </c>
      <c r="BM791" s="206" t="s">
        <v>4004</v>
      </c>
    </row>
    <row r="792" spans="1:65" s="2" customFormat="1" ht="19.5">
      <c r="A792" s="36"/>
      <c r="B792" s="37"/>
      <c r="C792" s="38"/>
      <c r="D792" s="210" t="s">
        <v>720</v>
      </c>
      <c r="E792" s="38"/>
      <c r="F792" s="262" t="s">
        <v>3992</v>
      </c>
      <c r="G792" s="38"/>
      <c r="H792" s="38"/>
      <c r="I792" s="119"/>
      <c r="J792" s="38"/>
      <c r="K792" s="38"/>
      <c r="L792" s="41"/>
      <c r="M792" s="263"/>
      <c r="N792" s="264"/>
      <c r="O792" s="66"/>
      <c r="P792" s="66"/>
      <c r="Q792" s="66"/>
      <c r="R792" s="66"/>
      <c r="S792" s="66"/>
      <c r="T792" s="67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720</v>
      </c>
      <c r="AU792" s="19" t="s">
        <v>80</v>
      </c>
    </row>
    <row r="793" spans="1:65" s="2" customFormat="1" ht="16.5" customHeight="1">
      <c r="A793" s="36"/>
      <c r="B793" s="37"/>
      <c r="C793" s="195" t="s">
        <v>4005</v>
      </c>
      <c r="D793" s="195" t="s">
        <v>213</v>
      </c>
      <c r="E793" s="196" t="s">
        <v>4006</v>
      </c>
      <c r="F793" s="197" t="s">
        <v>4007</v>
      </c>
      <c r="G793" s="198" t="s">
        <v>1608</v>
      </c>
      <c r="H793" s="199">
        <v>9</v>
      </c>
      <c r="I793" s="200"/>
      <c r="J793" s="201">
        <f>ROUND(I793*H793,2)</f>
        <v>0</v>
      </c>
      <c r="K793" s="197" t="s">
        <v>21</v>
      </c>
      <c r="L793" s="41"/>
      <c r="M793" s="202" t="s">
        <v>21</v>
      </c>
      <c r="N793" s="203" t="s">
        <v>44</v>
      </c>
      <c r="O793" s="66"/>
      <c r="P793" s="204">
        <f>O793*H793</f>
        <v>0</v>
      </c>
      <c r="Q793" s="204">
        <v>0</v>
      </c>
      <c r="R793" s="204">
        <f>Q793*H793</f>
        <v>0</v>
      </c>
      <c r="S793" s="204">
        <v>0</v>
      </c>
      <c r="T793" s="205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206" t="s">
        <v>100</v>
      </c>
      <c r="AT793" s="206" t="s">
        <v>213</v>
      </c>
      <c r="AU793" s="206" t="s">
        <v>80</v>
      </c>
      <c r="AY793" s="19" t="s">
        <v>211</v>
      </c>
      <c r="BE793" s="207">
        <f>IF(N793="základní",J793,0)</f>
        <v>0</v>
      </c>
      <c r="BF793" s="207">
        <f>IF(N793="snížená",J793,0)</f>
        <v>0</v>
      </c>
      <c r="BG793" s="207">
        <f>IF(N793="zákl. přenesená",J793,0)</f>
        <v>0</v>
      </c>
      <c r="BH793" s="207">
        <f>IF(N793="sníž. přenesená",J793,0)</f>
        <v>0</v>
      </c>
      <c r="BI793" s="207">
        <f>IF(N793="nulová",J793,0)</f>
        <v>0</v>
      </c>
      <c r="BJ793" s="19" t="s">
        <v>80</v>
      </c>
      <c r="BK793" s="207">
        <f>ROUND(I793*H793,2)</f>
        <v>0</v>
      </c>
      <c r="BL793" s="19" t="s">
        <v>100</v>
      </c>
      <c r="BM793" s="206" t="s">
        <v>4008</v>
      </c>
    </row>
    <row r="794" spans="1:65" s="2" customFormat="1" ht="19.5">
      <c r="A794" s="36"/>
      <c r="B794" s="37"/>
      <c r="C794" s="38"/>
      <c r="D794" s="210" t="s">
        <v>720</v>
      </c>
      <c r="E794" s="38"/>
      <c r="F794" s="262" t="s">
        <v>3291</v>
      </c>
      <c r="G794" s="38"/>
      <c r="H794" s="38"/>
      <c r="I794" s="119"/>
      <c r="J794" s="38"/>
      <c r="K794" s="38"/>
      <c r="L794" s="41"/>
      <c r="M794" s="263"/>
      <c r="N794" s="264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720</v>
      </c>
      <c r="AU794" s="19" t="s">
        <v>80</v>
      </c>
    </row>
    <row r="795" spans="1:65" s="2" customFormat="1" ht="16.5" customHeight="1">
      <c r="A795" s="36"/>
      <c r="B795" s="37"/>
      <c r="C795" s="195" t="s">
        <v>3131</v>
      </c>
      <c r="D795" s="195" t="s">
        <v>213</v>
      </c>
      <c r="E795" s="196" t="s">
        <v>4009</v>
      </c>
      <c r="F795" s="197" t="s">
        <v>4007</v>
      </c>
      <c r="G795" s="198" t="s">
        <v>1608</v>
      </c>
      <c r="H795" s="199">
        <v>9</v>
      </c>
      <c r="I795" s="200"/>
      <c r="J795" s="201">
        <f>ROUND(I795*H795,2)</f>
        <v>0</v>
      </c>
      <c r="K795" s="197" t="s">
        <v>21</v>
      </c>
      <c r="L795" s="41"/>
      <c r="M795" s="202" t="s">
        <v>21</v>
      </c>
      <c r="N795" s="203" t="s">
        <v>44</v>
      </c>
      <c r="O795" s="66"/>
      <c r="P795" s="204">
        <f>O795*H795</f>
        <v>0</v>
      </c>
      <c r="Q795" s="204">
        <v>0</v>
      </c>
      <c r="R795" s="204">
        <f>Q795*H795</f>
        <v>0</v>
      </c>
      <c r="S795" s="204">
        <v>0</v>
      </c>
      <c r="T795" s="205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206" t="s">
        <v>100</v>
      </c>
      <c r="AT795" s="206" t="s">
        <v>213</v>
      </c>
      <c r="AU795" s="206" t="s">
        <v>80</v>
      </c>
      <c r="AY795" s="19" t="s">
        <v>211</v>
      </c>
      <c r="BE795" s="207">
        <f>IF(N795="základní",J795,0)</f>
        <v>0</v>
      </c>
      <c r="BF795" s="207">
        <f>IF(N795="snížená",J795,0)</f>
        <v>0</v>
      </c>
      <c r="BG795" s="207">
        <f>IF(N795="zákl. přenesená",J795,0)</f>
        <v>0</v>
      </c>
      <c r="BH795" s="207">
        <f>IF(N795="sníž. přenesená",J795,0)</f>
        <v>0</v>
      </c>
      <c r="BI795" s="207">
        <f>IF(N795="nulová",J795,0)</f>
        <v>0</v>
      </c>
      <c r="BJ795" s="19" t="s">
        <v>80</v>
      </c>
      <c r="BK795" s="207">
        <f>ROUND(I795*H795,2)</f>
        <v>0</v>
      </c>
      <c r="BL795" s="19" t="s">
        <v>100</v>
      </c>
      <c r="BM795" s="206" t="s">
        <v>4010</v>
      </c>
    </row>
    <row r="796" spans="1:65" s="2" customFormat="1" ht="19.5">
      <c r="A796" s="36"/>
      <c r="B796" s="37"/>
      <c r="C796" s="38"/>
      <c r="D796" s="210" t="s">
        <v>720</v>
      </c>
      <c r="E796" s="38"/>
      <c r="F796" s="262" t="s">
        <v>4011</v>
      </c>
      <c r="G796" s="38"/>
      <c r="H796" s="38"/>
      <c r="I796" s="119"/>
      <c r="J796" s="38"/>
      <c r="K796" s="38"/>
      <c r="L796" s="41"/>
      <c r="M796" s="263"/>
      <c r="N796" s="264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720</v>
      </c>
      <c r="AU796" s="19" t="s">
        <v>80</v>
      </c>
    </row>
    <row r="797" spans="1:65" s="2" customFormat="1" ht="16.5" customHeight="1">
      <c r="A797" s="36"/>
      <c r="B797" s="37"/>
      <c r="C797" s="195" t="s">
        <v>4012</v>
      </c>
      <c r="D797" s="195" t="s">
        <v>213</v>
      </c>
      <c r="E797" s="196" t="s">
        <v>4013</v>
      </c>
      <c r="F797" s="197" t="s">
        <v>3424</v>
      </c>
      <c r="G797" s="198" t="s">
        <v>438</v>
      </c>
      <c r="H797" s="199">
        <v>34</v>
      </c>
      <c r="I797" s="200"/>
      <c r="J797" s="201">
        <f>ROUND(I797*H797,2)</f>
        <v>0</v>
      </c>
      <c r="K797" s="197" t="s">
        <v>21</v>
      </c>
      <c r="L797" s="41"/>
      <c r="M797" s="202" t="s">
        <v>21</v>
      </c>
      <c r="N797" s="203" t="s">
        <v>44</v>
      </c>
      <c r="O797" s="66"/>
      <c r="P797" s="204">
        <f>O797*H797</f>
        <v>0</v>
      </c>
      <c r="Q797" s="204">
        <v>0</v>
      </c>
      <c r="R797" s="204">
        <f>Q797*H797</f>
        <v>0</v>
      </c>
      <c r="S797" s="204">
        <v>0</v>
      </c>
      <c r="T797" s="205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206" t="s">
        <v>100</v>
      </c>
      <c r="AT797" s="206" t="s">
        <v>213</v>
      </c>
      <c r="AU797" s="206" t="s">
        <v>80</v>
      </c>
      <c r="AY797" s="19" t="s">
        <v>211</v>
      </c>
      <c r="BE797" s="207">
        <f>IF(N797="základní",J797,0)</f>
        <v>0</v>
      </c>
      <c r="BF797" s="207">
        <f>IF(N797="snížená",J797,0)</f>
        <v>0</v>
      </c>
      <c r="BG797" s="207">
        <f>IF(N797="zákl. přenesená",J797,0)</f>
        <v>0</v>
      </c>
      <c r="BH797" s="207">
        <f>IF(N797="sníž. přenesená",J797,0)</f>
        <v>0</v>
      </c>
      <c r="BI797" s="207">
        <f>IF(N797="nulová",J797,0)</f>
        <v>0</v>
      </c>
      <c r="BJ797" s="19" t="s">
        <v>80</v>
      </c>
      <c r="BK797" s="207">
        <f>ROUND(I797*H797,2)</f>
        <v>0</v>
      </c>
      <c r="BL797" s="19" t="s">
        <v>100</v>
      </c>
      <c r="BM797" s="206" t="s">
        <v>4014</v>
      </c>
    </row>
    <row r="798" spans="1:65" s="2" customFormat="1" ht="19.5">
      <c r="A798" s="36"/>
      <c r="B798" s="37"/>
      <c r="C798" s="38"/>
      <c r="D798" s="210" t="s">
        <v>720</v>
      </c>
      <c r="E798" s="38"/>
      <c r="F798" s="262" t="s">
        <v>4015</v>
      </c>
      <c r="G798" s="38"/>
      <c r="H798" s="38"/>
      <c r="I798" s="119"/>
      <c r="J798" s="38"/>
      <c r="K798" s="38"/>
      <c r="L798" s="41"/>
      <c r="M798" s="263"/>
      <c r="N798" s="264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720</v>
      </c>
      <c r="AU798" s="19" t="s">
        <v>80</v>
      </c>
    </row>
    <row r="799" spans="1:65" s="2" customFormat="1" ht="16.5" customHeight="1">
      <c r="A799" s="36"/>
      <c r="B799" s="37"/>
      <c r="C799" s="195" t="s">
        <v>3134</v>
      </c>
      <c r="D799" s="195" t="s">
        <v>213</v>
      </c>
      <c r="E799" s="196" t="s">
        <v>4016</v>
      </c>
      <c r="F799" s="197" t="s">
        <v>3424</v>
      </c>
      <c r="G799" s="198" t="s">
        <v>438</v>
      </c>
      <c r="H799" s="199">
        <v>34</v>
      </c>
      <c r="I799" s="200"/>
      <c r="J799" s="201">
        <f>ROUND(I799*H799,2)</f>
        <v>0</v>
      </c>
      <c r="K799" s="197" t="s">
        <v>21</v>
      </c>
      <c r="L799" s="41"/>
      <c r="M799" s="202" t="s">
        <v>21</v>
      </c>
      <c r="N799" s="203" t="s">
        <v>44</v>
      </c>
      <c r="O799" s="66"/>
      <c r="P799" s="204">
        <f>O799*H799</f>
        <v>0</v>
      </c>
      <c r="Q799" s="204">
        <v>0</v>
      </c>
      <c r="R799" s="204">
        <f>Q799*H799</f>
        <v>0</v>
      </c>
      <c r="S799" s="204">
        <v>0</v>
      </c>
      <c r="T799" s="205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206" t="s">
        <v>100</v>
      </c>
      <c r="AT799" s="206" t="s">
        <v>213</v>
      </c>
      <c r="AU799" s="206" t="s">
        <v>80</v>
      </c>
      <c r="AY799" s="19" t="s">
        <v>211</v>
      </c>
      <c r="BE799" s="207">
        <f>IF(N799="základní",J799,0)</f>
        <v>0</v>
      </c>
      <c r="BF799" s="207">
        <f>IF(N799="snížená",J799,0)</f>
        <v>0</v>
      </c>
      <c r="BG799" s="207">
        <f>IF(N799="zákl. přenesená",J799,0)</f>
        <v>0</v>
      </c>
      <c r="BH799" s="207">
        <f>IF(N799="sníž. přenesená",J799,0)</f>
        <v>0</v>
      </c>
      <c r="BI799" s="207">
        <f>IF(N799="nulová",J799,0)</f>
        <v>0</v>
      </c>
      <c r="BJ799" s="19" t="s">
        <v>80</v>
      </c>
      <c r="BK799" s="207">
        <f>ROUND(I799*H799,2)</f>
        <v>0</v>
      </c>
      <c r="BL799" s="19" t="s">
        <v>100</v>
      </c>
      <c r="BM799" s="206" t="s">
        <v>4017</v>
      </c>
    </row>
    <row r="800" spans="1:65" s="2" customFormat="1" ht="19.5">
      <c r="A800" s="36"/>
      <c r="B800" s="37"/>
      <c r="C800" s="38"/>
      <c r="D800" s="210" t="s">
        <v>720</v>
      </c>
      <c r="E800" s="38"/>
      <c r="F800" s="262" t="s">
        <v>4018</v>
      </c>
      <c r="G800" s="38"/>
      <c r="H800" s="38"/>
      <c r="I800" s="119"/>
      <c r="J800" s="38"/>
      <c r="K800" s="38"/>
      <c r="L800" s="41"/>
      <c r="M800" s="263"/>
      <c r="N800" s="264"/>
      <c r="O800" s="66"/>
      <c r="P800" s="66"/>
      <c r="Q800" s="66"/>
      <c r="R800" s="66"/>
      <c r="S800" s="66"/>
      <c r="T800" s="67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T800" s="19" t="s">
        <v>720</v>
      </c>
      <c r="AU800" s="19" t="s">
        <v>80</v>
      </c>
    </row>
    <row r="801" spans="1:65" s="2" customFormat="1" ht="16.5" customHeight="1">
      <c r="A801" s="36"/>
      <c r="B801" s="37"/>
      <c r="C801" s="195" t="s">
        <v>4019</v>
      </c>
      <c r="D801" s="195" t="s">
        <v>213</v>
      </c>
      <c r="E801" s="196" t="s">
        <v>4020</v>
      </c>
      <c r="F801" s="197" t="s">
        <v>3432</v>
      </c>
      <c r="G801" s="198" t="s">
        <v>438</v>
      </c>
      <c r="H801" s="199">
        <v>12</v>
      </c>
      <c r="I801" s="200"/>
      <c r="J801" s="201">
        <f>ROUND(I801*H801,2)</f>
        <v>0</v>
      </c>
      <c r="K801" s="197" t="s">
        <v>21</v>
      </c>
      <c r="L801" s="41"/>
      <c r="M801" s="202" t="s">
        <v>21</v>
      </c>
      <c r="N801" s="203" t="s">
        <v>44</v>
      </c>
      <c r="O801" s="66"/>
      <c r="P801" s="204">
        <f>O801*H801</f>
        <v>0</v>
      </c>
      <c r="Q801" s="204">
        <v>0</v>
      </c>
      <c r="R801" s="204">
        <f>Q801*H801</f>
        <v>0</v>
      </c>
      <c r="S801" s="204">
        <v>0</v>
      </c>
      <c r="T801" s="205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206" t="s">
        <v>100</v>
      </c>
      <c r="AT801" s="206" t="s">
        <v>213</v>
      </c>
      <c r="AU801" s="206" t="s">
        <v>80</v>
      </c>
      <c r="AY801" s="19" t="s">
        <v>211</v>
      </c>
      <c r="BE801" s="207">
        <f>IF(N801="základní",J801,0)</f>
        <v>0</v>
      </c>
      <c r="BF801" s="207">
        <f>IF(N801="snížená",J801,0)</f>
        <v>0</v>
      </c>
      <c r="BG801" s="207">
        <f>IF(N801="zákl. přenesená",J801,0)</f>
        <v>0</v>
      </c>
      <c r="BH801" s="207">
        <f>IF(N801="sníž. přenesená",J801,0)</f>
        <v>0</v>
      </c>
      <c r="BI801" s="207">
        <f>IF(N801="nulová",J801,0)</f>
        <v>0</v>
      </c>
      <c r="BJ801" s="19" t="s">
        <v>80</v>
      </c>
      <c r="BK801" s="207">
        <f>ROUND(I801*H801,2)</f>
        <v>0</v>
      </c>
      <c r="BL801" s="19" t="s">
        <v>100</v>
      </c>
      <c r="BM801" s="206" t="s">
        <v>4021</v>
      </c>
    </row>
    <row r="802" spans="1:65" s="2" customFormat="1" ht="19.5">
      <c r="A802" s="36"/>
      <c r="B802" s="37"/>
      <c r="C802" s="38"/>
      <c r="D802" s="210" t="s">
        <v>720</v>
      </c>
      <c r="E802" s="38"/>
      <c r="F802" s="262" t="s">
        <v>4015</v>
      </c>
      <c r="G802" s="38"/>
      <c r="H802" s="38"/>
      <c r="I802" s="119"/>
      <c r="J802" s="38"/>
      <c r="K802" s="38"/>
      <c r="L802" s="41"/>
      <c r="M802" s="263"/>
      <c r="N802" s="264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9" t="s">
        <v>720</v>
      </c>
      <c r="AU802" s="19" t="s">
        <v>80</v>
      </c>
    </row>
    <row r="803" spans="1:65" s="2" customFormat="1" ht="16.5" customHeight="1">
      <c r="A803" s="36"/>
      <c r="B803" s="37"/>
      <c r="C803" s="195" t="s">
        <v>3136</v>
      </c>
      <c r="D803" s="195" t="s">
        <v>213</v>
      </c>
      <c r="E803" s="196" t="s">
        <v>4022</v>
      </c>
      <c r="F803" s="197" t="s">
        <v>3432</v>
      </c>
      <c r="G803" s="198" t="s">
        <v>438</v>
      </c>
      <c r="H803" s="199">
        <v>12</v>
      </c>
      <c r="I803" s="200"/>
      <c r="J803" s="201">
        <f>ROUND(I803*H803,2)</f>
        <v>0</v>
      </c>
      <c r="K803" s="197" t="s">
        <v>21</v>
      </c>
      <c r="L803" s="41"/>
      <c r="M803" s="202" t="s">
        <v>21</v>
      </c>
      <c r="N803" s="203" t="s">
        <v>44</v>
      </c>
      <c r="O803" s="66"/>
      <c r="P803" s="204">
        <f>O803*H803</f>
        <v>0</v>
      </c>
      <c r="Q803" s="204">
        <v>0</v>
      </c>
      <c r="R803" s="204">
        <f>Q803*H803</f>
        <v>0</v>
      </c>
      <c r="S803" s="204">
        <v>0</v>
      </c>
      <c r="T803" s="205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206" t="s">
        <v>100</v>
      </c>
      <c r="AT803" s="206" t="s">
        <v>213</v>
      </c>
      <c r="AU803" s="206" t="s">
        <v>80</v>
      </c>
      <c r="AY803" s="19" t="s">
        <v>211</v>
      </c>
      <c r="BE803" s="207">
        <f>IF(N803="základní",J803,0)</f>
        <v>0</v>
      </c>
      <c r="BF803" s="207">
        <f>IF(N803="snížená",J803,0)</f>
        <v>0</v>
      </c>
      <c r="BG803" s="207">
        <f>IF(N803="zákl. přenesená",J803,0)</f>
        <v>0</v>
      </c>
      <c r="BH803" s="207">
        <f>IF(N803="sníž. přenesená",J803,0)</f>
        <v>0</v>
      </c>
      <c r="BI803" s="207">
        <f>IF(N803="nulová",J803,0)</f>
        <v>0</v>
      </c>
      <c r="BJ803" s="19" t="s">
        <v>80</v>
      </c>
      <c r="BK803" s="207">
        <f>ROUND(I803*H803,2)</f>
        <v>0</v>
      </c>
      <c r="BL803" s="19" t="s">
        <v>100</v>
      </c>
      <c r="BM803" s="206" t="s">
        <v>4023</v>
      </c>
    </row>
    <row r="804" spans="1:65" s="2" customFormat="1" ht="19.5">
      <c r="A804" s="36"/>
      <c r="B804" s="37"/>
      <c r="C804" s="38"/>
      <c r="D804" s="210" t="s">
        <v>720</v>
      </c>
      <c r="E804" s="38"/>
      <c r="F804" s="262" t="s">
        <v>4018</v>
      </c>
      <c r="G804" s="38"/>
      <c r="H804" s="38"/>
      <c r="I804" s="119"/>
      <c r="J804" s="38"/>
      <c r="K804" s="38"/>
      <c r="L804" s="41"/>
      <c r="M804" s="263"/>
      <c r="N804" s="264"/>
      <c r="O804" s="66"/>
      <c r="P804" s="66"/>
      <c r="Q804" s="66"/>
      <c r="R804" s="66"/>
      <c r="S804" s="66"/>
      <c r="T804" s="67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T804" s="19" t="s">
        <v>720</v>
      </c>
      <c r="AU804" s="19" t="s">
        <v>80</v>
      </c>
    </row>
    <row r="805" spans="1:65" s="2" customFormat="1" ht="16.5" customHeight="1">
      <c r="A805" s="36"/>
      <c r="B805" s="37"/>
      <c r="C805" s="195" t="s">
        <v>4024</v>
      </c>
      <c r="D805" s="195" t="s">
        <v>213</v>
      </c>
      <c r="E805" s="196" t="s">
        <v>4025</v>
      </c>
      <c r="F805" s="197" t="s">
        <v>3755</v>
      </c>
      <c r="G805" s="198" t="s">
        <v>438</v>
      </c>
      <c r="H805" s="199">
        <v>17</v>
      </c>
      <c r="I805" s="200"/>
      <c r="J805" s="201">
        <f>ROUND(I805*H805,2)</f>
        <v>0</v>
      </c>
      <c r="K805" s="197" t="s">
        <v>21</v>
      </c>
      <c r="L805" s="41"/>
      <c r="M805" s="202" t="s">
        <v>21</v>
      </c>
      <c r="N805" s="203" t="s">
        <v>44</v>
      </c>
      <c r="O805" s="66"/>
      <c r="P805" s="204">
        <f>O805*H805</f>
        <v>0</v>
      </c>
      <c r="Q805" s="204">
        <v>0</v>
      </c>
      <c r="R805" s="204">
        <f>Q805*H805</f>
        <v>0</v>
      </c>
      <c r="S805" s="204">
        <v>0</v>
      </c>
      <c r="T805" s="205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206" t="s">
        <v>100</v>
      </c>
      <c r="AT805" s="206" t="s">
        <v>213</v>
      </c>
      <c r="AU805" s="206" t="s">
        <v>80</v>
      </c>
      <c r="AY805" s="19" t="s">
        <v>211</v>
      </c>
      <c r="BE805" s="207">
        <f>IF(N805="základní",J805,0)</f>
        <v>0</v>
      </c>
      <c r="BF805" s="207">
        <f>IF(N805="snížená",J805,0)</f>
        <v>0</v>
      </c>
      <c r="BG805" s="207">
        <f>IF(N805="zákl. přenesená",J805,0)</f>
        <v>0</v>
      </c>
      <c r="BH805" s="207">
        <f>IF(N805="sníž. přenesená",J805,0)</f>
        <v>0</v>
      </c>
      <c r="BI805" s="207">
        <f>IF(N805="nulová",J805,0)</f>
        <v>0</v>
      </c>
      <c r="BJ805" s="19" t="s">
        <v>80</v>
      </c>
      <c r="BK805" s="207">
        <f>ROUND(I805*H805,2)</f>
        <v>0</v>
      </c>
      <c r="BL805" s="19" t="s">
        <v>100</v>
      </c>
      <c r="BM805" s="206" t="s">
        <v>4026</v>
      </c>
    </row>
    <row r="806" spans="1:65" s="2" customFormat="1" ht="19.5">
      <c r="A806" s="36"/>
      <c r="B806" s="37"/>
      <c r="C806" s="38"/>
      <c r="D806" s="210" t="s">
        <v>720</v>
      </c>
      <c r="E806" s="38"/>
      <c r="F806" s="262" t="s">
        <v>4015</v>
      </c>
      <c r="G806" s="38"/>
      <c r="H806" s="38"/>
      <c r="I806" s="119"/>
      <c r="J806" s="38"/>
      <c r="K806" s="38"/>
      <c r="L806" s="41"/>
      <c r="M806" s="263"/>
      <c r="N806" s="264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720</v>
      </c>
      <c r="AU806" s="19" t="s">
        <v>80</v>
      </c>
    </row>
    <row r="807" spans="1:65" s="2" customFormat="1" ht="16.5" customHeight="1">
      <c r="A807" s="36"/>
      <c r="B807" s="37"/>
      <c r="C807" s="195" t="s">
        <v>3139</v>
      </c>
      <c r="D807" s="195" t="s">
        <v>213</v>
      </c>
      <c r="E807" s="196" t="s">
        <v>4027</v>
      </c>
      <c r="F807" s="197" t="s">
        <v>3755</v>
      </c>
      <c r="G807" s="198" t="s">
        <v>438</v>
      </c>
      <c r="H807" s="199">
        <v>17</v>
      </c>
      <c r="I807" s="200"/>
      <c r="J807" s="201">
        <f>ROUND(I807*H807,2)</f>
        <v>0</v>
      </c>
      <c r="K807" s="197" t="s">
        <v>21</v>
      </c>
      <c r="L807" s="41"/>
      <c r="M807" s="202" t="s">
        <v>21</v>
      </c>
      <c r="N807" s="203" t="s">
        <v>44</v>
      </c>
      <c r="O807" s="66"/>
      <c r="P807" s="204">
        <f>O807*H807</f>
        <v>0</v>
      </c>
      <c r="Q807" s="204">
        <v>0</v>
      </c>
      <c r="R807" s="204">
        <f>Q807*H807</f>
        <v>0</v>
      </c>
      <c r="S807" s="204">
        <v>0</v>
      </c>
      <c r="T807" s="205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206" t="s">
        <v>100</v>
      </c>
      <c r="AT807" s="206" t="s">
        <v>213</v>
      </c>
      <c r="AU807" s="206" t="s">
        <v>80</v>
      </c>
      <c r="AY807" s="19" t="s">
        <v>211</v>
      </c>
      <c r="BE807" s="207">
        <f>IF(N807="základní",J807,0)</f>
        <v>0</v>
      </c>
      <c r="BF807" s="207">
        <f>IF(N807="snížená",J807,0)</f>
        <v>0</v>
      </c>
      <c r="BG807" s="207">
        <f>IF(N807="zákl. přenesená",J807,0)</f>
        <v>0</v>
      </c>
      <c r="BH807" s="207">
        <f>IF(N807="sníž. přenesená",J807,0)</f>
        <v>0</v>
      </c>
      <c r="BI807" s="207">
        <f>IF(N807="nulová",J807,0)</f>
        <v>0</v>
      </c>
      <c r="BJ807" s="19" t="s">
        <v>80</v>
      </c>
      <c r="BK807" s="207">
        <f>ROUND(I807*H807,2)</f>
        <v>0</v>
      </c>
      <c r="BL807" s="19" t="s">
        <v>100</v>
      </c>
      <c r="BM807" s="206" t="s">
        <v>4028</v>
      </c>
    </row>
    <row r="808" spans="1:65" s="2" customFormat="1" ht="19.5">
      <c r="A808" s="36"/>
      <c r="B808" s="37"/>
      <c r="C808" s="38"/>
      <c r="D808" s="210" t="s">
        <v>720</v>
      </c>
      <c r="E808" s="38"/>
      <c r="F808" s="262" t="s">
        <v>4018</v>
      </c>
      <c r="G808" s="38"/>
      <c r="H808" s="38"/>
      <c r="I808" s="119"/>
      <c r="J808" s="38"/>
      <c r="K808" s="38"/>
      <c r="L808" s="41"/>
      <c r="M808" s="263"/>
      <c r="N808" s="264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720</v>
      </c>
      <c r="AU808" s="19" t="s">
        <v>80</v>
      </c>
    </row>
    <row r="809" spans="1:65" s="2" customFormat="1" ht="16.5" customHeight="1">
      <c r="A809" s="36"/>
      <c r="B809" s="37"/>
      <c r="C809" s="195" t="s">
        <v>4029</v>
      </c>
      <c r="D809" s="195" t="s">
        <v>213</v>
      </c>
      <c r="E809" s="196" t="s">
        <v>4030</v>
      </c>
      <c r="F809" s="197" t="s">
        <v>3758</v>
      </c>
      <c r="G809" s="198" t="s">
        <v>438</v>
      </c>
      <c r="H809" s="199">
        <v>105</v>
      </c>
      <c r="I809" s="200"/>
      <c r="J809" s="201">
        <f>ROUND(I809*H809,2)</f>
        <v>0</v>
      </c>
      <c r="K809" s="197" t="s">
        <v>21</v>
      </c>
      <c r="L809" s="41"/>
      <c r="M809" s="202" t="s">
        <v>21</v>
      </c>
      <c r="N809" s="203" t="s">
        <v>44</v>
      </c>
      <c r="O809" s="66"/>
      <c r="P809" s="204">
        <f>O809*H809</f>
        <v>0</v>
      </c>
      <c r="Q809" s="204">
        <v>0</v>
      </c>
      <c r="R809" s="204">
        <f>Q809*H809</f>
        <v>0</v>
      </c>
      <c r="S809" s="204">
        <v>0</v>
      </c>
      <c r="T809" s="205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206" t="s">
        <v>100</v>
      </c>
      <c r="AT809" s="206" t="s">
        <v>213</v>
      </c>
      <c r="AU809" s="206" t="s">
        <v>80</v>
      </c>
      <c r="AY809" s="19" t="s">
        <v>211</v>
      </c>
      <c r="BE809" s="207">
        <f>IF(N809="základní",J809,0)</f>
        <v>0</v>
      </c>
      <c r="BF809" s="207">
        <f>IF(N809="snížená",J809,0)</f>
        <v>0</v>
      </c>
      <c r="BG809" s="207">
        <f>IF(N809="zákl. přenesená",J809,0)</f>
        <v>0</v>
      </c>
      <c r="BH809" s="207">
        <f>IF(N809="sníž. přenesená",J809,0)</f>
        <v>0</v>
      </c>
      <c r="BI809" s="207">
        <f>IF(N809="nulová",J809,0)</f>
        <v>0</v>
      </c>
      <c r="BJ809" s="19" t="s">
        <v>80</v>
      </c>
      <c r="BK809" s="207">
        <f>ROUND(I809*H809,2)</f>
        <v>0</v>
      </c>
      <c r="BL809" s="19" t="s">
        <v>100</v>
      </c>
      <c r="BM809" s="206" t="s">
        <v>4031</v>
      </c>
    </row>
    <row r="810" spans="1:65" s="2" customFormat="1" ht="19.5">
      <c r="A810" s="36"/>
      <c r="B810" s="37"/>
      <c r="C810" s="38"/>
      <c r="D810" s="210" t="s">
        <v>720</v>
      </c>
      <c r="E810" s="38"/>
      <c r="F810" s="262" t="s">
        <v>4015</v>
      </c>
      <c r="G810" s="38"/>
      <c r="H810" s="38"/>
      <c r="I810" s="119"/>
      <c r="J810" s="38"/>
      <c r="K810" s="38"/>
      <c r="L810" s="41"/>
      <c r="M810" s="263"/>
      <c r="N810" s="264"/>
      <c r="O810" s="66"/>
      <c r="P810" s="66"/>
      <c r="Q810" s="66"/>
      <c r="R810" s="66"/>
      <c r="S810" s="66"/>
      <c r="T810" s="67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T810" s="19" t="s">
        <v>720</v>
      </c>
      <c r="AU810" s="19" t="s">
        <v>80</v>
      </c>
    </row>
    <row r="811" spans="1:65" s="2" customFormat="1" ht="16.5" customHeight="1">
      <c r="A811" s="36"/>
      <c r="B811" s="37"/>
      <c r="C811" s="195" t="s">
        <v>3141</v>
      </c>
      <c r="D811" s="195" t="s">
        <v>213</v>
      </c>
      <c r="E811" s="196" t="s">
        <v>4032</v>
      </c>
      <c r="F811" s="197" t="s">
        <v>3758</v>
      </c>
      <c r="G811" s="198" t="s">
        <v>438</v>
      </c>
      <c r="H811" s="199">
        <v>105</v>
      </c>
      <c r="I811" s="200"/>
      <c r="J811" s="201">
        <f>ROUND(I811*H811,2)</f>
        <v>0</v>
      </c>
      <c r="K811" s="197" t="s">
        <v>21</v>
      </c>
      <c r="L811" s="41"/>
      <c r="M811" s="202" t="s">
        <v>21</v>
      </c>
      <c r="N811" s="203" t="s">
        <v>44</v>
      </c>
      <c r="O811" s="66"/>
      <c r="P811" s="204">
        <f>O811*H811</f>
        <v>0</v>
      </c>
      <c r="Q811" s="204">
        <v>0</v>
      </c>
      <c r="R811" s="204">
        <f>Q811*H811</f>
        <v>0</v>
      </c>
      <c r="S811" s="204">
        <v>0</v>
      </c>
      <c r="T811" s="205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206" t="s">
        <v>100</v>
      </c>
      <c r="AT811" s="206" t="s">
        <v>213</v>
      </c>
      <c r="AU811" s="206" t="s">
        <v>80</v>
      </c>
      <c r="AY811" s="19" t="s">
        <v>211</v>
      </c>
      <c r="BE811" s="207">
        <f>IF(N811="základní",J811,0)</f>
        <v>0</v>
      </c>
      <c r="BF811" s="207">
        <f>IF(N811="snížená",J811,0)</f>
        <v>0</v>
      </c>
      <c r="BG811" s="207">
        <f>IF(N811="zákl. přenesená",J811,0)</f>
        <v>0</v>
      </c>
      <c r="BH811" s="207">
        <f>IF(N811="sníž. přenesená",J811,0)</f>
        <v>0</v>
      </c>
      <c r="BI811" s="207">
        <f>IF(N811="nulová",J811,0)</f>
        <v>0</v>
      </c>
      <c r="BJ811" s="19" t="s">
        <v>80</v>
      </c>
      <c r="BK811" s="207">
        <f>ROUND(I811*H811,2)</f>
        <v>0</v>
      </c>
      <c r="BL811" s="19" t="s">
        <v>100</v>
      </c>
      <c r="BM811" s="206" t="s">
        <v>4033</v>
      </c>
    </row>
    <row r="812" spans="1:65" s="2" customFormat="1" ht="19.5">
      <c r="A812" s="36"/>
      <c r="B812" s="37"/>
      <c r="C812" s="38"/>
      <c r="D812" s="210" t="s">
        <v>720</v>
      </c>
      <c r="E812" s="38"/>
      <c r="F812" s="262" t="s">
        <v>4018</v>
      </c>
      <c r="G812" s="38"/>
      <c r="H812" s="38"/>
      <c r="I812" s="119"/>
      <c r="J812" s="38"/>
      <c r="K812" s="38"/>
      <c r="L812" s="41"/>
      <c r="M812" s="263"/>
      <c r="N812" s="264"/>
      <c r="O812" s="66"/>
      <c r="P812" s="66"/>
      <c r="Q812" s="66"/>
      <c r="R812" s="66"/>
      <c r="S812" s="66"/>
      <c r="T812" s="67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T812" s="19" t="s">
        <v>720</v>
      </c>
      <c r="AU812" s="19" t="s">
        <v>80</v>
      </c>
    </row>
    <row r="813" spans="1:65" s="2" customFormat="1" ht="16.5" customHeight="1">
      <c r="A813" s="36"/>
      <c r="B813" s="37"/>
      <c r="C813" s="195" t="s">
        <v>4034</v>
      </c>
      <c r="D813" s="195" t="s">
        <v>213</v>
      </c>
      <c r="E813" s="196" t="s">
        <v>4035</v>
      </c>
      <c r="F813" s="197" t="s">
        <v>3761</v>
      </c>
      <c r="G813" s="198" t="s">
        <v>438</v>
      </c>
      <c r="H813" s="199">
        <v>145</v>
      </c>
      <c r="I813" s="200"/>
      <c r="J813" s="201">
        <f>ROUND(I813*H813,2)</f>
        <v>0</v>
      </c>
      <c r="K813" s="197" t="s">
        <v>21</v>
      </c>
      <c r="L813" s="41"/>
      <c r="M813" s="202" t="s">
        <v>21</v>
      </c>
      <c r="N813" s="203" t="s">
        <v>44</v>
      </c>
      <c r="O813" s="66"/>
      <c r="P813" s="204">
        <f>O813*H813</f>
        <v>0</v>
      </c>
      <c r="Q813" s="204">
        <v>0</v>
      </c>
      <c r="R813" s="204">
        <f>Q813*H813</f>
        <v>0</v>
      </c>
      <c r="S813" s="204">
        <v>0</v>
      </c>
      <c r="T813" s="20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206" t="s">
        <v>100</v>
      </c>
      <c r="AT813" s="206" t="s">
        <v>213</v>
      </c>
      <c r="AU813" s="206" t="s">
        <v>80</v>
      </c>
      <c r="AY813" s="19" t="s">
        <v>211</v>
      </c>
      <c r="BE813" s="207">
        <f>IF(N813="základní",J813,0)</f>
        <v>0</v>
      </c>
      <c r="BF813" s="207">
        <f>IF(N813="snížená",J813,0)</f>
        <v>0</v>
      </c>
      <c r="BG813" s="207">
        <f>IF(N813="zákl. přenesená",J813,0)</f>
        <v>0</v>
      </c>
      <c r="BH813" s="207">
        <f>IF(N813="sníž. přenesená",J813,0)</f>
        <v>0</v>
      </c>
      <c r="BI813" s="207">
        <f>IF(N813="nulová",J813,0)</f>
        <v>0</v>
      </c>
      <c r="BJ813" s="19" t="s">
        <v>80</v>
      </c>
      <c r="BK813" s="207">
        <f>ROUND(I813*H813,2)</f>
        <v>0</v>
      </c>
      <c r="BL813" s="19" t="s">
        <v>100</v>
      </c>
      <c r="BM813" s="206" t="s">
        <v>4036</v>
      </c>
    </row>
    <row r="814" spans="1:65" s="2" customFormat="1" ht="19.5">
      <c r="A814" s="36"/>
      <c r="B814" s="37"/>
      <c r="C814" s="38"/>
      <c r="D814" s="210" t="s">
        <v>720</v>
      </c>
      <c r="E814" s="38"/>
      <c r="F814" s="262" t="s">
        <v>3291</v>
      </c>
      <c r="G814" s="38"/>
      <c r="H814" s="38"/>
      <c r="I814" s="119"/>
      <c r="J814" s="38"/>
      <c r="K814" s="38"/>
      <c r="L814" s="41"/>
      <c r="M814" s="263"/>
      <c r="N814" s="264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720</v>
      </c>
      <c r="AU814" s="19" t="s">
        <v>80</v>
      </c>
    </row>
    <row r="815" spans="1:65" s="2" customFormat="1" ht="16.5" customHeight="1">
      <c r="A815" s="36"/>
      <c r="B815" s="37"/>
      <c r="C815" s="195" t="s">
        <v>3144</v>
      </c>
      <c r="D815" s="195" t="s">
        <v>213</v>
      </c>
      <c r="E815" s="196" t="s">
        <v>4037</v>
      </c>
      <c r="F815" s="197" t="s">
        <v>3761</v>
      </c>
      <c r="G815" s="198" t="s">
        <v>438</v>
      </c>
      <c r="H815" s="199">
        <v>145</v>
      </c>
      <c r="I815" s="200"/>
      <c r="J815" s="201">
        <f>ROUND(I815*H815,2)</f>
        <v>0</v>
      </c>
      <c r="K815" s="197" t="s">
        <v>21</v>
      </c>
      <c r="L815" s="41"/>
      <c r="M815" s="202" t="s">
        <v>21</v>
      </c>
      <c r="N815" s="203" t="s">
        <v>44</v>
      </c>
      <c r="O815" s="66"/>
      <c r="P815" s="204">
        <f>O815*H815</f>
        <v>0</v>
      </c>
      <c r="Q815" s="204">
        <v>0</v>
      </c>
      <c r="R815" s="204">
        <f>Q815*H815</f>
        <v>0</v>
      </c>
      <c r="S815" s="204">
        <v>0</v>
      </c>
      <c r="T815" s="20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206" t="s">
        <v>100</v>
      </c>
      <c r="AT815" s="206" t="s">
        <v>213</v>
      </c>
      <c r="AU815" s="206" t="s">
        <v>80</v>
      </c>
      <c r="AY815" s="19" t="s">
        <v>211</v>
      </c>
      <c r="BE815" s="207">
        <f>IF(N815="základní",J815,0)</f>
        <v>0</v>
      </c>
      <c r="BF815" s="207">
        <f>IF(N815="snížená",J815,0)</f>
        <v>0</v>
      </c>
      <c r="BG815" s="207">
        <f>IF(N815="zákl. přenesená",J815,0)</f>
        <v>0</v>
      </c>
      <c r="BH815" s="207">
        <f>IF(N815="sníž. přenesená",J815,0)</f>
        <v>0</v>
      </c>
      <c r="BI815" s="207">
        <f>IF(N815="nulová",J815,0)</f>
        <v>0</v>
      </c>
      <c r="BJ815" s="19" t="s">
        <v>80</v>
      </c>
      <c r="BK815" s="207">
        <f>ROUND(I815*H815,2)</f>
        <v>0</v>
      </c>
      <c r="BL815" s="19" t="s">
        <v>100</v>
      </c>
      <c r="BM815" s="206" t="s">
        <v>4038</v>
      </c>
    </row>
    <row r="816" spans="1:65" s="2" customFormat="1" ht="19.5">
      <c r="A816" s="36"/>
      <c r="B816" s="37"/>
      <c r="C816" s="38"/>
      <c r="D816" s="210" t="s">
        <v>720</v>
      </c>
      <c r="E816" s="38"/>
      <c r="F816" s="262" t="s">
        <v>3429</v>
      </c>
      <c r="G816" s="38"/>
      <c r="H816" s="38"/>
      <c r="I816" s="119"/>
      <c r="J816" s="38"/>
      <c r="K816" s="38"/>
      <c r="L816" s="41"/>
      <c r="M816" s="263"/>
      <c r="N816" s="264"/>
      <c r="O816" s="66"/>
      <c r="P816" s="66"/>
      <c r="Q816" s="66"/>
      <c r="R816" s="66"/>
      <c r="S816" s="66"/>
      <c r="T816" s="67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T816" s="19" t="s">
        <v>720</v>
      </c>
      <c r="AU816" s="19" t="s">
        <v>80</v>
      </c>
    </row>
    <row r="817" spans="1:65" s="2" customFormat="1" ht="16.5" customHeight="1">
      <c r="A817" s="36"/>
      <c r="B817" s="37"/>
      <c r="C817" s="195" t="s">
        <v>4039</v>
      </c>
      <c r="D817" s="195" t="s">
        <v>213</v>
      </c>
      <c r="E817" s="196" t="s">
        <v>4040</v>
      </c>
      <c r="F817" s="197" t="s">
        <v>3764</v>
      </c>
      <c r="G817" s="198" t="s">
        <v>438</v>
      </c>
      <c r="H817" s="199">
        <v>21</v>
      </c>
      <c r="I817" s="200"/>
      <c r="J817" s="201">
        <f>ROUND(I817*H817,2)</f>
        <v>0</v>
      </c>
      <c r="K817" s="197" t="s">
        <v>21</v>
      </c>
      <c r="L817" s="41"/>
      <c r="M817" s="202" t="s">
        <v>21</v>
      </c>
      <c r="N817" s="203" t="s">
        <v>44</v>
      </c>
      <c r="O817" s="66"/>
      <c r="P817" s="204">
        <f>O817*H817</f>
        <v>0</v>
      </c>
      <c r="Q817" s="204">
        <v>0</v>
      </c>
      <c r="R817" s="204">
        <f>Q817*H817</f>
        <v>0</v>
      </c>
      <c r="S817" s="204">
        <v>0</v>
      </c>
      <c r="T817" s="20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206" t="s">
        <v>100</v>
      </c>
      <c r="AT817" s="206" t="s">
        <v>213</v>
      </c>
      <c r="AU817" s="206" t="s">
        <v>80</v>
      </c>
      <c r="AY817" s="19" t="s">
        <v>211</v>
      </c>
      <c r="BE817" s="207">
        <f>IF(N817="základní",J817,0)</f>
        <v>0</v>
      </c>
      <c r="BF817" s="207">
        <f>IF(N817="snížená",J817,0)</f>
        <v>0</v>
      </c>
      <c r="BG817" s="207">
        <f>IF(N817="zákl. přenesená",J817,0)</f>
        <v>0</v>
      </c>
      <c r="BH817" s="207">
        <f>IF(N817="sníž. přenesená",J817,0)</f>
        <v>0</v>
      </c>
      <c r="BI817" s="207">
        <f>IF(N817="nulová",J817,0)</f>
        <v>0</v>
      </c>
      <c r="BJ817" s="19" t="s">
        <v>80</v>
      </c>
      <c r="BK817" s="207">
        <f>ROUND(I817*H817,2)</f>
        <v>0</v>
      </c>
      <c r="BL817" s="19" t="s">
        <v>100</v>
      </c>
      <c r="BM817" s="206" t="s">
        <v>4041</v>
      </c>
    </row>
    <row r="818" spans="1:65" s="2" customFormat="1" ht="19.5">
      <c r="A818" s="36"/>
      <c r="B818" s="37"/>
      <c r="C818" s="38"/>
      <c r="D818" s="210" t="s">
        <v>720</v>
      </c>
      <c r="E818" s="38"/>
      <c r="F818" s="262" t="s">
        <v>3765</v>
      </c>
      <c r="G818" s="38"/>
      <c r="H818" s="38"/>
      <c r="I818" s="119"/>
      <c r="J818" s="38"/>
      <c r="K818" s="38"/>
      <c r="L818" s="41"/>
      <c r="M818" s="263"/>
      <c r="N818" s="264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9" t="s">
        <v>720</v>
      </c>
      <c r="AU818" s="19" t="s">
        <v>80</v>
      </c>
    </row>
    <row r="819" spans="1:65" s="2" customFormat="1" ht="16.5" customHeight="1">
      <c r="A819" s="36"/>
      <c r="B819" s="37"/>
      <c r="C819" s="195" t="s">
        <v>3146</v>
      </c>
      <c r="D819" s="195" t="s">
        <v>213</v>
      </c>
      <c r="E819" s="196" t="s">
        <v>4042</v>
      </c>
      <c r="F819" s="197" t="s">
        <v>3764</v>
      </c>
      <c r="G819" s="198" t="s">
        <v>438</v>
      </c>
      <c r="H819" s="199">
        <v>21</v>
      </c>
      <c r="I819" s="200"/>
      <c r="J819" s="201">
        <f>ROUND(I819*H819,2)</f>
        <v>0</v>
      </c>
      <c r="K819" s="197" t="s">
        <v>21</v>
      </c>
      <c r="L819" s="41"/>
      <c r="M819" s="202" t="s">
        <v>21</v>
      </c>
      <c r="N819" s="203" t="s">
        <v>44</v>
      </c>
      <c r="O819" s="66"/>
      <c r="P819" s="204">
        <f>O819*H819</f>
        <v>0</v>
      </c>
      <c r="Q819" s="204">
        <v>0</v>
      </c>
      <c r="R819" s="204">
        <f>Q819*H819</f>
        <v>0</v>
      </c>
      <c r="S819" s="204">
        <v>0</v>
      </c>
      <c r="T819" s="205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206" t="s">
        <v>100</v>
      </c>
      <c r="AT819" s="206" t="s">
        <v>213</v>
      </c>
      <c r="AU819" s="206" t="s">
        <v>80</v>
      </c>
      <c r="AY819" s="19" t="s">
        <v>211</v>
      </c>
      <c r="BE819" s="207">
        <f>IF(N819="základní",J819,0)</f>
        <v>0</v>
      </c>
      <c r="BF819" s="207">
        <f>IF(N819="snížená",J819,0)</f>
        <v>0</v>
      </c>
      <c r="BG819" s="207">
        <f>IF(N819="zákl. přenesená",J819,0)</f>
        <v>0</v>
      </c>
      <c r="BH819" s="207">
        <f>IF(N819="sníž. přenesená",J819,0)</f>
        <v>0</v>
      </c>
      <c r="BI819" s="207">
        <f>IF(N819="nulová",J819,0)</f>
        <v>0</v>
      </c>
      <c r="BJ819" s="19" t="s">
        <v>80</v>
      </c>
      <c r="BK819" s="207">
        <f>ROUND(I819*H819,2)</f>
        <v>0</v>
      </c>
      <c r="BL819" s="19" t="s">
        <v>100</v>
      </c>
      <c r="BM819" s="206" t="s">
        <v>4043</v>
      </c>
    </row>
    <row r="820" spans="1:65" s="2" customFormat="1" ht="19.5">
      <c r="A820" s="36"/>
      <c r="B820" s="37"/>
      <c r="C820" s="38"/>
      <c r="D820" s="210" t="s">
        <v>720</v>
      </c>
      <c r="E820" s="38"/>
      <c r="F820" s="262" t="s">
        <v>3458</v>
      </c>
      <c r="G820" s="38"/>
      <c r="H820" s="38"/>
      <c r="I820" s="119"/>
      <c r="J820" s="38"/>
      <c r="K820" s="38"/>
      <c r="L820" s="41"/>
      <c r="M820" s="263"/>
      <c r="N820" s="264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720</v>
      </c>
      <c r="AU820" s="19" t="s">
        <v>80</v>
      </c>
    </row>
    <row r="821" spans="1:65" s="2" customFormat="1" ht="16.5" customHeight="1">
      <c r="A821" s="36"/>
      <c r="B821" s="37"/>
      <c r="C821" s="195" t="s">
        <v>4044</v>
      </c>
      <c r="D821" s="195" t="s">
        <v>213</v>
      </c>
      <c r="E821" s="196" t="s">
        <v>4045</v>
      </c>
      <c r="F821" s="197" t="s">
        <v>3768</v>
      </c>
      <c r="G821" s="198" t="s">
        <v>438</v>
      </c>
      <c r="H821" s="199">
        <v>18</v>
      </c>
      <c r="I821" s="200"/>
      <c r="J821" s="201">
        <f>ROUND(I821*H821,2)</f>
        <v>0</v>
      </c>
      <c r="K821" s="197" t="s">
        <v>21</v>
      </c>
      <c r="L821" s="41"/>
      <c r="M821" s="202" t="s">
        <v>21</v>
      </c>
      <c r="N821" s="203" t="s">
        <v>44</v>
      </c>
      <c r="O821" s="66"/>
      <c r="P821" s="204">
        <f>O821*H821</f>
        <v>0</v>
      </c>
      <c r="Q821" s="204">
        <v>0</v>
      </c>
      <c r="R821" s="204">
        <f>Q821*H821</f>
        <v>0</v>
      </c>
      <c r="S821" s="204">
        <v>0</v>
      </c>
      <c r="T821" s="205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206" t="s">
        <v>100</v>
      </c>
      <c r="AT821" s="206" t="s">
        <v>213</v>
      </c>
      <c r="AU821" s="206" t="s">
        <v>80</v>
      </c>
      <c r="AY821" s="19" t="s">
        <v>211</v>
      </c>
      <c r="BE821" s="207">
        <f>IF(N821="základní",J821,0)</f>
        <v>0</v>
      </c>
      <c r="BF821" s="207">
        <f>IF(N821="snížená",J821,0)</f>
        <v>0</v>
      </c>
      <c r="BG821" s="207">
        <f>IF(N821="zákl. přenesená",J821,0)</f>
        <v>0</v>
      </c>
      <c r="BH821" s="207">
        <f>IF(N821="sníž. přenesená",J821,0)</f>
        <v>0</v>
      </c>
      <c r="BI821" s="207">
        <f>IF(N821="nulová",J821,0)</f>
        <v>0</v>
      </c>
      <c r="BJ821" s="19" t="s">
        <v>80</v>
      </c>
      <c r="BK821" s="207">
        <f>ROUND(I821*H821,2)</f>
        <v>0</v>
      </c>
      <c r="BL821" s="19" t="s">
        <v>100</v>
      </c>
      <c r="BM821" s="206" t="s">
        <v>4046</v>
      </c>
    </row>
    <row r="822" spans="1:65" s="2" customFormat="1" ht="19.5">
      <c r="A822" s="36"/>
      <c r="B822" s="37"/>
      <c r="C822" s="38"/>
      <c r="D822" s="210" t="s">
        <v>720</v>
      </c>
      <c r="E822" s="38"/>
      <c r="F822" s="262" t="s">
        <v>3765</v>
      </c>
      <c r="G822" s="38"/>
      <c r="H822" s="38"/>
      <c r="I822" s="119"/>
      <c r="J822" s="38"/>
      <c r="K822" s="38"/>
      <c r="L822" s="41"/>
      <c r="M822" s="263"/>
      <c r="N822" s="264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720</v>
      </c>
      <c r="AU822" s="19" t="s">
        <v>80</v>
      </c>
    </row>
    <row r="823" spans="1:65" s="2" customFormat="1" ht="16.5" customHeight="1">
      <c r="A823" s="36"/>
      <c r="B823" s="37"/>
      <c r="C823" s="195" t="s">
        <v>3149</v>
      </c>
      <c r="D823" s="195" t="s">
        <v>213</v>
      </c>
      <c r="E823" s="196" t="s">
        <v>4047</v>
      </c>
      <c r="F823" s="197" t="s">
        <v>3768</v>
      </c>
      <c r="G823" s="198" t="s">
        <v>438</v>
      </c>
      <c r="H823" s="199">
        <v>18</v>
      </c>
      <c r="I823" s="200"/>
      <c r="J823" s="201">
        <f>ROUND(I823*H823,2)</f>
        <v>0</v>
      </c>
      <c r="K823" s="197" t="s">
        <v>21</v>
      </c>
      <c r="L823" s="41"/>
      <c r="M823" s="202" t="s">
        <v>21</v>
      </c>
      <c r="N823" s="203" t="s">
        <v>44</v>
      </c>
      <c r="O823" s="66"/>
      <c r="P823" s="204">
        <f>O823*H823</f>
        <v>0</v>
      </c>
      <c r="Q823" s="204">
        <v>0</v>
      </c>
      <c r="R823" s="204">
        <f>Q823*H823</f>
        <v>0</v>
      </c>
      <c r="S823" s="204">
        <v>0</v>
      </c>
      <c r="T823" s="205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6" t="s">
        <v>100</v>
      </c>
      <c r="AT823" s="206" t="s">
        <v>213</v>
      </c>
      <c r="AU823" s="206" t="s">
        <v>80</v>
      </c>
      <c r="AY823" s="19" t="s">
        <v>211</v>
      </c>
      <c r="BE823" s="207">
        <f>IF(N823="základní",J823,0)</f>
        <v>0</v>
      </c>
      <c r="BF823" s="207">
        <f>IF(N823="snížená",J823,0)</f>
        <v>0</v>
      </c>
      <c r="BG823" s="207">
        <f>IF(N823="zákl. přenesená",J823,0)</f>
        <v>0</v>
      </c>
      <c r="BH823" s="207">
        <f>IF(N823="sníž. přenesená",J823,0)</f>
        <v>0</v>
      </c>
      <c r="BI823" s="207">
        <f>IF(N823="nulová",J823,0)</f>
        <v>0</v>
      </c>
      <c r="BJ823" s="19" t="s">
        <v>80</v>
      </c>
      <c r="BK823" s="207">
        <f>ROUND(I823*H823,2)</f>
        <v>0</v>
      </c>
      <c r="BL823" s="19" t="s">
        <v>100</v>
      </c>
      <c r="BM823" s="206" t="s">
        <v>4048</v>
      </c>
    </row>
    <row r="824" spans="1:65" s="2" customFormat="1" ht="19.5">
      <c r="A824" s="36"/>
      <c r="B824" s="37"/>
      <c r="C824" s="38"/>
      <c r="D824" s="210" t="s">
        <v>720</v>
      </c>
      <c r="E824" s="38"/>
      <c r="F824" s="262" t="s">
        <v>3458</v>
      </c>
      <c r="G824" s="38"/>
      <c r="H824" s="38"/>
      <c r="I824" s="119"/>
      <c r="J824" s="38"/>
      <c r="K824" s="38"/>
      <c r="L824" s="41"/>
      <c r="M824" s="263"/>
      <c r="N824" s="264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720</v>
      </c>
      <c r="AU824" s="19" t="s">
        <v>80</v>
      </c>
    </row>
    <row r="825" spans="1:65" s="2" customFormat="1" ht="16.5" customHeight="1">
      <c r="A825" s="36"/>
      <c r="B825" s="37"/>
      <c r="C825" s="195" t="s">
        <v>4049</v>
      </c>
      <c r="D825" s="195" t="s">
        <v>213</v>
      </c>
      <c r="E825" s="196" t="s">
        <v>4050</v>
      </c>
      <c r="F825" s="197" t="s">
        <v>3777</v>
      </c>
      <c r="G825" s="198" t="s">
        <v>438</v>
      </c>
      <c r="H825" s="199">
        <v>23</v>
      </c>
      <c r="I825" s="200"/>
      <c r="J825" s="201">
        <f>ROUND(I825*H825,2)</f>
        <v>0</v>
      </c>
      <c r="K825" s="197" t="s">
        <v>21</v>
      </c>
      <c r="L825" s="41"/>
      <c r="M825" s="202" t="s">
        <v>21</v>
      </c>
      <c r="N825" s="203" t="s">
        <v>44</v>
      </c>
      <c r="O825" s="66"/>
      <c r="P825" s="204">
        <f>O825*H825</f>
        <v>0</v>
      </c>
      <c r="Q825" s="204">
        <v>0</v>
      </c>
      <c r="R825" s="204">
        <f>Q825*H825</f>
        <v>0</v>
      </c>
      <c r="S825" s="204">
        <v>0</v>
      </c>
      <c r="T825" s="205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206" t="s">
        <v>100</v>
      </c>
      <c r="AT825" s="206" t="s">
        <v>213</v>
      </c>
      <c r="AU825" s="206" t="s">
        <v>80</v>
      </c>
      <c r="AY825" s="19" t="s">
        <v>211</v>
      </c>
      <c r="BE825" s="207">
        <f>IF(N825="základní",J825,0)</f>
        <v>0</v>
      </c>
      <c r="BF825" s="207">
        <f>IF(N825="snížená",J825,0)</f>
        <v>0</v>
      </c>
      <c r="BG825" s="207">
        <f>IF(N825="zákl. přenesená",J825,0)</f>
        <v>0</v>
      </c>
      <c r="BH825" s="207">
        <f>IF(N825="sníž. přenesená",J825,0)</f>
        <v>0</v>
      </c>
      <c r="BI825" s="207">
        <f>IF(N825="nulová",J825,0)</f>
        <v>0</v>
      </c>
      <c r="BJ825" s="19" t="s">
        <v>80</v>
      </c>
      <c r="BK825" s="207">
        <f>ROUND(I825*H825,2)</f>
        <v>0</v>
      </c>
      <c r="BL825" s="19" t="s">
        <v>100</v>
      </c>
      <c r="BM825" s="206" t="s">
        <v>4051</v>
      </c>
    </row>
    <row r="826" spans="1:65" s="2" customFormat="1" ht="19.5">
      <c r="A826" s="36"/>
      <c r="B826" s="37"/>
      <c r="C826" s="38"/>
      <c r="D826" s="210" t="s">
        <v>720</v>
      </c>
      <c r="E826" s="38"/>
      <c r="F826" s="262" t="s">
        <v>3765</v>
      </c>
      <c r="G826" s="38"/>
      <c r="H826" s="38"/>
      <c r="I826" s="119"/>
      <c r="J826" s="38"/>
      <c r="K826" s="38"/>
      <c r="L826" s="41"/>
      <c r="M826" s="263"/>
      <c r="N826" s="264"/>
      <c r="O826" s="66"/>
      <c r="P826" s="66"/>
      <c r="Q826" s="66"/>
      <c r="R826" s="66"/>
      <c r="S826" s="66"/>
      <c r="T826" s="67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T826" s="19" t="s">
        <v>720</v>
      </c>
      <c r="AU826" s="19" t="s">
        <v>80</v>
      </c>
    </row>
    <row r="827" spans="1:65" s="2" customFormat="1" ht="16.5" customHeight="1">
      <c r="A827" s="36"/>
      <c r="B827" s="37"/>
      <c r="C827" s="195" t="s">
        <v>3150</v>
      </c>
      <c r="D827" s="195" t="s">
        <v>213</v>
      </c>
      <c r="E827" s="196" t="s">
        <v>4052</v>
      </c>
      <c r="F827" s="197" t="s">
        <v>3777</v>
      </c>
      <c r="G827" s="198" t="s">
        <v>438</v>
      </c>
      <c r="H827" s="199">
        <v>23</v>
      </c>
      <c r="I827" s="200"/>
      <c r="J827" s="201">
        <f>ROUND(I827*H827,2)</f>
        <v>0</v>
      </c>
      <c r="K827" s="197" t="s">
        <v>21</v>
      </c>
      <c r="L827" s="41"/>
      <c r="M827" s="202" t="s">
        <v>21</v>
      </c>
      <c r="N827" s="203" t="s">
        <v>44</v>
      </c>
      <c r="O827" s="66"/>
      <c r="P827" s="204">
        <f>O827*H827</f>
        <v>0</v>
      </c>
      <c r="Q827" s="204">
        <v>0</v>
      </c>
      <c r="R827" s="204">
        <f>Q827*H827</f>
        <v>0</v>
      </c>
      <c r="S827" s="204">
        <v>0</v>
      </c>
      <c r="T827" s="205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6" t="s">
        <v>100</v>
      </c>
      <c r="AT827" s="206" t="s">
        <v>213</v>
      </c>
      <c r="AU827" s="206" t="s">
        <v>80</v>
      </c>
      <c r="AY827" s="19" t="s">
        <v>211</v>
      </c>
      <c r="BE827" s="207">
        <f>IF(N827="základní",J827,0)</f>
        <v>0</v>
      </c>
      <c r="BF827" s="207">
        <f>IF(N827="snížená",J827,0)</f>
        <v>0</v>
      </c>
      <c r="BG827" s="207">
        <f>IF(N827="zákl. přenesená",J827,0)</f>
        <v>0</v>
      </c>
      <c r="BH827" s="207">
        <f>IF(N827="sníž. přenesená",J827,0)</f>
        <v>0</v>
      </c>
      <c r="BI827" s="207">
        <f>IF(N827="nulová",J827,0)</f>
        <v>0</v>
      </c>
      <c r="BJ827" s="19" t="s">
        <v>80</v>
      </c>
      <c r="BK827" s="207">
        <f>ROUND(I827*H827,2)</f>
        <v>0</v>
      </c>
      <c r="BL827" s="19" t="s">
        <v>100</v>
      </c>
      <c r="BM827" s="206" t="s">
        <v>4053</v>
      </c>
    </row>
    <row r="828" spans="1:65" s="2" customFormat="1" ht="19.5">
      <c r="A828" s="36"/>
      <c r="B828" s="37"/>
      <c r="C828" s="38"/>
      <c r="D828" s="210" t="s">
        <v>720</v>
      </c>
      <c r="E828" s="38"/>
      <c r="F828" s="262" t="s">
        <v>3458</v>
      </c>
      <c r="G828" s="38"/>
      <c r="H828" s="38"/>
      <c r="I828" s="119"/>
      <c r="J828" s="38"/>
      <c r="K828" s="38"/>
      <c r="L828" s="41"/>
      <c r="M828" s="263"/>
      <c r="N828" s="264"/>
      <c r="O828" s="66"/>
      <c r="P828" s="66"/>
      <c r="Q828" s="66"/>
      <c r="R828" s="66"/>
      <c r="S828" s="66"/>
      <c r="T828" s="67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720</v>
      </c>
      <c r="AU828" s="19" t="s">
        <v>80</v>
      </c>
    </row>
    <row r="829" spans="1:65" s="2" customFormat="1" ht="16.5" customHeight="1">
      <c r="A829" s="36"/>
      <c r="B829" s="37"/>
      <c r="C829" s="195" t="s">
        <v>4054</v>
      </c>
      <c r="D829" s="195" t="s">
        <v>213</v>
      </c>
      <c r="E829" s="196" t="s">
        <v>4055</v>
      </c>
      <c r="F829" s="197" t="s">
        <v>3780</v>
      </c>
      <c r="G829" s="198" t="s">
        <v>438</v>
      </c>
      <c r="H829" s="199">
        <v>28</v>
      </c>
      <c r="I829" s="200"/>
      <c r="J829" s="201">
        <f>ROUND(I829*H829,2)</f>
        <v>0</v>
      </c>
      <c r="K829" s="197" t="s">
        <v>21</v>
      </c>
      <c r="L829" s="41"/>
      <c r="M829" s="202" t="s">
        <v>21</v>
      </c>
      <c r="N829" s="203" t="s">
        <v>44</v>
      </c>
      <c r="O829" s="66"/>
      <c r="P829" s="204">
        <f>O829*H829</f>
        <v>0</v>
      </c>
      <c r="Q829" s="204">
        <v>0</v>
      </c>
      <c r="R829" s="204">
        <f>Q829*H829</f>
        <v>0</v>
      </c>
      <c r="S829" s="204">
        <v>0</v>
      </c>
      <c r="T829" s="205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206" t="s">
        <v>100</v>
      </c>
      <c r="AT829" s="206" t="s">
        <v>213</v>
      </c>
      <c r="AU829" s="206" t="s">
        <v>80</v>
      </c>
      <c r="AY829" s="19" t="s">
        <v>211</v>
      </c>
      <c r="BE829" s="207">
        <f>IF(N829="základní",J829,0)</f>
        <v>0</v>
      </c>
      <c r="BF829" s="207">
        <f>IF(N829="snížená",J829,0)</f>
        <v>0</v>
      </c>
      <c r="BG829" s="207">
        <f>IF(N829="zákl. přenesená",J829,0)</f>
        <v>0</v>
      </c>
      <c r="BH829" s="207">
        <f>IF(N829="sníž. přenesená",J829,0)</f>
        <v>0</v>
      </c>
      <c r="BI829" s="207">
        <f>IF(N829="nulová",J829,0)</f>
        <v>0</v>
      </c>
      <c r="BJ829" s="19" t="s">
        <v>80</v>
      </c>
      <c r="BK829" s="207">
        <f>ROUND(I829*H829,2)</f>
        <v>0</v>
      </c>
      <c r="BL829" s="19" t="s">
        <v>100</v>
      </c>
      <c r="BM829" s="206" t="s">
        <v>4056</v>
      </c>
    </row>
    <row r="830" spans="1:65" s="2" customFormat="1" ht="19.5">
      <c r="A830" s="36"/>
      <c r="B830" s="37"/>
      <c r="C830" s="38"/>
      <c r="D830" s="210" t="s">
        <v>720</v>
      </c>
      <c r="E830" s="38"/>
      <c r="F830" s="262" t="s">
        <v>3765</v>
      </c>
      <c r="G830" s="38"/>
      <c r="H830" s="38"/>
      <c r="I830" s="119"/>
      <c r="J830" s="38"/>
      <c r="K830" s="38"/>
      <c r="L830" s="41"/>
      <c r="M830" s="263"/>
      <c r="N830" s="264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9" t="s">
        <v>720</v>
      </c>
      <c r="AU830" s="19" t="s">
        <v>80</v>
      </c>
    </row>
    <row r="831" spans="1:65" s="2" customFormat="1" ht="16.5" customHeight="1">
      <c r="A831" s="36"/>
      <c r="B831" s="37"/>
      <c r="C831" s="195" t="s">
        <v>3153</v>
      </c>
      <c r="D831" s="195" t="s">
        <v>213</v>
      </c>
      <c r="E831" s="196" t="s">
        <v>4057</v>
      </c>
      <c r="F831" s="197" t="s">
        <v>3780</v>
      </c>
      <c r="G831" s="198" t="s">
        <v>438</v>
      </c>
      <c r="H831" s="199">
        <v>28</v>
      </c>
      <c r="I831" s="200"/>
      <c r="J831" s="201">
        <f>ROUND(I831*H831,2)</f>
        <v>0</v>
      </c>
      <c r="K831" s="197" t="s">
        <v>21</v>
      </c>
      <c r="L831" s="41"/>
      <c r="M831" s="202" t="s">
        <v>21</v>
      </c>
      <c r="N831" s="203" t="s">
        <v>44</v>
      </c>
      <c r="O831" s="66"/>
      <c r="P831" s="204">
        <f>O831*H831</f>
        <v>0</v>
      </c>
      <c r="Q831" s="204">
        <v>0</v>
      </c>
      <c r="R831" s="204">
        <f>Q831*H831</f>
        <v>0</v>
      </c>
      <c r="S831" s="204">
        <v>0</v>
      </c>
      <c r="T831" s="205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206" t="s">
        <v>100</v>
      </c>
      <c r="AT831" s="206" t="s">
        <v>213</v>
      </c>
      <c r="AU831" s="206" t="s">
        <v>80</v>
      </c>
      <c r="AY831" s="19" t="s">
        <v>211</v>
      </c>
      <c r="BE831" s="207">
        <f>IF(N831="základní",J831,0)</f>
        <v>0</v>
      </c>
      <c r="BF831" s="207">
        <f>IF(N831="snížená",J831,0)</f>
        <v>0</v>
      </c>
      <c r="BG831" s="207">
        <f>IF(N831="zákl. přenesená",J831,0)</f>
        <v>0</v>
      </c>
      <c r="BH831" s="207">
        <f>IF(N831="sníž. přenesená",J831,0)</f>
        <v>0</v>
      </c>
      <c r="BI831" s="207">
        <f>IF(N831="nulová",J831,0)</f>
        <v>0</v>
      </c>
      <c r="BJ831" s="19" t="s">
        <v>80</v>
      </c>
      <c r="BK831" s="207">
        <f>ROUND(I831*H831,2)</f>
        <v>0</v>
      </c>
      <c r="BL831" s="19" t="s">
        <v>100</v>
      </c>
      <c r="BM831" s="206" t="s">
        <v>4058</v>
      </c>
    </row>
    <row r="832" spans="1:65" s="2" customFormat="1" ht="19.5">
      <c r="A832" s="36"/>
      <c r="B832" s="37"/>
      <c r="C832" s="38"/>
      <c r="D832" s="210" t="s">
        <v>720</v>
      </c>
      <c r="E832" s="38"/>
      <c r="F832" s="262" t="s">
        <v>3458</v>
      </c>
      <c r="G832" s="38"/>
      <c r="H832" s="38"/>
      <c r="I832" s="119"/>
      <c r="J832" s="38"/>
      <c r="K832" s="38"/>
      <c r="L832" s="41"/>
      <c r="M832" s="263"/>
      <c r="N832" s="264"/>
      <c r="O832" s="66"/>
      <c r="P832" s="66"/>
      <c r="Q832" s="66"/>
      <c r="R832" s="66"/>
      <c r="S832" s="66"/>
      <c r="T832" s="67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9" t="s">
        <v>720</v>
      </c>
      <c r="AU832" s="19" t="s">
        <v>80</v>
      </c>
    </row>
    <row r="833" spans="1:65" s="2" customFormat="1" ht="16.5" customHeight="1">
      <c r="A833" s="36"/>
      <c r="B833" s="37"/>
      <c r="C833" s="195" t="s">
        <v>4059</v>
      </c>
      <c r="D833" s="195" t="s">
        <v>213</v>
      </c>
      <c r="E833" s="196" t="s">
        <v>4060</v>
      </c>
      <c r="F833" s="197" t="s">
        <v>3784</v>
      </c>
      <c r="G833" s="198" t="s">
        <v>438</v>
      </c>
      <c r="H833" s="199">
        <v>10</v>
      </c>
      <c r="I833" s="200"/>
      <c r="J833" s="201">
        <f>ROUND(I833*H833,2)</f>
        <v>0</v>
      </c>
      <c r="K833" s="197" t="s">
        <v>21</v>
      </c>
      <c r="L833" s="41"/>
      <c r="M833" s="202" t="s">
        <v>21</v>
      </c>
      <c r="N833" s="203" t="s">
        <v>44</v>
      </c>
      <c r="O833" s="66"/>
      <c r="P833" s="204">
        <f>O833*H833</f>
        <v>0</v>
      </c>
      <c r="Q833" s="204">
        <v>0</v>
      </c>
      <c r="R833" s="204">
        <f>Q833*H833</f>
        <v>0</v>
      </c>
      <c r="S833" s="204">
        <v>0</v>
      </c>
      <c r="T833" s="205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206" t="s">
        <v>100</v>
      </c>
      <c r="AT833" s="206" t="s">
        <v>213</v>
      </c>
      <c r="AU833" s="206" t="s">
        <v>80</v>
      </c>
      <c r="AY833" s="19" t="s">
        <v>211</v>
      </c>
      <c r="BE833" s="207">
        <f>IF(N833="základní",J833,0)</f>
        <v>0</v>
      </c>
      <c r="BF833" s="207">
        <f>IF(N833="snížená",J833,0)</f>
        <v>0</v>
      </c>
      <c r="BG833" s="207">
        <f>IF(N833="zákl. přenesená",J833,0)</f>
        <v>0</v>
      </c>
      <c r="BH833" s="207">
        <f>IF(N833="sníž. přenesená",J833,0)</f>
        <v>0</v>
      </c>
      <c r="BI833" s="207">
        <f>IF(N833="nulová",J833,0)</f>
        <v>0</v>
      </c>
      <c r="BJ833" s="19" t="s">
        <v>80</v>
      </c>
      <c r="BK833" s="207">
        <f>ROUND(I833*H833,2)</f>
        <v>0</v>
      </c>
      <c r="BL833" s="19" t="s">
        <v>100</v>
      </c>
      <c r="BM833" s="206" t="s">
        <v>4061</v>
      </c>
    </row>
    <row r="834" spans="1:65" s="2" customFormat="1" ht="19.5">
      <c r="A834" s="36"/>
      <c r="B834" s="37"/>
      <c r="C834" s="38"/>
      <c r="D834" s="210" t="s">
        <v>720</v>
      </c>
      <c r="E834" s="38"/>
      <c r="F834" s="262" t="s">
        <v>3765</v>
      </c>
      <c r="G834" s="38"/>
      <c r="H834" s="38"/>
      <c r="I834" s="119"/>
      <c r="J834" s="38"/>
      <c r="K834" s="38"/>
      <c r="L834" s="41"/>
      <c r="M834" s="263"/>
      <c r="N834" s="264"/>
      <c r="O834" s="66"/>
      <c r="P834" s="66"/>
      <c r="Q834" s="66"/>
      <c r="R834" s="66"/>
      <c r="S834" s="66"/>
      <c r="T834" s="67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9" t="s">
        <v>720</v>
      </c>
      <c r="AU834" s="19" t="s">
        <v>80</v>
      </c>
    </row>
    <row r="835" spans="1:65" s="2" customFormat="1" ht="16.5" customHeight="1">
      <c r="A835" s="36"/>
      <c r="B835" s="37"/>
      <c r="C835" s="195" t="s">
        <v>3154</v>
      </c>
      <c r="D835" s="195" t="s">
        <v>213</v>
      </c>
      <c r="E835" s="196" t="s">
        <v>4062</v>
      </c>
      <c r="F835" s="197" t="s">
        <v>3784</v>
      </c>
      <c r="G835" s="198" t="s">
        <v>438</v>
      </c>
      <c r="H835" s="199">
        <v>10</v>
      </c>
      <c r="I835" s="200"/>
      <c r="J835" s="201">
        <f>ROUND(I835*H835,2)</f>
        <v>0</v>
      </c>
      <c r="K835" s="197" t="s">
        <v>21</v>
      </c>
      <c r="L835" s="41"/>
      <c r="M835" s="202" t="s">
        <v>21</v>
      </c>
      <c r="N835" s="203" t="s">
        <v>44</v>
      </c>
      <c r="O835" s="66"/>
      <c r="P835" s="204">
        <f>O835*H835</f>
        <v>0</v>
      </c>
      <c r="Q835" s="204">
        <v>0</v>
      </c>
      <c r="R835" s="204">
        <f>Q835*H835</f>
        <v>0</v>
      </c>
      <c r="S835" s="204">
        <v>0</v>
      </c>
      <c r="T835" s="205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206" t="s">
        <v>100</v>
      </c>
      <c r="AT835" s="206" t="s">
        <v>213</v>
      </c>
      <c r="AU835" s="206" t="s">
        <v>80</v>
      </c>
      <c r="AY835" s="19" t="s">
        <v>211</v>
      </c>
      <c r="BE835" s="207">
        <f>IF(N835="základní",J835,0)</f>
        <v>0</v>
      </c>
      <c r="BF835" s="207">
        <f>IF(N835="snížená",J835,0)</f>
        <v>0</v>
      </c>
      <c r="BG835" s="207">
        <f>IF(N835="zákl. přenesená",J835,0)</f>
        <v>0</v>
      </c>
      <c r="BH835" s="207">
        <f>IF(N835="sníž. přenesená",J835,0)</f>
        <v>0</v>
      </c>
      <c r="BI835" s="207">
        <f>IF(N835="nulová",J835,0)</f>
        <v>0</v>
      </c>
      <c r="BJ835" s="19" t="s">
        <v>80</v>
      </c>
      <c r="BK835" s="207">
        <f>ROUND(I835*H835,2)</f>
        <v>0</v>
      </c>
      <c r="BL835" s="19" t="s">
        <v>100</v>
      </c>
      <c r="BM835" s="206" t="s">
        <v>4063</v>
      </c>
    </row>
    <row r="836" spans="1:65" s="2" customFormat="1" ht="19.5">
      <c r="A836" s="36"/>
      <c r="B836" s="37"/>
      <c r="C836" s="38"/>
      <c r="D836" s="210" t="s">
        <v>720</v>
      </c>
      <c r="E836" s="38"/>
      <c r="F836" s="262" t="s">
        <v>3458</v>
      </c>
      <c r="G836" s="38"/>
      <c r="H836" s="38"/>
      <c r="I836" s="119"/>
      <c r="J836" s="38"/>
      <c r="K836" s="38"/>
      <c r="L836" s="41"/>
      <c r="M836" s="263"/>
      <c r="N836" s="264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720</v>
      </c>
      <c r="AU836" s="19" t="s">
        <v>80</v>
      </c>
    </row>
    <row r="837" spans="1:65" s="2" customFormat="1" ht="16.5" customHeight="1">
      <c r="A837" s="36"/>
      <c r="B837" s="37"/>
      <c r="C837" s="195" t="s">
        <v>4064</v>
      </c>
      <c r="D837" s="195" t="s">
        <v>213</v>
      </c>
      <c r="E837" s="196" t="s">
        <v>4065</v>
      </c>
      <c r="F837" s="197" t="s">
        <v>3789</v>
      </c>
      <c r="G837" s="198" t="s">
        <v>438</v>
      </c>
      <c r="H837" s="199">
        <v>18</v>
      </c>
      <c r="I837" s="200"/>
      <c r="J837" s="201">
        <f>ROUND(I837*H837,2)</f>
        <v>0</v>
      </c>
      <c r="K837" s="197" t="s">
        <v>21</v>
      </c>
      <c r="L837" s="41"/>
      <c r="M837" s="202" t="s">
        <v>21</v>
      </c>
      <c r="N837" s="203" t="s">
        <v>44</v>
      </c>
      <c r="O837" s="66"/>
      <c r="P837" s="204">
        <f>O837*H837</f>
        <v>0</v>
      </c>
      <c r="Q837" s="204">
        <v>0</v>
      </c>
      <c r="R837" s="204">
        <f>Q837*H837</f>
        <v>0</v>
      </c>
      <c r="S837" s="204">
        <v>0</v>
      </c>
      <c r="T837" s="20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206" t="s">
        <v>100</v>
      </c>
      <c r="AT837" s="206" t="s">
        <v>213</v>
      </c>
      <c r="AU837" s="206" t="s">
        <v>80</v>
      </c>
      <c r="AY837" s="19" t="s">
        <v>211</v>
      </c>
      <c r="BE837" s="207">
        <f>IF(N837="základní",J837,0)</f>
        <v>0</v>
      </c>
      <c r="BF837" s="207">
        <f>IF(N837="snížená",J837,0)</f>
        <v>0</v>
      </c>
      <c r="BG837" s="207">
        <f>IF(N837="zákl. přenesená",J837,0)</f>
        <v>0</v>
      </c>
      <c r="BH837" s="207">
        <f>IF(N837="sníž. přenesená",J837,0)</f>
        <v>0</v>
      </c>
      <c r="BI837" s="207">
        <f>IF(N837="nulová",J837,0)</f>
        <v>0</v>
      </c>
      <c r="BJ837" s="19" t="s">
        <v>80</v>
      </c>
      <c r="BK837" s="207">
        <f>ROUND(I837*H837,2)</f>
        <v>0</v>
      </c>
      <c r="BL837" s="19" t="s">
        <v>100</v>
      </c>
      <c r="BM837" s="206" t="s">
        <v>4066</v>
      </c>
    </row>
    <row r="838" spans="1:65" s="2" customFormat="1" ht="19.5">
      <c r="A838" s="36"/>
      <c r="B838" s="37"/>
      <c r="C838" s="38"/>
      <c r="D838" s="210" t="s">
        <v>720</v>
      </c>
      <c r="E838" s="38"/>
      <c r="F838" s="262" t="s">
        <v>3765</v>
      </c>
      <c r="G838" s="38"/>
      <c r="H838" s="38"/>
      <c r="I838" s="119"/>
      <c r="J838" s="38"/>
      <c r="K838" s="38"/>
      <c r="L838" s="41"/>
      <c r="M838" s="263"/>
      <c r="N838" s="264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9" t="s">
        <v>720</v>
      </c>
      <c r="AU838" s="19" t="s">
        <v>80</v>
      </c>
    </row>
    <row r="839" spans="1:65" s="2" customFormat="1" ht="16.5" customHeight="1">
      <c r="A839" s="36"/>
      <c r="B839" s="37"/>
      <c r="C839" s="195" t="s">
        <v>3157</v>
      </c>
      <c r="D839" s="195" t="s">
        <v>213</v>
      </c>
      <c r="E839" s="196" t="s">
        <v>4067</v>
      </c>
      <c r="F839" s="197" t="s">
        <v>3789</v>
      </c>
      <c r="G839" s="198" t="s">
        <v>438</v>
      </c>
      <c r="H839" s="199">
        <v>18</v>
      </c>
      <c r="I839" s="200"/>
      <c r="J839" s="201">
        <f>ROUND(I839*H839,2)</f>
        <v>0</v>
      </c>
      <c r="K839" s="197" t="s">
        <v>21</v>
      </c>
      <c r="L839" s="41"/>
      <c r="M839" s="202" t="s">
        <v>21</v>
      </c>
      <c r="N839" s="203" t="s">
        <v>44</v>
      </c>
      <c r="O839" s="66"/>
      <c r="P839" s="204">
        <f>O839*H839</f>
        <v>0</v>
      </c>
      <c r="Q839" s="204">
        <v>0</v>
      </c>
      <c r="R839" s="204">
        <f>Q839*H839</f>
        <v>0</v>
      </c>
      <c r="S839" s="204">
        <v>0</v>
      </c>
      <c r="T839" s="205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206" t="s">
        <v>100</v>
      </c>
      <c r="AT839" s="206" t="s">
        <v>213</v>
      </c>
      <c r="AU839" s="206" t="s">
        <v>80</v>
      </c>
      <c r="AY839" s="19" t="s">
        <v>211</v>
      </c>
      <c r="BE839" s="207">
        <f>IF(N839="základní",J839,0)</f>
        <v>0</v>
      </c>
      <c r="BF839" s="207">
        <f>IF(N839="snížená",J839,0)</f>
        <v>0</v>
      </c>
      <c r="BG839" s="207">
        <f>IF(N839="zákl. přenesená",J839,0)</f>
        <v>0</v>
      </c>
      <c r="BH839" s="207">
        <f>IF(N839="sníž. přenesená",J839,0)</f>
        <v>0</v>
      </c>
      <c r="BI839" s="207">
        <f>IF(N839="nulová",J839,0)</f>
        <v>0</v>
      </c>
      <c r="BJ839" s="19" t="s">
        <v>80</v>
      </c>
      <c r="BK839" s="207">
        <f>ROUND(I839*H839,2)</f>
        <v>0</v>
      </c>
      <c r="BL839" s="19" t="s">
        <v>100</v>
      </c>
      <c r="BM839" s="206" t="s">
        <v>4068</v>
      </c>
    </row>
    <row r="840" spans="1:65" s="2" customFormat="1" ht="19.5">
      <c r="A840" s="36"/>
      <c r="B840" s="37"/>
      <c r="C840" s="38"/>
      <c r="D840" s="210" t="s">
        <v>720</v>
      </c>
      <c r="E840" s="38"/>
      <c r="F840" s="262" t="s">
        <v>3458</v>
      </c>
      <c r="G840" s="38"/>
      <c r="H840" s="38"/>
      <c r="I840" s="119"/>
      <c r="J840" s="38"/>
      <c r="K840" s="38"/>
      <c r="L840" s="41"/>
      <c r="M840" s="263"/>
      <c r="N840" s="264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9" t="s">
        <v>720</v>
      </c>
      <c r="AU840" s="19" t="s">
        <v>80</v>
      </c>
    </row>
    <row r="841" spans="1:65" s="2" customFormat="1" ht="16.5" customHeight="1">
      <c r="A841" s="36"/>
      <c r="B841" s="37"/>
      <c r="C841" s="195" t="s">
        <v>4069</v>
      </c>
      <c r="D841" s="195" t="s">
        <v>213</v>
      </c>
      <c r="E841" s="196" t="s">
        <v>4070</v>
      </c>
      <c r="F841" s="197" t="s">
        <v>3794</v>
      </c>
      <c r="G841" s="198" t="s">
        <v>438</v>
      </c>
      <c r="H841" s="199">
        <v>19</v>
      </c>
      <c r="I841" s="200"/>
      <c r="J841" s="201">
        <f>ROUND(I841*H841,2)</f>
        <v>0</v>
      </c>
      <c r="K841" s="197" t="s">
        <v>21</v>
      </c>
      <c r="L841" s="41"/>
      <c r="M841" s="202" t="s">
        <v>21</v>
      </c>
      <c r="N841" s="203" t="s">
        <v>44</v>
      </c>
      <c r="O841" s="66"/>
      <c r="P841" s="204">
        <f>O841*H841</f>
        <v>0</v>
      </c>
      <c r="Q841" s="204">
        <v>0</v>
      </c>
      <c r="R841" s="204">
        <f>Q841*H841</f>
        <v>0</v>
      </c>
      <c r="S841" s="204">
        <v>0</v>
      </c>
      <c r="T841" s="20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206" t="s">
        <v>100</v>
      </c>
      <c r="AT841" s="206" t="s">
        <v>213</v>
      </c>
      <c r="AU841" s="206" t="s">
        <v>80</v>
      </c>
      <c r="AY841" s="19" t="s">
        <v>211</v>
      </c>
      <c r="BE841" s="207">
        <f>IF(N841="základní",J841,0)</f>
        <v>0</v>
      </c>
      <c r="BF841" s="207">
        <f>IF(N841="snížená",J841,0)</f>
        <v>0</v>
      </c>
      <c r="BG841" s="207">
        <f>IF(N841="zákl. přenesená",J841,0)</f>
        <v>0</v>
      </c>
      <c r="BH841" s="207">
        <f>IF(N841="sníž. přenesená",J841,0)</f>
        <v>0</v>
      </c>
      <c r="BI841" s="207">
        <f>IF(N841="nulová",J841,0)</f>
        <v>0</v>
      </c>
      <c r="BJ841" s="19" t="s">
        <v>80</v>
      </c>
      <c r="BK841" s="207">
        <f>ROUND(I841*H841,2)</f>
        <v>0</v>
      </c>
      <c r="BL841" s="19" t="s">
        <v>100</v>
      </c>
      <c r="BM841" s="206" t="s">
        <v>4071</v>
      </c>
    </row>
    <row r="842" spans="1:65" s="2" customFormat="1" ht="19.5">
      <c r="A842" s="36"/>
      <c r="B842" s="37"/>
      <c r="C842" s="38"/>
      <c r="D842" s="210" t="s">
        <v>720</v>
      </c>
      <c r="E842" s="38"/>
      <c r="F842" s="262" t="s">
        <v>4072</v>
      </c>
      <c r="G842" s="38"/>
      <c r="H842" s="38"/>
      <c r="I842" s="119"/>
      <c r="J842" s="38"/>
      <c r="K842" s="38"/>
      <c r="L842" s="41"/>
      <c r="M842" s="263"/>
      <c r="N842" s="264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720</v>
      </c>
      <c r="AU842" s="19" t="s">
        <v>80</v>
      </c>
    </row>
    <row r="843" spans="1:65" s="2" customFormat="1" ht="16.5" customHeight="1">
      <c r="A843" s="36"/>
      <c r="B843" s="37"/>
      <c r="C843" s="195" t="s">
        <v>3158</v>
      </c>
      <c r="D843" s="195" t="s">
        <v>213</v>
      </c>
      <c r="E843" s="196" t="s">
        <v>4073</v>
      </c>
      <c r="F843" s="197" t="s">
        <v>3794</v>
      </c>
      <c r="G843" s="198" t="s">
        <v>438</v>
      </c>
      <c r="H843" s="199">
        <v>19</v>
      </c>
      <c r="I843" s="200"/>
      <c r="J843" s="201">
        <f>ROUND(I843*H843,2)</f>
        <v>0</v>
      </c>
      <c r="K843" s="197" t="s">
        <v>21</v>
      </c>
      <c r="L843" s="41"/>
      <c r="M843" s="202" t="s">
        <v>21</v>
      </c>
      <c r="N843" s="203" t="s">
        <v>44</v>
      </c>
      <c r="O843" s="66"/>
      <c r="P843" s="204">
        <f>O843*H843</f>
        <v>0</v>
      </c>
      <c r="Q843" s="204">
        <v>0</v>
      </c>
      <c r="R843" s="204">
        <f>Q843*H843</f>
        <v>0</v>
      </c>
      <c r="S843" s="204">
        <v>0</v>
      </c>
      <c r="T843" s="205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206" t="s">
        <v>100</v>
      </c>
      <c r="AT843" s="206" t="s">
        <v>213</v>
      </c>
      <c r="AU843" s="206" t="s">
        <v>80</v>
      </c>
      <c r="AY843" s="19" t="s">
        <v>211</v>
      </c>
      <c r="BE843" s="207">
        <f>IF(N843="základní",J843,0)</f>
        <v>0</v>
      </c>
      <c r="BF843" s="207">
        <f>IF(N843="snížená",J843,0)</f>
        <v>0</v>
      </c>
      <c r="BG843" s="207">
        <f>IF(N843="zákl. přenesená",J843,0)</f>
        <v>0</v>
      </c>
      <c r="BH843" s="207">
        <f>IF(N843="sníž. přenesená",J843,0)</f>
        <v>0</v>
      </c>
      <c r="BI843" s="207">
        <f>IF(N843="nulová",J843,0)</f>
        <v>0</v>
      </c>
      <c r="BJ843" s="19" t="s">
        <v>80</v>
      </c>
      <c r="BK843" s="207">
        <f>ROUND(I843*H843,2)</f>
        <v>0</v>
      </c>
      <c r="BL843" s="19" t="s">
        <v>100</v>
      </c>
      <c r="BM843" s="206" t="s">
        <v>4074</v>
      </c>
    </row>
    <row r="844" spans="1:65" s="2" customFormat="1" ht="19.5">
      <c r="A844" s="36"/>
      <c r="B844" s="37"/>
      <c r="C844" s="38"/>
      <c r="D844" s="210" t="s">
        <v>720</v>
      </c>
      <c r="E844" s="38"/>
      <c r="F844" s="262" t="s">
        <v>4075</v>
      </c>
      <c r="G844" s="38"/>
      <c r="H844" s="38"/>
      <c r="I844" s="119"/>
      <c r="J844" s="38"/>
      <c r="K844" s="38"/>
      <c r="L844" s="41"/>
      <c r="M844" s="263"/>
      <c r="N844" s="264"/>
      <c r="O844" s="66"/>
      <c r="P844" s="66"/>
      <c r="Q844" s="66"/>
      <c r="R844" s="66"/>
      <c r="S844" s="66"/>
      <c r="T844" s="67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T844" s="19" t="s">
        <v>720</v>
      </c>
      <c r="AU844" s="19" t="s">
        <v>80</v>
      </c>
    </row>
    <row r="845" spans="1:65" s="2" customFormat="1" ht="16.5" customHeight="1">
      <c r="A845" s="36"/>
      <c r="B845" s="37"/>
      <c r="C845" s="195" t="s">
        <v>4076</v>
      </c>
      <c r="D845" s="195" t="s">
        <v>213</v>
      </c>
      <c r="E845" s="196" t="s">
        <v>4077</v>
      </c>
      <c r="F845" s="197" t="s">
        <v>3799</v>
      </c>
      <c r="G845" s="198" t="s">
        <v>438</v>
      </c>
      <c r="H845" s="199">
        <v>12</v>
      </c>
      <c r="I845" s="200"/>
      <c r="J845" s="201">
        <f>ROUND(I845*H845,2)</f>
        <v>0</v>
      </c>
      <c r="K845" s="197" t="s">
        <v>21</v>
      </c>
      <c r="L845" s="41"/>
      <c r="M845" s="202" t="s">
        <v>21</v>
      </c>
      <c r="N845" s="203" t="s">
        <v>44</v>
      </c>
      <c r="O845" s="66"/>
      <c r="P845" s="204">
        <f>O845*H845</f>
        <v>0</v>
      </c>
      <c r="Q845" s="204">
        <v>0</v>
      </c>
      <c r="R845" s="204">
        <f>Q845*H845</f>
        <v>0</v>
      </c>
      <c r="S845" s="204">
        <v>0</v>
      </c>
      <c r="T845" s="205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206" t="s">
        <v>100</v>
      </c>
      <c r="AT845" s="206" t="s">
        <v>213</v>
      </c>
      <c r="AU845" s="206" t="s">
        <v>80</v>
      </c>
      <c r="AY845" s="19" t="s">
        <v>211</v>
      </c>
      <c r="BE845" s="207">
        <f>IF(N845="základní",J845,0)</f>
        <v>0</v>
      </c>
      <c r="BF845" s="207">
        <f>IF(N845="snížená",J845,0)</f>
        <v>0</v>
      </c>
      <c r="BG845" s="207">
        <f>IF(N845="zákl. přenesená",J845,0)</f>
        <v>0</v>
      </c>
      <c r="BH845" s="207">
        <f>IF(N845="sníž. přenesená",J845,0)</f>
        <v>0</v>
      </c>
      <c r="BI845" s="207">
        <f>IF(N845="nulová",J845,0)</f>
        <v>0</v>
      </c>
      <c r="BJ845" s="19" t="s">
        <v>80</v>
      </c>
      <c r="BK845" s="207">
        <f>ROUND(I845*H845,2)</f>
        <v>0</v>
      </c>
      <c r="BL845" s="19" t="s">
        <v>100</v>
      </c>
      <c r="BM845" s="206" t="s">
        <v>4078</v>
      </c>
    </row>
    <row r="846" spans="1:65" s="2" customFormat="1" ht="19.5">
      <c r="A846" s="36"/>
      <c r="B846" s="37"/>
      <c r="C846" s="38"/>
      <c r="D846" s="210" t="s">
        <v>720</v>
      </c>
      <c r="E846" s="38"/>
      <c r="F846" s="262" t="s">
        <v>3765</v>
      </c>
      <c r="G846" s="38"/>
      <c r="H846" s="38"/>
      <c r="I846" s="119"/>
      <c r="J846" s="38"/>
      <c r="K846" s="38"/>
      <c r="L846" s="41"/>
      <c r="M846" s="263"/>
      <c r="N846" s="264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720</v>
      </c>
      <c r="AU846" s="19" t="s">
        <v>80</v>
      </c>
    </row>
    <row r="847" spans="1:65" s="2" customFormat="1" ht="16.5" customHeight="1">
      <c r="A847" s="36"/>
      <c r="B847" s="37"/>
      <c r="C847" s="195" t="s">
        <v>3161</v>
      </c>
      <c r="D847" s="195" t="s">
        <v>213</v>
      </c>
      <c r="E847" s="196" t="s">
        <v>4079</v>
      </c>
      <c r="F847" s="197" t="s">
        <v>3799</v>
      </c>
      <c r="G847" s="198" t="s">
        <v>438</v>
      </c>
      <c r="H847" s="199">
        <v>12</v>
      </c>
      <c r="I847" s="200"/>
      <c r="J847" s="201">
        <f>ROUND(I847*H847,2)</f>
        <v>0</v>
      </c>
      <c r="K847" s="197" t="s">
        <v>21</v>
      </c>
      <c r="L847" s="41"/>
      <c r="M847" s="202" t="s">
        <v>21</v>
      </c>
      <c r="N847" s="203" t="s">
        <v>44</v>
      </c>
      <c r="O847" s="66"/>
      <c r="P847" s="204">
        <f>O847*H847</f>
        <v>0</v>
      </c>
      <c r="Q847" s="204">
        <v>0</v>
      </c>
      <c r="R847" s="204">
        <f>Q847*H847</f>
        <v>0</v>
      </c>
      <c r="S847" s="204">
        <v>0</v>
      </c>
      <c r="T847" s="205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206" t="s">
        <v>100</v>
      </c>
      <c r="AT847" s="206" t="s">
        <v>213</v>
      </c>
      <c r="AU847" s="206" t="s">
        <v>80</v>
      </c>
      <c r="AY847" s="19" t="s">
        <v>211</v>
      </c>
      <c r="BE847" s="207">
        <f>IF(N847="základní",J847,0)</f>
        <v>0</v>
      </c>
      <c r="BF847" s="207">
        <f>IF(N847="snížená",J847,0)</f>
        <v>0</v>
      </c>
      <c r="BG847" s="207">
        <f>IF(N847="zákl. přenesená",J847,0)</f>
        <v>0</v>
      </c>
      <c r="BH847" s="207">
        <f>IF(N847="sníž. přenesená",J847,0)</f>
        <v>0</v>
      </c>
      <c r="BI847" s="207">
        <f>IF(N847="nulová",J847,0)</f>
        <v>0</v>
      </c>
      <c r="BJ847" s="19" t="s">
        <v>80</v>
      </c>
      <c r="BK847" s="207">
        <f>ROUND(I847*H847,2)</f>
        <v>0</v>
      </c>
      <c r="BL847" s="19" t="s">
        <v>100</v>
      </c>
      <c r="BM847" s="206" t="s">
        <v>4080</v>
      </c>
    </row>
    <row r="848" spans="1:65" s="2" customFormat="1" ht="19.5">
      <c r="A848" s="36"/>
      <c r="B848" s="37"/>
      <c r="C848" s="38"/>
      <c r="D848" s="210" t="s">
        <v>720</v>
      </c>
      <c r="E848" s="38"/>
      <c r="F848" s="262" t="s">
        <v>3458</v>
      </c>
      <c r="G848" s="38"/>
      <c r="H848" s="38"/>
      <c r="I848" s="119"/>
      <c r="J848" s="38"/>
      <c r="K848" s="38"/>
      <c r="L848" s="41"/>
      <c r="M848" s="263"/>
      <c r="N848" s="264"/>
      <c r="O848" s="66"/>
      <c r="P848" s="66"/>
      <c r="Q848" s="66"/>
      <c r="R848" s="66"/>
      <c r="S848" s="66"/>
      <c r="T848" s="67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T848" s="19" t="s">
        <v>720</v>
      </c>
      <c r="AU848" s="19" t="s">
        <v>80</v>
      </c>
    </row>
    <row r="849" spans="1:65" s="2" customFormat="1" ht="16.5" customHeight="1">
      <c r="A849" s="36"/>
      <c r="B849" s="37"/>
      <c r="C849" s="195" t="s">
        <v>4081</v>
      </c>
      <c r="D849" s="195" t="s">
        <v>213</v>
      </c>
      <c r="E849" s="196" t="s">
        <v>4082</v>
      </c>
      <c r="F849" s="197" t="s">
        <v>3804</v>
      </c>
      <c r="G849" s="198" t="s">
        <v>438</v>
      </c>
      <c r="H849" s="199">
        <v>10</v>
      </c>
      <c r="I849" s="200"/>
      <c r="J849" s="201">
        <f>ROUND(I849*H849,2)</f>
        <v>0</v>
      </c>
      <c r="K849" s="197" t="s">
        <v>21</v>
      </c>
      <c r="L849" s="41"/>
      <c r="M849" s="202" t="s">
        <v>21</v>
      </c>
      <c r="N849" s="203" t="s">
        <v>44</v>
      </c>
      <c r="O849" s="66"/>
      <c r="P849" s="204">
        <f>O849*H849</f>
        <v>0</v>
      </c>
      <c r="Q849" s="204">
        <v>0</v>
      </c>
      <c r="R849" s="204">
        <f>Q849*H849</f>
        <v>0</v>
      </c>
      <c r="S849" s="204">
        <v>0</v>
      </c>
      <c r="T849" s="205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206" t="s">
        <v>100</v>
      </c>
      <c r="AT849" s="206" t="s">
        <v>213</v>
      </c>
      <c r="AU849" s="206" t="s">
        <v>80</v>
      </c>
      <c r="AY849" s="19" t="s">
        <v>211</v>
      </c>
      <c r="BE849" s="207">
        <f>IF(N849="základní",J849,0)</f>
        <v>0</v>
      </c>
      <c r="BF849" s="207">
        <f>IF(N849="snížená",J849,0)</f>
        <v>0</v>
      </c>
      <c r="BG849" s="207">
        <f>IF(N849="zákl. přenesená",J849,0)</f>
        <v>0</v>
      </c>
      <c r="BH849" s="207">
        <f>IF(N849="sníž. přenesená",J849,0)</f>
        <v>0</v>
      </c>
      <c r="BI849" s="207">
        <f>IF(N849="nulová",J849,0)</f>
        <v>0</v>
      </c>
      <c r="BJ849" s="19" t="s">
        <v>80</v>
      </c>
      <c r="BK849" s="207">
        <f>ROUND(I849*H849,2)</f>
        <v>0</v>
      </c>
      <c r="BL849" s="19" t="s">
        <v>100</v>
      </c>
      <c r="BM849" s="206" t="s">
        <v>4083</v>
      </c>
    </row>
    <row r="850" spans="1:65" s="2" customFormat="1" ht="19.5">
      <c r="A850" s="36"/>
      <c r="B850" s="37"/>
      <c r="C850" s="38"/>
      <c r="D850" s="210" t="s">
        <v>720</v>
      </c>
      <c r="E850" s="38"/>
      <c r="F850" s="262" t="s">
        <v>3765</v>
      </c>
      <c r="G850" s="38"/>
      <c r="H850" s="38"/>
      <c r="I850" s="119"/>
      <c r="J850" s="38"/>
      <c r="K850" s="38"/>
      <c r="L850" s="41"/>
      <c r="M850" s="263"/>
      <c r="N850" s="264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720</v>
      </c>
      <c r="AU850" s="19" t="s">
        <v>80</v>
      </c>
    </row>
    <row r="851" spans="1:65" s="2" customFormat="1" ht="16.5" customHeight="1">
      <c r="A851" s="36"/>
      <c r="B851" s="37"/>
      <c r="C851" s="195" t="s">
        <v>3163</v>
      </c>
      <c r="D851" s="195" t="s">
        <v>213</v>
      </c>
      <c r="E851" s="196" t="s">
        <v>4084</v>
      </c>
      <c r="F851" s="197" t="s">
        <v>3804</v>
      </c>
      <c r="G851" s="198" t="s">
        <v>438</v>
      </c>
      <c r="H851" s="199">
        <v>10</v>
      </c>
      <c r="I851" s="200"/>
      <c r="J851" s="201">
        <f>ROUND(I851*H851,2)</f>
        <v>0</v>
      </c>
      <c r="K851" s="197" t="s">
        <v>21</v>
      </c>
      <c r="L851" s="41"/>
      <c r="M851" s="202" t="s">
        <v>21</v>
      </c>
      <c r="N851" s="203" t="s">
        <v>44</v>
      </c>
      <c r="O851" s="66"/>
      <c r="P851" s="204">
        <f>O851*H851</f>
        <v>0</v>
      </c>
      <c r="Q851" s="204">
        <v>0</v>
      </c>
      <c r="R851" s="204">
        <f>Q851*H851</f>
        <v>0</v>
      </c>
      <c r="S851" s="204">
        <v>0</v>
      </c>
      <c r="T851" s="205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206" t="s">
        <v>100</v>
      </c>
      <c r="AT851" s="206" t="s">
        <v>213</v>
      </c>
      <c r="AU851" s="206" t="s">
        <v>80</v>
      </c>
      <c r="AY851" s="19" t="s">
        <v>211</v>
      </c>
      <c r="BE851" s="207">
        <f>IF(N851="základní",J851,0)</f>
        <v>0</v>
      </c>
      <c r="BF851" s="207">
        <f>IF(N851="snížená",J851,0)</f>
        <v>0</v>
      </c>
      <c r="BG851" s="207">
        <f>IF(N851="zákl. přenesená",J851,0)</f>
        <v>0</v>
      </c>
      <c r="BH851" s="207">
        <f>IF(N851="sníž. přenesená",J851,0)</f>
        <v>0</v>
      </c>
      <c r="BI851" s="207">
        <f>IF(N851="nulová",J851,0)</f>
        <v>0</v>
      </c>
      <c r="BJ851" s="19" t="s">
        <v>80</v>
      </c>
      <c r="BK851" s="207">
        <f>ROUND(I851*H851,2)</f>
        <v>0</v>
      </c>
      <c r="BL851" s="19" t="s">
        <v>100</v>
      </c>
      <c r="BM851" s="206" t="s">
        <v>4085</v>
      </c>
    </row>
    <row r="852" spans="1:65" s="2" customFormat="1" ht="19.5">
      <c r="A852" s="36"/>
      <c r="B852" s="37"/>
      <c r="C852" s="38"/>
      <c r="D852" s="210" t="s">
        <v>720</v>
      </c>
      <c r="E852" s="38"/>
      <c r="F852" s="262" t="s">
        <v>3458</v>
      </c>
      <c r="G852" s="38"/>
      <c r="H852" s="38"/>
      <c r="I852" s="119"/>
      <c r="J852" s="38"/>
      <c r="K852" s="38"/>
      <c r="L852" s="41"/>
      <c r="M852" s="263"/>
      <c r="N852" s="264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720</v>
      </c>
      <c r="AU852" s="19" t="s">
        <v>80</v>
      </c>
    </row>
    <row r="853" spans="1:65" s="2" customFormat="1" ht="16.5" customHeight="1">
      <c r="A853" s="36"/>
      <c r="B853" s="37"/>
      <c r="C853" s="195" t="s">
        <v>4086</v>
      </c>
      <c r="D853" s="195" t="s">
        <v>213</v>
      </c>
      <c r="E853" s="196" t="s">
        <v>4087</v>
      </c>
      <c r="F853" s="197" t="s">
        <v>3809</v>
      </c>
      <c r="G853" s="198" t="s">
        <v>438</v>
      </c>
      <c r="H853" s="199">
        <v>15</v>
      </c>
      <c r="I853" s="200"/>
      <c r="J853" s="201">
        <f>ROUND(I853*H853,2)</f>
        <v>0</v>
      </c>
      <c r="K853" s="197" t="s">
        <v>21</v>
      </c>
      <c r="L853" s="41"/>
      <c r="M853" s="202" t="s">
        <v>21</v>
      </c>
      <c r="N853" s="203" t="s">
        <v>44</v>
      </c>
      <c r="O853" s="66"/>
      <c r="P853" s="204">
        <f>O853*H853</f>
        <v>0</v>
      </c>
      <c r="Q853" s="204">
        <v>0</v>
      </c>
      <c r="R853" s="204">
        <f>Q853*H853</f>
        <v>0</v>
      </c>
      <c r="S853" s="204">
        <v>0</v>
      </c>
      <c r="T853" s="205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206" t="s">
        <v>100</v>
      </c>
      <c r="AT853" s="206" t="s">
        <v>213</v>
      </c>
      <c r="AU853" s="206" t="s">
        <v>80</v>
      </c>
      <c r="AY853" s="19" t="s">
        <v>211</v>
      </c>
      <c r="BE853" s="207">
        <f>IF(N853="základní",J853,0)</f>
        <v>0</v>
      </c>
      <c r="BF853" s="207">
        <f>IF(N853="snížená",J853,0)</f>
        <v>0</v>
      </c>
      <c r="BG853" s="207">
        <f>IF(N853="zákl. přenesená",J853,0)</f>
        <v>0</v>
      </c>
      <c r="BH853" s="207">
        <f>IF(N853="sníž. přenesená",J853,0)</f>
        <v>0</v>
      </c>
      <c r="BI853" s="207">
        <f>IF(N853="nulová",J853,0)</f>
        <v>0</v>
      </c>
      <c r="BJ853" s="19" t="s">
        <v>80</v>
      </c>
      <c r="BK853" s="207">
        <f>ROUND(I853*H853,2)</f>
        <v>0</v>
      </c>
      <c r="BL853" s="19" t="s">
        <v>100</v>
      </c>
      <c r="BM853" s="206" t="s">
        <v>4088</v>
      </c>
    </row>
    <row r="854" spans="1:65" s="2" customFormat="1" ht="19.5">
      <c r="A854" s="36"/>
      <c r="B854" s="37"/>
      <c r="C854" s="38"/>
      <c r="D854" s="210" t="s">
        <v>720</v>
      </c>
      <c r="E854" s="38"/>
      <c r="F854" s="262" t="s">
        <v>3765</v>
      </c>
      <c r="G854" s="38"/>
      <c r="H854" s="38"/>
      <c r="I854" s="119"/>
      <c r="J854" s="38"/>
      <c r="K854" s="38"/>
      <c r="L854" s="41"/>
      <c r="M854" s="263"/>
      <c r="N854" s="264"/>
      <c r="O854" s="66"/>
      <c r="P854" s="66"/>
      <c r="Q854" s="66"/>
      <c r="R854" s="66"/>
      <c r="S854" s="66"/>
      <c r="T854" s="67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9" t="s">
        <v>720</v>
      </c>
      <c r="AU854" s="19" t="s">
        <v>80</v>
      </c>
    </row>
    <row r="855" spans="1:65" s="2" customFormat="1" ht="16.5" customHeight="1">
      <c r="A855" s="36"/>
      <c r="B855" s="37"/>
      <c r="C855" s="195" t="s">
        <v>3166</v>
      </c>
      <c r="D855" s="195" t="s">
        <v>213</v>
      </c>
      <c r="E855" s="196" t="s">
        <v>4089</v>
      </c>
      <c r="F855" s="197" t="s">
        <v>3809</v>
      </c>
      <c r="G855" s="198" t="s">
        <v>438</v>
      </c>
      <c r="H855" s="199">
        <v>15</v>
      </c>
      <c r="I855" s="200"/>
      <c r="J855" s="201">
        <f>ROUND(I855*H855,2)</f>
        <v>0</v>
      </c>
      <c r="K855" s="197" t="s">
        <v>21</v>
      </c>
      <c r="L855" s="41"/>
      <c r="M855" s="202" t="s">
        <v>21</v>
      </c>
      <c r="N855" s="203" t="s">
        <v>44</v>
      </c>
      <c r="O855" s="66"/>
      <c r="P855" s="204">
        <f>O855*H855</f>
        <v>0</v>
      </c>
      <c r="Q855" s="204">
        <v>0</v>
      </c>
      <c r="R855" s="204">
        <f>Q855*H855</f>
        <v>0</v>
      </c>
      <c r="S855" s="204">
        <v>0</v>
      </c>
      <c r="T855" s="205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206" t="s">
        <v>100</v>
      </c>
      <c r="AT855" s="206" t="s">
        <v>213</v>
      </c>
      <c r="AU855" s="206" t="s">
        <v>80</v>
      </c>
      <c r="AY855" s="19" t="s">
        <v>211</v>
      </c>
      <c r="BE855" s="207">
        <f>IF(N855="základní",J855,0)</f>
        <v>0</v>
      </c>
      <c r="BF855" s="207">
        <f>IF(N855="snížená",J855,0)</f>
        <v>0</v>
      </c>
      <c r="BG855" s="207">
        <f>IF(N855="zákl. přenesená",J855,0)</f>
        <v>0</v>
      </c>
      <c r="BH855" s="207">
        <f>IF(N855="sníž. přenesená",J855,0)</f>
        <v>0</v>
      </c>
      <c r="BI855" s="207">
        <f>IF(N855="nulová",J855,0)</f>
        <v>0</v>
      </c>
      <c r="BJ855" s="19" t="s">
        <v>80</v>
      </c>
      <c r="BK855" s="207">
        <f>ROUND(I855*H855,2)</f>
        <v>0</v>
      </c>
      <c r="BL855" s="19" t="s">
        <v>100</v>
      </c>
      <c r="BM855" s="206" t="s">
        <v>4090</v>
      </c>
    </row>
    <row r="856" spans="1:65" s="2" customFormat="1" ht="19.5">
      <c r="A856" s="36"/>
      <c r="B856" s="37"/>
      <c r="C856" s="38"/>
      <c r="D856" s="210" t="s">
        <v>720</v>
      </c>
      <c r="E856" s="38"/>
      <c r="F856" s="262" t="s">
        <v>3458</v>
      </c>
      <c r="G856" s="38"/>
      <c r="H856" s="38"/>
      <c r="I856" s="119"/>
      <c r="J856" s="38"/>
      <c r="K856" s="38"/>
      <c r="L856" s="41"/>
      <c r="M856" s="263"/>
      <c r="N856" s="264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720</v>
      </c>
      <c r="AU856" s="19" t="s">
        <v>80</v>
      </c>
    </row>
    <row r="857" spans="1:65" s="2" customFormat="1" ht="16.5" customHeight="1">
      <c r="A857" s="36"/>
      <c r="B857" s="37"/>
      <c r="C857" s="195" t="s">
        <v>4091</v>
      </c>
      <c r="D857" s="195" t="s">
        <v>213</v>
      </c>
      <c r="E857" s="196" t="s">
        <v>4092</v>
      </c>
      <c r="F857" s="197" t="s">
        <v>3814</v>
      </c>
      <c r="G857" s="198" t="s">
        <v>438</v>
      </c>
      <c r="H857" s="199">
        <v>69</v>
      </c>
      <c r="I857" s="200"/>
      <c r="J857" s="201">
        <f>ROUND(I857*H857,2)</f>
        <v>0</v>
      </c>
      <c r="K857" s="197" t="s">
        <v>21</v>
      </c>
      <c r="L857" s="41"/>
      <c r="M857" s="202" t="s">
        <v>21</v>
      </c>
      <c r="N857" s="203" t="s">
        <v>44</v>
      </c>
      <c r="O857" s="66"/>
      <c r="P857" s="204">
        <f>O857*H857</f>
        <v>0</v>
      </c>
      <c r="Q857" s="204">
        <v>0</v>
      </c>
      <c r="R857" s="204">
        <f>Q857*H857</f>
        <v>0</v>
      </c>
      <c r="S857" s="204">
        <v>0</v>
      </c>
      <c r="T857" s="205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206" t="s">
        <v>100</v>
      </c>
      <c r="AT857" s="206" t="s">
        <v>213</v>
      </c>
      <c r="AU857" s="206" t="s">
        <v>80</v>
      </c>
      <c r="AY857" s="19" t="s">
        <v>211</v>
      </c>
      <c r="BE857" s="207">
        <f>IF(N857="základní",J857,0)</f>
        <v>0</v>
      </c>
      <c r="BF857" s="207">
        <f>IF(N857="snížená",J857,0)</f>
        <v>0</v>
      </c>
      <c r="BG857" s="207">
        <f>IF(N857="zákl. přenesená",J857,0)</f>
        <v>0</v>
      </c>
      <c r="BH857" s="207">
        <f>IF(N857="sníž. přenesená",J857,0)</f>
        <v>0</v>
      </c>
      <c r="BI857" s="207">
        <f>IF(N857="nulová",J857,0)</f>
        <v>0</v>
      </c>
      <c r="BJ857" s="19" t="s">
        <v>80</v>
      </c>
      <c r="BK857" s="207">
        <f>ROUND(I857*H857,2)</f>
        <v>0</v>
      </c>
      <c r="BL857" s="19" t="s">
        <v>100</v>
      </c>
      <c r="BM857" s="206" t="s">
        <v>4093</v>
      </c>
    </row>
    <row r="858" spans="1:65" s="2" customFormat="1" ht="19.5">
      <c r="A858" s="36"/>
      <c r="B858" s="37"/>
      <c r="C858" s="38"/>
      <c r="D858" s="210" t="s">
        <v>720</v>
      </c>
      <c r="E858" s="38"/>
      <c r="F858" s="262" t="s">
        <v>3454</v>
      </c>
      <c r="G858" s="38"/>
      <c r="H858" s="38"/>
      <c r="I858" s="119"/>
      <c r="J858" s="38"/>
      <c r="K858" s="38"/>
      <c r="L858" s="41"/>
      <c r="M858" s="263"/>
      <c r="N858" s="264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720</v>
      </c>
      <c r="AU858" s="19" t="s">
        <v>80</v>
      </c>
    </row>
    <row r="859" spans="1:65" s="2" customFormat="1" ht="16.5" customHeight="1">
      <c r="A859" s="36"/>
      <c r="B859" s="37"/>
      <c r="C859" s="195" t="s">
        <v>3167</v>
      </c>
      <c r="D859" s="195" t="s">
        <v>213</v>
      </c>
      <c r="E859" s="196" t="s">
        <v>4094</v>
      </c>
      <c r="F859" s="197" t="s">
        <v>3814</v>
      </c>
      <c r="G859" s="198" t="s">
        <v>438</v>
      </c>
      <c r="H859" s="199">
        <v>69</v>
      </c>
      <c r="I859" s="200"/>
      <c r="J859" s="201">
        <f>ROUND(I859*H859,2)</f>
        <v>0</v>
      </c>
      <c r="K859" s="197" t="s">
        <v>21</v>
      </c>
      <c r="L859" s="41"/>
      <c r="M859" s="202" t="s">
        <v>21</v>
      </c>
      <c r="N859" s="203" t="s">
        <v>44</v>
      </c>
      <c r="O859" s="66"/>
      <c r="P859" s="204">
        <f>O859*H859</f>
        <v>0</v>
      </c>
      <c r="Q859" s="204">
        <v>0</v>
      </c>
      <c r="R859" s="204">
        <f>Q859*H859</f>
        <v>0</v>
      </c>
      <c r="S859" s="204">
        <v>0</v>
      </c>
      <c r="T859" s="205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206" t="s">
        <v>100</v>
      </c>
      <c r="AT859" s="206" t="s">
        <v>213</v>
      </c>
      <c r="AU859" s="206" t="s">
        <v>80</v>
      </c>
      <c r="AY859" s="19" t="s">
        <v>211</v>
      </c>
      <c r="BE859" s="207">
        <f>IF(N859="základní",J859,0)</f>
        <v>0</v>
      </c>
      <c r="BF859" s="207">
        <f>IF(N859="snížená",J859,0)</f>
        <v>0</v>
      </c>
      <c r="BG859" s="207">
        <f>IF(N859="zákl. přenesená",J859,0)</f>
        <v>0</v>
      </c>
      <c r="BH859" s="207">
        <f>IF(N859="sníž. přenesená",J859,0)</f>
        <v>0</v>
      </c>
      <c r="BI859" s="207">
        <f>IF(N859="nulová",J859,0)</f>
        <v>0</v>
      </c>
      <c r="BJ859" s="19" t="s">
        <v>80</v>
      </c>
      <c r="BK859" s="207">
        <f>ROUND(I859*H859,2)</f>
        <v>0</v>
      </c>
      <c r="BL859" s="19" t="s">
        <v>100</v>
      </c>
      <c r="BM859" s="206" t="s">
        <v>4095</v>
      </c>
    </row>
    <row r="860" spans="1:65" s="2" customFormat="1" ht="19.5">
      <c r="A860" s="36"/>
      <c r="B860" s="37"/>
      <c r="C860" s="38"/>
      <c r="D860" s="210" t="s">
        <v>720</v>
      </c>
      <c r="E860" s="38"/>
      <c r="F860" s="262" t="s">
        <v>3458</v>
      </c>
      <c r="G860" s="38"/>
      <c r="H860" s="38"/>
      <c r="I860" s="119"/>
      <c r="J860" s="38"/>
      <c r="K860" s="38"/>
      <c r="L860" s="41"/>
      <c r="M860" s="263"/>
      <c r="N860" s="264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9" t="s">
        <v>720</v>
      </c>
      <c r="AU860" s="19" t="s">
        <v>80</v>
      </c>
    </row>
    <row r="861" spans="1:65" s="2" customFormat="1" ht="16.5" customHeight="1">
      <c r="A861" s="36"/>
      <c r="B861" s="37"/>
      <c r="C861" s="195" t="s">
        <v>4096</v>
      </c>
      <c r="D861" s="195" t="s">
        <v>213</v>
      </c>
      <c r="E861" s="196" t="s">
        <v>4097</v>
      </c>
      <c r="F861" s="197" t="s">
        <v>3819</v>
      </c>
      <c r="G861" s="198" t="s">
        <v>438</v>
      </c>
      <c r="H861" s="199">
        <v>11</v>
      </c>
      <c r="I861" s="200"/>
      <c r="J861" s="201">
        <f>ROUND(I861*H861,2)</f>
        <v>0</v>
      </c>
      <c r="K861" s="197" t="s">
        <v>21</v>
      </c>
      <c r="L861" s="41"/>
      <c r="M861" s="202" t="s">
        <v>21</v>
      </c>
      <c r="N861" s="203" t="s">
        <v>44</v>
      </c>
      <c r="O861" s="66"/>
      <c r="P861" s="204">
        <f>O861*H861</f>
        <v>0</v>
      </c>
      <c r="Q861" s="204">
        <v>0</v>
      </c>
      <c r="R861" s="204">
        <f>Q861*H861</f>
        <v>0</v>
      </c>
      <c r="S861" s="204">
        <v>0</v>
      </c>
      <c r="T861" s="205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206" t="s">
        <v>100</v>
      </c>
      <c r="AT861" s="206" t="s">
        <v>213</v>
      </c>
      <c r="AU861" s="206" t="s">
        <v>80</v>
      </c>
      <c r="AY861" s="19" t="s">
        <v>211</v>
      </c>
      <c r="BE861" s="207">
        <f>IF(N861="základní",J861,0)</f>
        <v>0</v>
      </c>
      <c r="BF861" s="207">
        <f>IF(N861="snížená",J861,0)</f>
        <v>0</v>
      </c>
      <c r="BG861" s="207">
        <f>IF(N861="zákl. přenesená",J861,0)</f>
        <v>0</v>
      </c>
      <c r="BH861" s="207">
        <f>IF(N861="sníž. přenesená",J861,0)</f>
        <v>0</v>
      </c>
      <c r="BI861" s="207">
        <f>IF(N861="nulová",J861,0)</f>
        <v>0</v>
      </c>
      <c r="BJ861" s="19" t="s">
        <v>80</v>
      </c>
      <c r="BK861" s="207">
        <f>ROUND(I861*H861,2)</f>
        <v>0</v>
      </c>
      <c r="BL861" s="19" t="s">
        <v>100</v>
      </c>
      <c r="BM861" s="206" t="s">
        <v>4098</v>
      </c>
    </row>
    <row r="862" spans="1:65" s="2" customFormat="1" ht="19.5">
      <c r="A862" s="36"/>
      <c r="B862" s="37"/>
      <c r="C862" s="38"/>
      <c r="D862" s="210" t="s">
        <v>720</v>
      </c>
      <c r="E862" s="38"/>
      <c r="F862" s="262" t="s">
        <v>3454</v>
      </c>
      <c r="G862" s="38"/>
      <c r="H862" s="38"/>
      <c r="I862" s="119"/>
      <c r="J862" s="38"/>
      <c r="K862" s="38"/>
      <c r="L862" s="41"/>
      <c r="M862" s="263"/>
      <c r="N862" s="264"/>
      <c r="O862" s="66"/>
      <c r="P862" s="66"/>
      <c r="Q862" s="66"/>
      <c r="R862" s="66"/>
      <c r="S862" s="66"/>
      <c r="T862" s="67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T862" s="19" t="s">
        <v>720</v>
      </c>
      <c r="AU862" s="19" t="s">
        <v>80</v>
      </c>
    </row>
    <row r="863" spans="1:65" s="2" customFormat="1" ht="16.5" customHeight="1">
      <c r="A863" s="36"/>
      <c r="B863" s="37"/>
      <c r="C863" s="195" t="s">
        <v>3168</v>
      </c>
      <c r="D863" s="195" t="s">
        <v>213</v>
      </c>
      <c r="E863" s="196" t="s">
        <v>4099</v>
      </c>
      <c r="F863" s="197" t="s">
        <v>3819</v>
      </c>
      <c r="G863" s="198" t="s">
        <v>438</v>
      </c>
      <c r="H863" s="199">
        <v>11</v>
      </c>
      <c r="I863" s="200"/>
      <c r="J863" s="201">
        <f>ROUND(I863*H863,2)</f>
        <v>0</v>
      </c>
      <c r="K863" s="197" t="s">
        <v>21</v>
      </c>
      <c r="L863" s="41"/>
      <c r="M863" s="202" t="s">
        <v>21</v>
      </c>
      <c r="N863" s="203" t="s">
        <v>44</v>
      </c>
      <c r="O863" s="66"/>
      <c r="P863" s="204">
        <f>O863*H863</f>
        <v>0</v>
      </c>
      <c r="Q863" s="204">
        <v>0</v>
      </c>
      <c r="R863" s="204">
        <f>Q863*H863</f>
        <v>0</v>
      </c>
      <c r="S863" s="204">
        <v>0</v>
      </c>
      <c r="T863" s="205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206" t="s">
        <v>100</v>
      </c>
      <c r="AT863" s="206" t="s">
        <v>213</v>
      </c>
      <c r="AU863" s="206" t="s">
        <v>80</v>
      </c>
      <c r="AY863" s="19" t="s">
        <v>211</v>
      </c>
      <c r="BE863" s="207">
        <f>IF(N863="základní",J863,0)</f>
        <v>0</v>
      </c>
      <c r="BF863" s="207">
        <f>IF(N863="snížená",J863,0)</f>
        <v>0</v>
      </c>
      <c r="BG863" s="207">
        <f>IF(N863="zákl. přenesená",J863,0)</f>
        <v>0</v>
      </c>
      <c r="BH863" s="207">
        <f>IF(N863="sníž. přenesená",J863,0)</f>
        <v>0</v>
      </c>
      <c r="BI863" s="207">
        <f>IF(N863="nulová",J863,0)</f>
        <v>0</v>
      </c>
      <c r="BJ863" s="19" t="s">
        <v>80</v>
      </c>
      <c r="BK863" s="207">
        <f>ROUND(I863*H863,2)</f>
        <v>0</v>
      </c>
      <c r="BL863" s="19" t="s">
        <v>100</v>
      </c>
      <c r="BM863" s="206" t="s">
        <v>4100</v>
      </c>
    </row>
    <row r="864" spans="1:65" s="2" customFormat="1" ht="19.5">
      <c r="A864" s="36"/>
      <c r="B864" s="37"/>
      <c r="C864" s="38"/>
      <c r="D864" s="210" t="s">
        <v>720</v>
      </c>
      <c r="E864" s="38"/>
      <c r="F864" s="262" t="s">
        <v>3458</v>
      </c>
      <c r="G864" s="38"/>
      <c r="H864" s="38"/>
      <c r="I864" s="119"/>
      <c r="J864" s="38"/>
      <c r="K864" s="38"/>
      <c r="L864" s="41"/>
      <c r="M864" s="263"/>
      <c r="N864" s="264"/>
      <c r="O864" s="66"/>
      <c r="P864" s="66"/>
      <c r="Q864" s="66"/>
      <c r="R864" s="66"/>
      <c r="S864" s="66"/>
      <c r="T864" s="67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9" t="s">
        <v>720</v>
      </c>
      <c r="AU864" s="19" t="s">
        <v>80</v>
      </c>
    </row>
    <row r="865" spans="1:65" s="2" customFormat="1" ht="16.5" customHeight="1">
      <c r="A865" s="36"/>
      <c r="B865" s="37"/>
      <c r="C865" s="195" t="s">
        <v>4101</v>
      </c>
      <c r="D865" s="195" t="s">
        <v>213</v>
      </c>
      <c r="E865" s="196" t="s">
        <v>4102</v>
      </c>
      <c r="F865" s="197" t="s">
        <v>3824</v>
      </c>
      <c r="G865" s="198" t="s">
        <v>438</v>
      </c>
      <c r="H865" s="199">
        <v>79</v>
      </c>
      <c r="I865" s="200"/>
      <c r="J865" s="201">
        <f>ROUND(I865*H865,2)</f>
        <v>0</v>
      </c>
      <c r="K865" s="197" t="s">
        <v>21</v>
      </c>
      <c r="L865" s="41"/>
      <c r="M865" s="202" t="s">
        <v>21</v>
      </c>
      <c r="N865" s="203" t="s">
        <v>44</v>
      </c>
      <c r="O865" s="66"/>
      <c r="P865" s="204">
        <f>O865*H865</f>
        <v>0</v>
      </c>
      <c r="Q865" s="204">
        <v>0</v>
      </c>
      <c r="R865" s="204">
        <f>Q865*H865</f>
        <v>0</v>
      </c>
      <c r="S865" s="204">
        <v>0</v>
      </c>
      <c r="T865" s="205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206" t="s">
        <v>100</v>
      </c>
      <c r="AT865" s="206" t="s">
        <v>213</v>
      </c>
      <c r="AU865" s="206" t="s">
        <v>80</v>
      </c>
      <c r="AY865" s="19" t="s">
        <v>211</v>
      </c>
      <c r="BE865" s="207">
        <f>IF(N865="základní",J865,0)</f>
        <v>0</v>
      </c>
      <c r="BF865" s="207">
        <f>IF(N865="snížená",J865,0)</f>
        <v>0</v>
      </c>
      <c r="BG865" s="207">
        <f>IF(N865="zákl. přenesená",J865,0)</f>
        <v>0</v>
      </c>
      <c r="BH865" s="207">
        <f>IF(N865="sníž. přenesená",J865,0)</f>
        <v>0</v>
      </c>
      <c r="BI865" s="207">
        <f>IF(N865="nulová",J865,0)</f>
        <v>0</v>
      </c>
      <c r="BJ865" s="19" t="s">
        <v>80</v>
      </c>
      <c r="BK865" s="207">
        <f>ROUND(I865*H865,2)</f>
        <v>0</v>
      </c>
      <c r="BL865" s="19" t="s">
        <v>100</v>
      </c>
      <c r="BM865" s="206" t="s">
        <v>4103</v>
      </c>
    </row>
    <row r="866" spans="1:65" s="2" customFormat="1" ht="19.5">
      <c r="A866" s="36"/>
      <c r="B866" s="37"/>
      <c r="C866" s="38"/>
      <c r="D866" s="210" t="s">
        <v>720</v>
      </c>
      <c r="E866" s="38"/>
      <c r="F866" s="262" t="s">
        <v>3454</v>
      </c>
      <c r="G866" s="38"/>
      <c r="H866" s="38"/>
      <c r="I866" s="119"/>
      <c r="J866" s="38"/>
      <c r="K866" s="38"/>
      <c r="L866" s="41"/>
      <c r="M866" s="263"/>
      <c r="N866" s="264"/>
      <c r="O866" s="66"/>
      <c r="P866" s="66"/>
      <c r="Q866" s="66"/>
      <c r="R866" s="66"/>
      <c r="S866" s="66"/>
      <c r="T866" s="67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720</v>
      </c>
      <c r="AU866" s="19" t="s">
        <v>80</v>
      </c>
    </row>
    <row r="867" spans="1:65" s="2" customFormat="1" ht="16.5" customHeight="1">
      <c r="A867" s="36"/>
      <c r="B867" s="37"/>
      <c r="C867" s="195" t="s">
        <v>3170</v>
      </c>
      <c r="D867" s="195" t="s">
        <v>213</v>
      </c>
      <c r="E867" s="196" t="s">
        <v>4104</v>
      </c>
      <c r="F867" s="197" t="s">
        <v>3824</v>
      </c>
      <c r="G867" s="198" t="s">
        <v>438</v>
      </c>
      <c r="H867" s="199">
        <v>79</v>
      </c>
      <c r="I867" s="200"/>
      <c r="J867" s="201">
        <f>ROUND(I867*H867,2)</f>
        <v>0</v>
      </c>
      <c r="K867" s="197" t="s">
        <v>21</v>
      </c>
      <c r="L867" s="41"/>
      <c r="M867" s="202" t="s">
        <v>21</v>
      </c>
      <c r="N867" s="203" t="s">
        <v>44</v>
      </c>
      <c r="O867" s="66"/>
      <c r="P867" s="204">
        <f>O867*H867</f>
        <v>0</v>
      </c>
      <c r="Q867" s="204">
        <v>0</v>
      </c>
      <c r="R867" s="204">
        <f>Q867*H867</f>
        <v>0</v>
      </c>
      <c r="S867" s="204">
        <v>0</v>
      </c>
      <c r="T867" s="20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206" t="s">
        <v>100</v>
      </c>
      <c r="AT867" s="206" t="s">
        <v>213</v>
      </c>
      <c r="AU867" s="206" t="s">
        <v>80</v>
      </c>
      <c r="AY867" s="19" t="s">
        <v>211</v>
      </c>
      <c r="BE867" s="207">
        <f>IF(N867="základní",J867,0)</f>
        <v>0</v>
      </c>
      <c r="BF867" s="207">
        <f>IF(N867="snížená",J867,0)</f>
        <v>0</v>
      </c>
      <c r="BG867" s="207">
        <f>IF(N867="zákl. přenesená",J867,0)</f>
        <v>0</v>
      </c>
      <c r="BH867" s="207">
        <f>IF(N867="sníž. přenesená",J867,0)</f>
        <v>0</v>
      </c>
      <c r="BI867" s="207">
        <f>IF(N867="nulová",J867,0)</f>
        <v>0</v>
      </c>
      <c r="BJ867" s="19" t="s">
        <v>80</v>
      </c>
      <c r="BK867" s="207">
        <f>ROUND(I867*H867,2)</f>
        <v>0</v>
      </c>
      <c r="BL867" s="19" t="s">
        <v>100</v>
      </c>
      <c r="BM867" s="206" t="s">
        <v>4105</v>
      </c>
    </row>
    <row r="868" spans="1:65" s="2" customFormat="1" ht="19.5">
      <c r="A868" s="36"/>
      <c r="B868" s="37"/>
      <c r="C868" s="38"/>
      <c r="D868" s="210" t="s">
        <v>720</v>
      </c>
      <c r="E868" s="38"/>
      <c r="F868" s="262" t="s">
        <v>3458</v>
      </c>
      <c r="G868" s="38"/>
      <c r="H868" s="38"/>
      <c r="I868" s="119"/>
      <c r="J868" s="38"/>
      <c r="K868" s="38"/>
      <c r="L868" s="41"/>
      <c r="M868" s="263"/>
      <c r="N868" s="264"/>
      <c r="O868" s="66"/>
      <c r="P868" s="66"/>
      <c r="Q868" s="66"/>
      <c r="R868" s="66"/>
      <c r="S868" s="66"/>
      <c r="T868" s="67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T868" s="19" t="s">
        <v>720</v>
      </c>
      <c r="AU868" s="19" t="s">
        <v>80</v>
      </c>
    </row>
    <row r="869" spans="1:65" s="2" customFormat="1" ht="16.5" customHeight="1">
      <c r="A869" s="36"/>
      <c r="B869" s="37"/>
      <c r="C869" s="195" t="s">
        <v>4106</v>
      </c>
      <c r="D869" s="195" t="s">
        <v>213</v>
      </c>
      <c r="E869" s="196" t="s">
        <v>4107</v>
      </c>
      <c r="F869" s="197" t="s">
        <v>3829</v>
      </c>
      <c r="G869" s="198" t="s">
        <v>438</v>
      </c>
      <c r="H869" s="199">
        <v>18</v>
      </c>
      <c r="I869" s="200"/>
      <c r="J869" s="201">
        <f>ROUND(I869*H869,2)</f>
        <v>0</v>
      </c>
      <c r="K869" s="197" t="s">
        <v>21</v>
      </c>
      <c r="L869" s="41"/>
      <c r="M869" s="202" t="s">
        <v>21</v>
      </c>
      <c r="N869" s="203" t="s">
        <v>44</v>
      </c>
      <c r="O869" s="66"/>
      <c r="P869" s="204">
        <f>O869*H869</f>
        <v>0</v>
      </c>
      <c r="Q869" s="204">
        <v>0</v>
      </c>
      <c r="R869" s="204">
        <f>Q869*H869</f>
        <v>0</v>
      </c>
      <c r="S869" s="204">
        <v>0</v>
      </c>
      <c r="T869" s="205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206" t="s">
        <v>100</v>
      </c>
      <c r="AT869" s="206" t="s">
        <v>213</v>
      </c>
      <c r="AU869" s="206" t="s">
        <v>80</v>
      </c>
      <c r="AY869" s="19" t="s">
        <v>211</v>
      </c>
      <c r="BE869" s="207">
        <f>IF(N869="základní",J869,0)</f>
        <v>0</v>
      </c>
      <c r="BF869" s="207">
        <f>IF(N869="snížená",J869,0)</f>
        <v>0</v>
      </c>
      <c r="BG869" s="207">
        <f>IF(N869="zákl. přenesená",J869,0)</f>
        <v>0</v>
      </c>
      <c r="BH869" s="207">
        <f>IF(N869="sníž. přenesená",J869,0)</f>
        <v>0</v>
      </c>
      <c r="BI869" s="207">
        <f>IF(N869="nulová",J869,0)</f>
        <v>0</v>
      </c>
      <c r="BJ869" s="19" t="s">
        <v>80</v>
      </c>
      <c r="BK869" s="207">
        <f>ROUND(I869*H869,2)</f>
        <v>0</v>
      </c>
      <c r="BL869" s="19" t="s">
        <v>100</v>
      </c>
      <c r="BM869" s="206" t="s">
        <v>4108</v>
      </c>
    </row>
    <row r="870" spans="1:65" s="2" customFormat="1" ht="19.5">
      <c r="A870" s="36"/>
      <c r="B870" s="37"/>
      <c r="C870" s="38"/>
      <c r="D870" s="210" t="s">
        <v>720</v>
      </c>
      <c r="E870" s="38"/>
      <c r="F870" s="262" t="s">
        <v>3454</v>
      </c>
      <c r="G870" s="38"/>
      <c r="H870" s="38"/>
      <c r="I870" s="119"/>
      <c r="J870" s="38"/>
      <c r="K870" s="38"/>
      <c r="L870" s="41"/>
      <c r="M870" s="263"/>
      <c r="N870" s="264"/>
      <c r="O870" s="66"/>
      <c r="P870" s="66"/>
      <c r="Q870" s="66"/>
      <c r="R870" s="66"/>
      <c r="S870" s="66"/>
      <c r="T870" s="67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T870" s="19" t="s">
        <v>720</v>
      </c>
      <c r="AU870" s="19" t="s">
        <v>80</v>
      </c>
    </row>
    <row r="871" spans="1:65" s="2" customFormat="1" ht="16.5" customHeight="1">
      <c r="A871" s="36"/>
      <c r="B871" s="37"/>
      <c r="C871" s="195" t="s">
        <v>3173</v>
      </c>
      <c r="D871" s="195" t="s">
        <v>213</v>
      </c>
      <c r="E871" s="196" t="s">
        <v>4109</v>
      </c>
      <c r="F871" s="197" t="s">
        <v>3829</v>
      </c>
      <c r="G871" s="198" t="s">
        <v>438</v>
      </c>
      <c r="H871" s="199">
        <v>18</v>
      </c>
      <c r="I871" s="200"/>
      <c r="J871" s="201">
        <f>ROUND(I871*H871,2)</f>
        <v>0</v>
      </c>
      <c r="K871" s="197" t="s">
        <v>21</v>
      </c>
      <c r="L871" s="41"/>
      <c r="M871" s="202" t="s">
        <v>21</v>
      </c>
      <c r="N871" s="203" t="s">
        <v>44</v>
      </c>
      <c r="O871" s="66"/>
      <c r="P871" s="204">
        <f>O871*H871</f>
        <v>0</v>
      </c>
      <c r="Q871" s="204">
        <v>0</v>
      </c>
      <c r="R871" s="204">
        <f>Q871*H871</f>
        <v>0</v>
      </c>
      <c r="S871" s="204">
        <v>0</v>
      </c>
      <c r="T871" s="205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206" t="s">
        <v>100</v>
      </c>
      <c r="AT871" s="206" t="s">
        <v>213</v>
      </c>
      <c r="AU871" s="206" t="s">
        <v>80</v>
      </c>
      <c r="AY871" s="19" t="s">
        <v>211</v>
      </c>
      <c r="BE871" s="207">
        <f>IF(N871="základní",J871,0)</f>
        <v>0</v>
      </c>
      <c r="BF871" s="207">
        <f>IF(N871="snížená",J871,0)</f>
        <v>0</v>
      </c>
      <c r="BG871" s="207">
        <f>IF(N871="zákl. přenesená",J871,0)</f>
        <v>0</v>
      </c>
      <c r="BH871" s="207">
        <f>IF(N871="sníž. přenesená",J871,0)</f>
        <v>0</v>
      </c>
      <c r="BI871" s="207">
        <f>IF(N871="nulová",J871,0)</f>
        <v>0</v>
      </c>
      <c r="BJ871" s="19" t="s">
        <v>80</v>
      </c>
      <c r="BK871" s="207">
        <f>ROUND(I871*H871,2)</f>
        <v>0</v>
      </c>
      <c r="BL871" s="19" t="s">
        <v>100</v>
      </c>
      <c r="BM871" s="206" t="s">
        <v>4110</v>
      </c>
    </row>
    <row r="872" spans="1:65" s="2" customFormat="1" ht="19.5">
      <c r="A872" s="36"/>
      <c r="B872" s="37"/>
      <c r="C872" s="38"/>
      <c r="D872" s="210" t="s">
        <v>720</v>
      </c>
      <c r="E872" s="38"/>
      <c r="F872" s="262" t="s">
        <v>3458</v>
      </c>
      <c r="G872" s="38"/>
      <c r="H872" s="38"/>
      <c r="I872" s="119"/>
      <c r="J872" s="38"/>
      <c r="K872" s="38"/>
      <c r="L872" s="41"/>
      <c r="M872" s="263"/>
      <c r="N872" s="264"/>
      <c r="O872" s="66"/>
      <c r="P872" s="66"/>
      <c r="Q872" s="66"/>
      <c r="R872" s="66"/>
      <c r="S872" s="66"/>
      <c r="T872" s="67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T872" s="19" t="s">
        <v>720</v>
      </c>
      <c r="AU872" s="19" t="s">
        <v>80</v>
      </c>
    </row>
    <row r="873" spans="1:65" s="2" customFormat="1" ht="16.5" customHeight="1">
      <c r="A873" s="36"/>
      <c r="B873" s="37"/>
      <c r="C873" s="195" t="s">
        <v>4111</v>
      </c>
      <c r="D873" s="195" t="s">
        <v>213</v>
      </c>
      <c r="E873" s="196" t="s">
        <v>4112</v>
      </c>
      <c r="F873" s="197" t="s">
        <v>3832</v>
      </c>
      <c r="G873" s="198" t="s">
        <v>438</v>
      </c>
      <c r="H873" s="199">
        <v>12</v>
      </c>
      <c r="I873" s="200"/>
      <c r="J873" s="201">
        <f>ROUND(I873*H873,2)</f>
        <v>0</v>
      </c>
      <c r="K873" s="197" t="s">
        <v>21</v>
      </c>
      <c r="L873" s="41"/>
      <c r="M873" s="202" t="s">
        <v>21</v>
      </c>
      <c r="N873" s="203" t="s">
        <v>44</v>
      </c>
      <c r="O873" s="66"/>
      <c r="P873" s="204">
        <f>O873*H873</f>
        <v>0</v>
      </c>
      <c r="Q873" s="204">
        <v>0</v>
      </c>
      <c r="R873" s="204">
        <f>Q873*H873</f>
        <v>0</v>
      </c>
      <c r="S873" s="204">
        <v>0</v>
      </c>
      <c r="T873" s="205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206" t="s">
        <v>100</v>
      </c>
      <c r="AT873" s="206" t="s">
        <v>213</v>
      </c>
      <c r="AU873" s="206" t="s">
        <v>80</v>
      </c>
      <c r="AY873" s="19" t="s">
        <v>211</v>
      </c>
      <c r="BE873" s="207">
        <f>IF(N873="základní",J873,0)</f>
        <v>0</v>
      </c>
      <c r="BF873" s="207">
        <f>IF(N873="snížená",J873,0)</f>
        <v>0</v>
      </c>
      <c r="BG873" s="207">
        <f>IF(N873="zákl. přenesená",J873,0)</f>
        <v>0</v>
      </c>
      <c r="BH873" s="207">
        <f>IF(N873="sníž. přenesená",J873,0)</f>
        <v>0</v>
      </c>
      <c r="BI873" s="207">
        <f>IF(N873="nulová",J873,0)</f>
        <v>0</v>
      </c>
      <c r="BJ873" s="19" t="s">
        <v>80</v>
      </c>
      <c r="BK873" s="207">
        <f>ROUND(I873*H873,2)</f>
        <v>0</v>
      </c>
      <c r="BL873" s="19" t="s">
        <v>100</v>
      </c>
      <c r="BM873" s="206" t="s">
        <v>4113</v>
      </c>
    </row>
    <row r="874" spans="1:65" s="2" customFormat="1" ht="19.5">
      <c r="A874" s="36"/>
      <c r="B874" s="37"/>
      <c r="C874" s="38"/>
      <c r="D874" s="210" t="s">
        <v>720</v>
      </c>
      <c r="E874" s="38"/>
      <c r="F874" s="262" t="s">
        <v>3454</v>
      </c>
      <c r="G874" s="38"/>
      <c r="H874" s="38"/>
      <c r="I874" s="119"/>
      <c r="J874" s="38"/>
      <c r="K874" s="38"/>
      <c r="L874" s="41"/>
      <c r="M874" s="263"/>
      <c r="N874" s="264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720</v>
      </c>
      <c r="AU874" s="19" t="s">
        <v>80</v>
      </c>
    </row>
    <row r="875" spans="1:65" s="2" customFormat="1" ht="16.5" customHeight="1">
      <c r="A875" s="36"/>
      <c r="B875" s="37"/>
      <c r="C875" s="195" t="s">
        <v>3175</v>
      </c>
      <c r="D875" s="195" t="s">
        <v>213</v>
      </c>
      <c r="E875" s="196" t="s">
        <v>4114</v>
      </c>
      <c r="F875" s="197" t="s">
        <v>3832</v>
      </c>
      <c r="G875" s="198" t="s">
        <v>438</v>
      </c>
      <c r="H875" s="199">
        <v>12</v>
      </c>
      <c r="I875" s="200"/>
      <c r="J875" s="201">
        <f>ROUND(I875*H875,2)</f>
        <v>0</v>
      </c>
      <c r="K875" s="197" t="s">
        <v>21</v>
      </c>
      <c r="L875" s="41"/>
      <c r="M875" s="202" t="s">
        <v>21</v>
      </c>
      <c r="N875" s="203" t="s">
        <v>44</v>
      </c>
      <c r="O875" s="66"/>
      <c r="P875" s="204">
        <f>O875*H875</f>
        <v>0</v>
      </c>
      <c r="Q875" s="204">
        <v>0</v>
      </c>
      <c r="R875" s="204">
        <f>Q875*H875</f>
        <v>0</v>
      </c>
      <c r="S875" s="204">
        <v>0</v>
      </c>
      <c r="T875" s="205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206" t="s">
        <v>100</v>
      </c>
      <c r="AT875" s="206" t="s">
        <v>213</v>
      </c>
      <c r="AU875" s="206" t="s">
        <v>80</v>
      </c>
      <c r="AY875" s="19" t="s">
        <v>211</v>
      </c>
      <c r="BE875" s="207">
        <f>IF(N875="základní",J875,0)</f>
        <v>0</v>
      </c>
      <c r="BF875" s="207">
        <f>IF(N875="snížená",J875,0)</f>
        <v>0</v>
      </c>
      <c r="BG875" s="207">
        <f>IF(N875="zákl. přenesená",J875,0)</f>
        <v>0</v>
      </c>
      <c r="BH875" s="207">
        <f>IF(N875="sníž. přenesená",J875,0)</f>
        <v>0</v>
      </c>
      <c r="BI875" s="207">
        <f>IF(N875="nulová",J875,0)</f>
        <v>0</v>
      </c>
      <c r="BJ875" s="19" t="s">
        <v>80</v>
      </c>
      <c r="BK875" s="207">
        <f>ROUND(I875*H875,2)</f>
        <v>0</v>
      </c>
      <c r="BL875" s="19" t="s">
        <v>100</v>
      </c>
      <c r="BM875" s="206" t="s">
        <v>4115</v>
      </c>
    </row>
    <row r="876" spans="1:65" s="2" customFormat="1" ht="19.5">
      <c r="A876" s="36"/>
      <c r="B876" s="37"/>
      <c r="C876" s="38"/>
      <c r="D876" s="210" t="s">
        <v>720</v>
      </c>
      <c r="E876" s="38"/>
      <c r="F876" s="262" t="s">
        <v>3458</v>
      </c>
      <c r="G876" s="38"/>
      <c r="H876" s="38"/>
      <c r="I876" s="119"/>
      <c r="J876" s="38"/>
      <c r="K876" s="38"/>
      <c r="L876" s="41"/>
      <c r="M876" s="263"/>
      <c r="N876" s="264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720</v>
      </c>
      <c r="AU876" s="19" t="s">
        <v>80</v>
      </c>
    </row>
    <row r="877" spans="1:65" s="2" customFormat="1" ht="16.5" customHeight="1">
      <c r="A877" s="36"/>
      <c r="B877" s="37"/>
      <c r="C877" s="195" t="s">
        <v>4116</v>
      </c>
      <c r="D877" s="195" t="s">
        <v>213</v>
      </c>
      <c r="E877" s="196" t="s">
        <v>4117</v>
      </c>
      <c r="F877" s="197" t="s">
        <v>3835</v>
      </c>
      <c r="G877" s="198" t="s">
        <v>438</v>
      </c>
      <c r="H877" s="199">
        <v>44</v>
      </c>
      <c r="I877" s="200"/>
      <c r="J877" s="201">
        <f>ROUND(I877*H877,2)</f>
        <v>0</v>
      </c>
      <c r="K877" s="197" t="s">
        <v>21</v>
      </c>
      <c r="L877" s="41"/>
      <c r="M877" s="202" t="s">
        <v>21</v>
      </c>
      <c r="N877" s="203" t="s">
        <v>44</v>
      </c>
      <c r="O877" s="66"/>
      <c r="P877" s="204">
        <f>O877*H877</f>
        <v>0</v>
      </c>
      <c r="Q877" s="204">
        <v>0</v>
      </c>
      <c r="R877" s="204">
        <f>Q877*H877</f>
        <v>0</v>
      </c>
      <c r="S877" s="204">
        <v>0</v>
      </c>
      <c r="T877" s="20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206" t="s">
        <v>100</v>
      </c>
      <c r="AT877" s="206" t="s">
        <v>213</v>
      </c>
      <c r="AU877" s="206" t="s">
        <v>80</v>
      </c>
      <c r="AY877" s="19" t="s">
        <v>211</v>
      </c>
      <c r="BE877" s="207">
        <f>IF(N877="základní",J877,0)</f>
        <v>0</v>
      </c>
      <c r="BF877" s="207">
        <f>IF(N877="snížená",J877,0)</f>
        <v>0</v>
      </c>
      <c r="BG877" s="207">
        <f>IF(N877="zákl. přenesená",J877,0)</f>
        <v>0</v>
      </c>
      <c r="BH877" s="207">
        <f>IF(N877="sníž. přenesená",J877,0)</f>
        <v>0</v>
      </c>
      <c r="BI877" s="207">
        <f>IF(N877="nulová",J877,0)</f>
        <v>0</v>
      </c>
      <c r="BJ877" s="19" t="s">
        <v>80</v>
      </c>
      <c r="BK877" s="207">
        <f>ROUND(I877*H877,2)</f>
        <v>0</v>
      </c>
      <c r="BL877" s="19" t="s">
        <v>100</v>
      </c>
      <c r="BM877" s="206" t="s">
        <v>4118</v>
      </c>
    </row>
    <row r="878" spans="1:65" s="2" customFormat="1" ht="19.5">
      <c r="A878" s="36"/>
      <c r="B878" s="37"/>
      <c r="C878" s="38"/>
      <c r="D878" s="210" t="s">
        <v>720</v>
      </c>
      <c r="E878" s="38"/>
      <c r="F878" s="262" t="s">
        <v>3454</v>
      </c>
      <c r="G878" s="38"/>
      <c r="H878" s="38"/>
      <c r="I878" s="119"/>
      <c r="J878" s="38"/>
      <c r="K878" s="38"/>
      <c r="L878" s="41"/>
      <c r="M878" s="263"/>
      <c r="N878" s="264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720</v>
      </c>
      <c r="AU878" s="19" t="s">
        <v>80</v>
      </c>
    </row>
    <row r="879" spans="1:65" s="2" customFormat="1" ht="16.5" customHeight="1">
      <c r="A879" s="36"/>
      <c r="B879" s="37"/>
      <c r="C879" s="195" t="s">
        <v>129</v>
      </c>
      <c r="D879" s="195" t="s">
        <v>213</v>
      </c>
      <c r="E879" s="196" t="s">
        <v>4119</v>
      </c>
      <c r="F879" s="197" t="s">
        <v>3835</v>
      </c>
      <c r="G879" s="198" t="s">
        <v>438</v>
      </c>
      <c r="H879" s="199">
        <v>44</v>
      </c>
      <c r="I879" s="200"/>
      <c r="J879" s="201">
        <f>ROUND(I879*H879,2)</f>
        <v>0</v>
      </c>
      <c r="K879" s="197" t="s">
        <v>21</v>
      </c>
      <c r="L879" s="41"/>
      <c r="M879" s="202" t="s">
        <v>21</v>
      </c>
      <c r="N879" s="203" t="s">
        <v>44</v>
      </c>
      <c r="O879" s="66"/>
      <c r="P879" s="204">
        <f>O879*H879</f>
        <v>0</v>
      </c>
      <c r="Q879" s="204">
        <v>0</v>
      </c>
      <c r="R879" s="204">
        <f>Q879*H879</f>
        <v>0</v>
      </c>
      <c r="S879" s="204">
        <v>0</v>
      </c>
      <c r="T879" s="205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206" t="s">
        <v>100</v>
      </c>
      <c r="AT879" s="206" t="s">
        <v>213</v>
      </c>
      <c r="AU879" s="206" t="s">
        <v>80</v>
      </c>
      <c r="AY879" s="19" t="s">
        <v>211</v>
      </c>
      <c r="BE879" s="207">
        <f>IF(N879="základní",J879,0)</f>
        <v>0</v>
      </c>
      <c r="BF879" s="207">
        <f>IF(N879="snížená",J879,0)</f>
        <v>0</v>
      </c>
      <c r="BG879" s="207">
        <f>IF(N879="zákl. přenesená",J879,0)</f>
        <v>0</v>
      </c>
      <c r="BH879" s="207">
        <f>IF(N879="sníž. přenesená",J879,0)</f>
        <v>0</v>
      </c>
      <c r="BI879" s="207">
        <f>IF(N879="nulová",J879,0)</f>
        <v>0</v>
      </c>
      <c r="BJ879" s="19" t="s">
        <v>80</v>
      </c>
      <c r="BK879" s="207">
        <f>ROUND(I879*H879,2)</f>
        <v>0</v>
      </c>
      <c r="BL879" s="19" t="s">
        <v>100</v>
      </c>
      <c r="BM879" s="206" t="s">
        <v>4120</v>
      </c>
    </row>
    <row r="880" spans="1:65" s="2" customFormat="1" ht="19.5">
      <c r="A880" s="36"/>
      <c r="B880" s="37"/>
      <c r="C880" s="38"/>
      <c r="D880" s="210" t="s">
        <v>720</v>
      </c>
      <c r="E880" s="38"/>
      <c r="F880" s="262" t="s">
        <v>3458</v>
      </c>
      <c r="G880" s="38"/>
      <c r="H880" s="38"/>
      <c r="I880" s="119"/>
      <c r="J880" s="38"/>
      <c r="K880" s="38"/>
      <c r="L880" s="41"/>
      <c r="M880" s="263"/>
      <c r="N880" s="264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720</v>
      </c>
      <c r="AU880" s="19" t="s">
        <v>80</v>
      </c>
    </row>
    <row r="881" spans="1:65" s="2" customFormat="1" ht="21.75" customHeight="1">
      <c r="A881" s="36"/>
      <c r="B881" s="37"/>
      <c r="C881" s="195" t="s">
        <v>4121</v>
      </c>
      <c r="D881" s="195" t="s">
        <v>213</v>
      </c>
      <c r="E881" s="196" t="s">
        <v>4122</v>
      </c>
      <c r="F881" s="197" t="s">
        <v>4123</v>
      </c>
      <c r="G881" s="198" t="s">
        <v>438</v>
      </c>
      <c r="H881" s="199">
        <v>68</v>
      </c>
      <c r="I881" s="200"/>
      <c r="J881" s="201">
        <f>ROUND(I881*H881,2)</f>
        <v>0</v>
      </c>
      <c r="K881" s="197" t="s">
        <v>21</v>
      </c>
      <c r="L881" s="41"/>
      <c r="M881" s="202" t="s">
        <v>21</v>
      </c>
      <c r="N881" s="203" t="s">
        <v>44</v>
      </c>
      <c r="O881" s="66"/>
      <c r="P881" s="204">
        <f>O881*H881</f>
        <v>0</v>
      </c>
      <c r="Q881" s="204">
        <v>0</v>
      </c>
      <c r="R881" s="204">
        <f>Q881*H881</f>
        <v>0</v>
      </c>
      <c r="S881" s="204">
        <v>0</v>
      </c>
      <c r="T881" s="205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206" t="s">
        <v>100</v>
      </c>
      <c r="AT881" s="206" t="s">
        <v>213</v>
      </c>
      <c r="AU881" s="206" t="s">
        <v>80</v>
      </c>
      <c r="AY881" s="19" t="s">
        <v>211</v>
      </c>
      <c r="BE881" s="207">
        <f>IF(N881="základní",J881,0)</f>
        <v>0</v>
      </c>
      <c r="BF881" s="207">
        <f>IF(N881="snížená",J881,0)</f>
        <v>0</v>
      </c>
      <c r="BG881" s="207">
        <f>IF(N881="zákl. přenesená",J881,0)</f>
        <v>0</v>
      </c>
      <c r="BH881" s="207">
        <f>IF(N881="sníž. přenesená",J881,0)</f>
        <v>0</v>
      </c>
      <c r="BI881" s="207">
        <f>IF(N881="nulová",J881,0)</f>
        <v>0</v>
      </c>
      <c r="BJ881" s="19" t="s">
        <v>80</v>
      </c>
      <c r="BK881" s="207">
        <f>ROUND(I881*H881,2)</f>
        <v>0</v>
      </c>
      <c r="BL881" s="19" t="s">
        <v>100</v>
      </c>
      <c r="BM881" s="206" t="s">
        <v>4124</v>
      </c>
    </row>
    <row r="882" spans="1:65" s="2" customFormat="1" ht="19.5">
      <c r="A882" s="36"/>
      <c r="B882" s="37"/>
      <c r="C882" s="38"/>
      <c r="D882" s="210" t="s">
        <v>720</v>
      </c>
      <c r="E882" s="38"/>
      <c r="F882" s="262" t="s">
        <v>4125</v>
      </c>
      <c r="G882" s="38"/>
      <c r="H882" s="38"/>
      <c r="I882" s="119"/>
      <c r="J882" s="38"/>
      <c r="K882" s="38"/>
      <c r="L882" s="41"/>
      <c r="M882" s="263"/>
      <c r="N882" s="264"/>
      <c r="O882" s="66"/>
      <c r="P882" s="66"/>
      <c r="Q882" s="66"/>
      <c r="R882" s="66"/>
      <c r="S882" s="66"/>
      <c r="T882" s="67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T882" s="19" t="s">
        <v>720</v>
      </c>
      <c r="AU882" s="19" t="s">
        <v>80</v>
      </c>
    </row>
    <row r="883" spans="1:65" s="2" customFormat="1" ht="21.75" customHeight="1">
      <c r="A883" s="36"/>
      <c r="B883" s="37"/>
      <c r="C883" s="195" t="s">
        <v>3176</v>
      </c>
      <c r="D883" s="195" t="s">
        <v>213</v>
      </c>
      <c r="E883" s="196" t="s">
        <v>4126</v>
      </c>
      <c r="F883" s="197" t="s">
        <v>4123</v>
      </c>
      <c r="G883" s="198" t="s">
        <v>438</v>
      </c>
      <c r="H883" s="199">
        <v>68</v>
      </c>
      <c r="I883" s="200"/>
      <c r="J883" s="201">
        <f>ROUND(I883*H883,2)</f>
        <v>0</v>
      </c>
      <c r="K883" s="197" t="s">
        <v>21</v>
      </c>
      <c r="L883" s="41"/>
      <c r="M883" s="202" t="s">
        <v>21</v>
      </c>
      <c r="N883" s="203" t="s">
        <v>44</v>
      </c>
      <c r="O883" s="66"/>
      <c r="P883" s="204">
        <f>O883*H883</f>
        <v>0</v>
      </c>
      <c r="Q883" s="204">
        <v>0</v>
      </c>
      <c r="R883" s="204">
        <f>Q883*H883</f>
        <v>0</v>
      </c>
      <c r="S883" s="204">
        <v>0</v>
      </c>
      <c r="T883" s="205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206" t="s">
        <v>100</v>
      </c>
      <c r="AT883" s="206" t="s">
        <v>213</v>
      </c>
      <c r="AU883" s="206" t="s">
        <v>80</v>
      </c>
      <c r="AY883" s="19" t="s">
        <v>211</v>
      </c>
      <c r="BE883" s="207">
        <f>IF(N883="základní",J883,0)</f>
        <v>0</v>
      </c>
      <c r="BF883" s="207">
        <f>IF(N883="snížená",J883,0)</f>
        <v>0</v>
      </c>
      <c r="BG883" s="207">
        <f>IF(N883="zákl. přenesená",J883,0)</f>
        <v>0</v>
      </c>
      <c r="BH883" s="207">
        <f>IF(N883="sníž. přenesená",J883,0)</f>
        <v>0</v>
      </c>
      <c r="BI883" s="207">
        <f>IF(N883="nulová",J883,0)</f>
        <v>0</v>
      </c>
      <c r="BJ883" s="19" t="s">
        <v>80</v>
      </c>
      <c r="BK883" s="207">
        <f>ROUND(I883*H883,2)</f>
        <v>0</v>
      </c>
      <c r="BL883" s="19" t="s">
        <v>100</v>
      </c>
      <c r="BM883" s="206" t="s">
        <v>4127</v>
      </c>
    </row>
    <row r="884" spans="1:65" s="2" customFormat="1" ht="19.5">
      <c r="A884" s="36"/>
      <c r="B884" s="37"/>
      <c r="C884" s="38"/>
      <c r="D884" s="210" t="s">
        <v>720</v>
      </c>
      <c r="E884" s="38"/>
      <c r="F884" s="262" t="s">
        <v>3429</v>
      </c>
      <c r="G884" s="38"/>
      <c r="H884" s="38"/>
      <c r="I884" s="119"/>
      <c r="J884" s="38"/>
      <c r="K884" s="38"/>
      <c r="L884" s="41"/>
      <c r="M884" s="263"/>
      <c r="N884" s="264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720</v>
      </c>
      <c r="AU884" s="19" t="s">
        <v>80</v>
      </c>
    </row>
    <row r="885" spans="1:65" s="2" customFormat="1" ht="16.5" customHeight="1">
      <c r="A885" s="36"/>
      <c r="B885" s="37"/>
      <c r="C885" s="195" t="s">
        <v>4128</v>
      </c>
      <c r="D885" s="195" t="s">
        <v>213</v>
      </c>
      <c r="E885" s="196" t="s">
        <v>4129</v>
      </c>
      <c r="F885" s="197" t="s">
        <v>4130</v>
      </c>
      <c r="G885" s="198" t="s">
        <v>438</v>
      </c>
      <c r="H885" s="199">
        <v>34</v>
      </c>
      <c r="I885" s="200"/>
      <c r="J885" s="201">
        <f>ROUND(I885*H885,2)</f>
        <v>0</v>
      </c>
      <c r="K885" s="197" t="s">
        <v>21</v>
      </c>
      <c r="L885" s="41"/>
      <c r="M885" s="202" t="s">
        <v>21</v>
      </c>
      <c r="N885" s="203" t="s">
        <v>44</v>
      </c>
      <c r="O885" s="66"/>
      <c r="P885" s="204">
        <f>O885*H885</f>
        <v>0</v>
      </c>
      <c r="Q885" s="204">
        <v>0</v>
      </c>
      <c r="R885" s="204">
        <f>Q885*H885</f>
        <v>0</v>
      </c>
      <c r="S885" s="204">
        <v>0</v>
      </c>
      <c r="T885" s="205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206" t="s">
        <v>100</v>
      </c>
      <c r="AT885" s="206" t="s">
        <v>213</v>
      </c>
      <c r="AU885" s="206" t="s">
        <v>80</v>
      </c>
      <c r="AY885" s="19" t="s">
        <v>211</v>
      </c>
      <c r="BE885" s="207">
        <f>IF(N885="základní",J885,0)</f>
        <v>0</v>
      </c>
      <c r="BF885" s="207">
        <f>IF(N885="snížená",J885,0)</f>
        <v>0</v>
      </c>
      <c r="BG885" s="207">
        <f>IF(N885="zákl. přenesená",J885,0)</f>
        <v>0</v>
      </c>
      <c r="BH885" s="207">
        <f>IF(N885="sníž. přenesená",J885,0)</f>
        <v>0</v>
      </c>
      <c r="BI885" s="207">
        <f>IF(N885="nulová",J885,0)</f>
        <v>0</v>
      </c>
      <c r="BJ885" s="19" t="s">
        <v>80</v>
      </c>
      <c r="BK885" s="207">
        <f>ROUND(I885*H885,2)</f>
        <v>0</v>
      </c>
      <c r="BL885" s="19" t="s">
        <v>100</v>
      </c>
      <c r="BM885" s="206" t="s">
        <v>4131</v>
      </c>
    </row>
    <row r="886" spans="1:65" s="2" customFormat="1" ht="19.5">
      <c r="A886" s="36"/>
      <c r="B886" s="37"/>
      <c r="C886" s="38"/>
      <c r="D886" s="210" t="s">
        <v>720</v>
      </c>
      <c r="E886" s="38"/>
      <c r="F886" s="262" t="s">
        <v>3463</v>
      </c>
      <c r="G886" s="38"/>
      <c r="H886" s="38"/>
      <c r="I886" s="119"/>
      <c r="J886" s="38"/>
      <c r="K886" s="38"/>
      <c r="L886" s="41"/>
      <c r="M886" s="263"/>
      <c r="N886" s="264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720</v>
      </c>
      <c r="AU886" s="19" t="s">
        <v>80</v>
      </c>
    </row>
    <row r="887" spans="1:65" s="2" customFormat="1" ht="16.5" customHeight="1">
      <c r="A887" s="36"/>
      <c r="B887" s="37"/>
      <c r="C887" s="195" t="s">
        <v>3177</v>
      </c>
      <c r="D887" s="195" t="s">
        <v>213</v>
      </c>
      <c r="E887" s="196" t="s">
        <v>4132</v>
      </c>
      <c r="F887" s="197" t="s">
        <v>4133</v>
      </c>
      <c r="G887" s="198" t="s">
        <v>438</v>
      </c>
      <c r="H887" s="199">
        <v>34</v>
      </c>
      <c r="I887" s="200"/>
      <c r="J887" s="201">
        <f>ROUND(I887*H887,2)</f>
        <v>0</v>
      </c>
      <c r="K887" s="197" t="s">
        <v>21</v>
      </c>
      <c r="L887" s="41"/>
      <c r="M887" s="202" t="s">
        <v>21</v>
      </c>
      <c r="N887" s="203" t="s">
        <v>44</v>
      </c>
      <c r="O887" s="66"/>
      <c r="P887" s="204">
        <f>O887*H887</f>
        <v>0</v>
      </c>
      <c r="Q887" s="204">
        <v>0</v>
      </c>
      <c r="R887" s="204">
        <f>Q887*H887</f>
        <v>0</v>
      </c>
      <c r="S887" s="204">
        <v>0</v>
      </c>
      <c r="T887" s="205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206" t="s">
        <v>100</v>
      </c>
      <c r="AT887" s="206" t="s">
        <v>213</v>
      </c>
      <c r="AU887" s="206" t="s">
        <v>80</v>
      </c>
      <c r="AY887" s="19" t="s">
        <v>211</v>
      </c>
      <c r="BE887" s="207">
        <f>IF(N887="základní",J887,0)</f>
        <v>0</v>
      </c>
      <c r="BF887" s="207">
        <f>IF(N887="snížená",J887,0)</f>
        <v>0</v>
      </c>
      <c r="BG887" s="207">
        <f>IF(N887="zákl. přenesená",J887,0)</f>
        <v>0</v>
      </c>
      <c r="BH887" s="207">
        <f>IF(N887="sníž. přenesená",J887,0)</f>
        <v>0</v>
      </c>
      <c r="BI887" s="207">
        <f>IF(N887="nulová",J887,0)</f>
        <v>0</v>
      </c>
      <c r="BJ887" s="19" t="s">
        <v>80</v>
      </c>
      <c r="BK887" s="207">
        <f>ROUND(I887*H887,2)</f>
        <v>0</v>
      </c>
      <c r="BL887" s="19" t="s">
        <v>100</v>
      </c>
      <c r="BM887" s="206" t="s">
        <v>4134</v>
      </c>
    </row>
    <row r="888" spans="1:65" s="2" customFormat="1" ht="19.5">
      <c r="A888" s="36"/>
      <c r="B888" s="37"/>
      <c r="C888" s="38"/>
      <c r="D888" s="210" t="s">
        <v>720</v>
      </c>
      <c r="E888" s="38"/>
      <c r="F888" s="262" t="s">
        <v>3467</v>
      </c>
      <c r="G888" s="38"/>
      <c r="H888" s="38"/>
      <c r="I888" s="119"/>
      <c r="J888" s="38"/>
      <c r="K888" s="38"/>
      <c r="L888" s="41"/>
      <c r="M888" s="263"/>
      <c r="N888" s="264"/>
      <c r="O888" s="66"/>
      <c r="P888" s="66"/>
      <c r="Q888" s="66"/>
      <c r="R888" s="66"/>
      <c r="S888" s="66"/>
      <c r="T888" s="67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T888" s="19" t="s">
        <v>720</v>
      </c>
      <c r="AU888" s="19" t="s">
        <v>80</v>
      </c>
    </row>
    <row r="889" spans="1:65" s="2" customFormat="1" ht="44.25" customHeight="1">
      <c r="A889" s="36"/>
      <c r="B889" s="37"/>
      <c r="C889" s="195" t="s">
        <v>4135</v>
      </c>
      <c r="D889" s="195" t="s">
        <v>213</v>
      </c>
      <c r="E889" s="196" t="s">
        <v>4136</v>
      </c>
      <c r="F889" s="197" t="s">
        <v>4137</v>
      </c>
      <c r="G889" s="198" t="s">
        <v>438</v>
      </c>
      <c r="H889" s="199">
        <v>4705</v>
      </c>
      <c r="I889" s="200"/>
      <c r="J889" s="201">
        <f>ROUND(I889*H889,2)</f>
        <v>0</v>
      </c>
      <c r="K889" s="197" t="s">
        <v>21</v>
      </c>
      <c r="L889" s="41"/>
      <c r="M889" s="202" t="s">
        <v>21</v>
      </c>
      <c r="N889" s="203" t="s">
        <v>44</v>
      </c>
      <c r="O889" s="66"/>
      <c r="P889" s="204">
        <f>O889*H889</f>
        <v>0</v>
      </c>
      <c r="Q889" s="204">
        <v>0</v>
      </c>
      <c r="R889" s="204">
        <f>Q889*H889</f>
        <v>0</v>
      </c>
      <c r="S889" s="204">
        <v>0</v>
      </c>
      <c r="T889" s="20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206" t="s">
        <v>100</v>
      </c>
      <c r="AT889" s="206" t="s">
        <v>213</v>
      </c>
      <c r="AU889" s="206" t="s">
        <v>80</v>
      </c>
      <c r="AY889" s="19" t="s">
        <v>211</v>
      </c>
      <c r="BE889" s="207">
        <f>IF(N889="základní",J889,0)</f>
        <v>0</v>
      </c>
      <c r="BF889" s="207">
        <f>IF(N889="snížená",J889,0)</f>
        <v>0</v>
      </c>
      <c r="BG889" s="207">
        <f>IF(N889="zákl. přenesená",J889,0)</f>
        <v>0</v>
      </c>
      <c r="BH889" s="207">
        <f>IF(N889="sníž. přenesená",J889,0)</f>
        <v>0</v>
      </c>
      <c r="BI889" s="207">
        <f>IF(N889="nulová",J889,0)</f>
        <v>0</v>
      </c>
      <c r="BJ889" s="19" t="s">
        <v>80</v>
      </c>
      <c r="BK889" s="207">
        <f>ROUND(I889*H889,2)</f>
        <v>0</v>
      </c>
      <c r="BL889" s="19" t="s">
        <v>100</v>
      </c>
      <c r="BM889" s="206" t="s">
        <v>4138</v>
      </c>
    </row>
    <row r="890" spans="1:65" s="2" customFormat="1" ht="19.5">
      <c r="A890" s="36"/>
      <c r="B890" s="37"/>
      <c r="C890" s="38"/>
      <c r="D890" s="210" t="s">
        <v>720</v>
      </c>
      <c r="E890" s="38"/>
      <c r="F890" s="262" t="s">
        <v>3463</v>
      </c>
      <c r="G890" s="38"/>
      <c r="H890" s="38"/>
      <c r="I890" s="119"/>
      <c r="J890" s="38"/>
      <c r="K890" s="38"/>
      <c r="L890" s="41"/>
      <c r="M890" s="263"/>
      <c r="N890" s="264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9" t="s">
        <v>720</v>
      </c>
      <c r="AU890" s="19" t="s">
        <v>80</v>
      </c>
    </row>
    <row r="891" spans="1:65" s="2" customFormat="1" ht="44.25" customHeight="1">
      <c r="A891" s="36"/>
      <c r="B891" s="37"/>
      <c r="C891" s="195" t="s">
        <v>3181</v>
      </c>
      <c r="D891" s="195" t="s">
        <v>213</v>
      </c>
      <c r="E891" s="196" t="s">
        <v>4139</v>
      </c>
      <c r="F891" s="197" t="s">
        <v>4137</v>
      </c>
      <c r="G891" s="198" t="s">
        <v>438</v>
      </c>
      <c r="H891" s="199">
        <v>4705</v>
      </c>
      <c r="I891" s="200"/>
      <c r="J891" s="201">
        <f>ROUND(I891*H891,2)</f>
        <v>0</v>
      </c>
      <c r="K891" s="197" t="s">
        <v>21</v>
      </c>
      <c r="L891" s="41"/>
      <c r="M891" s="202" t="s">
        <v>21</v>
      </c>
      <c r="N891" s="203" t="s">
        <v>44</v>
      </c>
      <c r="O891" s="66"/>
      <c r="P891" s="204">
        <f>O891*H891</f>
        <v>0</v>
      </c>
      <c r="Q891" s="204">
        <v>0</v>
      </c>
      <c r="R891" s="204">
        <f>Q891*H891</f>
        <v>0</v>
      </c>
      <c r="S891" s="204">
        <v>0</v>
      </c>
      <c r="T891" s="205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206" t="s">
        <v>100</v>
      </c>
      <c r="AT891" s="206" t="s">
        <v>213</v>
      </c>
      <c r="AU891" s="206" t="s">
        <v>80</v>
      </c>
      <c r="AY891" s="19" t="s">
        <v>211</v>
      </c>
      <c r="BE891" s="207">
        <f>IF(N891="základní",J891,0)</f>
        <v>0</v>
      </c>
      <c r="BF891" s="207">
        <f>IF(N891="snížená",J891,0)</f>
        <v>0</v>
      </c>
      <c r="BG891" s="207">
        <f>IF(N891="zákl. přenesená",J891,0)</f>
        <v>0</v>
      </c>
      <c r="BH891" s="207">
        <f>IF(N891="sníž. přenesená",J891,0)</f>
        <v>0</v>
      </c>
      <c r="BI891" s="207">
        <f>IF(N891="nulová",J891,0)</f>
        <v>0</v>
      </c>
      <c r="BJ891" s="19" t="s">
        <v>80</v>
      </c>
      <c r="BK891" s="207">
        <f>ROUND(I891*H891,2)</f>
        <v>0</v>
      </c>
      <c r="BL891" s="19" t="s">
        <v>100</v>
      </c>
      <c r="BM891" s="206" t="s">
        <v>4140</v>
      </c>
    </row>
    <row r="892" spans="1:65" s="2" customFormat="1" ht="19.5">
      <c r="A892" s="36"/>
      <c r="B892" s="37"/>
      <c r="C892" s="38"/>
      <c r="D892" s="210" t="s">
        <v>720</v>
      </c>
      <c r="E892" s="38"/>
      <c r="F892" s="262" t="s">
        <v>3467</v>
      </c>
      <c r="G892" s="38"/>
      <c r="H892" s="38"/>
      <c r="I892" s="119"/>
      <c r="J892" s="38"/>
      <c r="K892" s="38"/>
      <c r="L892" s="41"/>
      <c r="M892" s="263"/>
      <c r="N892" s="264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720</v>
      </c>
      <c r="AU892" s="19" t="s">
        <v>80</v>
      </c>
    </row>
    <row r="893" spans="1:65" s="2" customFormat="1" ht="16.5" customHeight="1">
      <c r="A893" s="36"/>
      <c r="B893" s="37"/>
      <c r="C893" s="195" t="s">
        <v>4141</v>
      </c>
      <c r="D893" s="195" t="s">
        <v>213</v>
      </c>
      <c r="E893" s="196" t="s">
        <v>4142</v>
      </c>
      <c r="F893" s="197" t="s">
        <v>4143</v>
      </c>
      <c r="G893" s="198" t="s">
        <v>438</v>
      </c>
      <c r="H893" s="199">
        <v>34</v>
      </c>
      <c r="I893" s="200"/>
      <c r="J893" s="201">
        <f>ROUND(I893*H893,2)</f>
        <v>0</v>
      </c>
      <c r="K893" s="197" t="s">
        <v>21</v>
      </c>
      <c r="L893" s="41"/>
      <c r="M893" s="202" t="s">
        <v>21</v>
      </c>
      <c r="N893" s="203" t="s">
        <v>44</v>
      </c>
      <c r="O893" s="66"/>
      <c r="P893" s="204">
        <f>O893*H893</f>
        <v>0</v>
      </c>
      <c r="Q893" s="204">
        <v>0</v>
      </c>
      <c r="R893" s="204">
        <f>Q893*H893</f>
        <v>0</v>
      </c>
      <c r="S893" s="204">
        <v>0</v>
      </c>
      <c r="T893" s="205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206" t="s">
        <v>100</v>
      </c>
      <c r="AT893" s="206" t="s">
        <v>213</v>
      </c>
      <c r="AU893" s="206" t="s">
        <v>80</v>
      </c>
      <c r="AY893" s="19" t="s">
        <v>211</v>
      </c>
      <c r="BE893" s="207">
        <f>IF(N893="základní",J893,0)</f>
        <v>0</v>
      </c>
      <c r="BF893" s="207">
        <f>IF(N893="snížená",J893,0)</f>
        <v>0</v>
      </c>
      <c r="BG893" s="207">
        <f>IF(N893="zákl. přenesená",J893,0)</f>
        <v>0</v>
      </c>
      <c r="BH893" s="207">
        <f>IF(N893="sníž. přenesená",J893,0)</f>
        <v>0</v>
      </c>
      <c r="BI893" s="207">
        <f>IF(N893="nulová",J893,0)</f>
        <v>0</v>
      </c>
      <c r="BJ893" s="19" t="s">
        <v>80</v>
      </c>
      <c r="BK893" s="207">
        <f>ROUND(I893*H893,2)</f>
        <v>0</v>
      </c>
      <c r="BL893" s="19" t="s">
        <v>100</v>
      </c>
      <c r="BM893" s="206" t="s">
        <v>4144</v>
      </c>
    </row>
    <row r="894" spans="1:65" s="2" customFormat="1" ht="19.5">
      <c r="A894" s="36"/>
      <c r="B894" s="37"/>
      <c r="C894" s="38"/>
      <c r="D894" s="210" t="s">
        <v>720</v>
      </c>
      <c r="E894" s="38"/>
      <c r="F894" s="262" t="s">
        <v>3463</v>
      </c>
      <c r="G894" s="38"/>
      <c r="H894" s="38"/>
      <c r="I894" s="119"/>
      <c r="J894" s="38"/>
      <c r="K894" s="38"/>
      <c r="L894" s="41"/>
      <c r="M894" s="263"/>
      <c r="N894" s="264"/>
      <c r="O894" s="66"/>
      <c r="P894" s="66"/>
      <c r="Q894" s="66"/>
      <c r="R894" s="66"/>
      <c r="S894" s="66"/>
      <c r="T894" s="67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T894" s="19" t="s">
        <v>720</v>
      </c>
      <c r="AU894" s="19" t="s">
        <v>80</v>
      </c>
    </row>
    <row r="895" spans="1:65" s="2" customFormat="1" ht="16.5" customHeight="1">
      <c r="A895" s="36"/>
      <c r="B895" s="37"/>
      <c r="C895" s="195" t="s">
        <v>3183</v>
      </c>
      <c r="D895" s="195" t="s">
        <v>213</v>
      </c>
      <c r="E895" s="196" t="s">
        <v>4145</v>
      </c>
      <c r="F895" s="197" t="s">
        <v>4143</v>
      </c>
      <c r="G895" s="198" t="s">
        <v>438</v>
      </c>
      <c r="H895" s="199">
        <v>34</v>
      </c>
      <c r="I895" s="200"/>
      <c r="J895" s="201">
        <f>ROUND(I895*H895,2)</f>
        <v>0</v>
      </c>
      <c r="K895" s="197" t="s">
        <v>21</v>
      </c>
      <c r="L895" s="41"/>
      <c r="M895" s="202" t="s">
        <v>21</v>
      </c>
      <c r="N895" s="203" t="s">
        <v>44</v>
      </c>
      <c r="O895" s="66"/>
      <c r="P895" s="204">
        <f>O895*H895</f>
        <v>0</v>
      </c>
      <c r="Q895" s="204">
        <v>0</v>
      </c>
      <c r="R895" s="204">
        <f>Q895*H895</f>
        <v>0</v>
      </c>
      <c r="S895" s="204">
        <v>0</v>
      </c>
      <c r="T895" s="205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206" t="s">
        <v>100</v>
      </c>
      <c r="AT895" s="206" t="s">
        <v>213</v>
      </c>
      <c r="AU895" s="206" t="s">
        <v>80</v>
      </c>
      <c r="AY895" s="19" t="s">
        <v>211</v>
      </c>
      <c r="BE895" s="207">
        <f>IF(N895="základní",J895,0)</f>
        <v>0</v>
      </c>
      <c r="BF895" s="207">
        <f>IF(N895="snížená",J895,0)</f>
        <v>0</v>
      </c>
      <c r="BG895" s="207">
        <f>IF(N895="zákl. přenesená",J895,0)</f>
        <v>0</v>
      </c>
      <c r="BH895" s="207">
        <f>IF(N895="sníž. přenesená",J895,0)</f>
        <v>0</v>
      </c>
      <c r="BI895" s="207">
        <f>IF(N895="nulová",J895,0)</f>
        <v>0</v>
      </c>
      <c r="BJ895" s="19" t="s">
        <v>80</v>
      </c>
      <c r="BK895" s="207">
        <f>ROUND(I895*H895,2)</f>
        <v>0</v>
      </c>
      <c r="BL895" s="19" t="s">
        <v>100</v>
      </c>
      <c r="BM895" s="206" t="s">
        <v>4146</v>
      </c>
    </row>
    <row r="896" spans="1:65" s="2" customFormat="1" ht="19.5">
      <c r="A896" s="36"/>
      <c r="B896" s="37"/>
      <c r="C896" s="38"/>
      <c r="D896" s="210" t="s">
        <v>720</v>
      </c>
      <c r="E896" s="38"/>
      <c r="F896" s="262" t="s">
        <v>3467</v>
      </c>
      <c r="G896" s="38"/>
      <c r="H896" s="38"/>
      <c r="I896" s="119"/>
      <c r="J896" s="38"/>
      <c r="K896" s="38"/>
      <c r="L896" s="41"/>
      <c r="M896" s="263"/>
      <c r="N896" s="264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720</v>
      </c>
      <c r="AU896" s="19" t="s">
        <v>80</v>
      </c>
    </row>
    <row r="897" spans="1:65" s="2" customFormat="1" ht="100.5" customHeight="1">
      <c r="A897" s="36"/>
      <c r="B897" s="37"/>
      <c r="C897" s="195" t="s">
        <v>4147</v>
      </c>
      <c r="D897" s="195" t="s">
        <v>213</v>
      </c>
      <c r="E897" s="196" t="s">
        <v>4148</v>
      </c>
      <c r="F897" s="197" t="s">
        <v>4149</v>
      </c>
      <c r="G897" s="198" t="s">
        <v>1608</v>
      </c>
      <c r="H897" s="199">
        <v>1</v>
      </c>
      <c r="I897" s="200"/>
      <c r="J897" s="201">
        <f>ROUND(I897*H897,2)</f>
        <v>0</v>
      </c>
      <c r="K897" s="197" t="s">
        <v>21</v>
      </c>
      <c r="L897" s="41"/>
      <c r="M897" s="202" t="s">
        <v>21</v>
      </c>
      <c r="N897" s="203" t="s">
        <v>44</v>
      </c>
      <c r="O897" s="66"/>
      <c r="P897" s="204">
        <f>O897*H897</f>
        <v>0</v>
      </c>
      <c r="Q897" s="204">
        <v>0</v>
      </c>
      <c r="R897" s="204">
        <f>Q897*H897</f>
        <v>0</v>
      </c>
      <c r="S897" s="204">
        <v>0</v>
      </c>
      <c r="T897" s="205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206" t="s">
        <v>100</v>
      </c>
      <c r="AT897" s="206" t="s">
        <v>213</v>
      </c>
      <c r="AU897" s="206" t="s">
        <v>80</v>
      </c>
      <c r="AY897" s="19" t="s">
        <v>211</v>
      </c>
      <c r="BE897" s="207">
        <f>IF(N897="základní",J897,0)</f>
        <v>0</v>
      </c>
      <c r="BF897" s="207">
        <f>IF(N897="snížená",J897,0)</f>
        <v>0</v>
      </c>
      <c r="BG897" s="207">
        <f>IF(N897="zákl. přenesená",J897,0)</f>
        <v>0</v>
      </c>
      <c r="BH897" s="207">
        <f>IF(N897="sníž. přenesená",J897,0)</f>
        <v>0</v>
      </c>
      <c r="BI897" s="207">
        <f>IF(N897="nulová",J897,0)</f>
        <v>0</v>
      </c>
      <c r="BJ897" s="19" t="s">
        <v>80</v>
      </c>
      <c r="BK897" s="207">
        <f>ROUND(I897*H897,2)</f>
        <v>0</v>
      </c>
      <c r="BL897" s="19" t="s">
        <v>100</v>
      </c>
      <c r="BM897" s="206" t="s">
        <v>4150</v>
      </c>
    </row>
    <row r="898" spans="1:65" s="2" customFormat="1" ht="19.5">
      <c r="A898" s="36"/>
      <c r="B898" s="37"/>
      <c r="C898" s="38"/>
      <c r="D898" s="210" t="s">
        <v>720</v>
      </c>
      <c r="E898" s="38"/>
      <c r="F898" s="262" t="s">
        <v>3281</v>
      </c>
      <c r="G898" s="38"/>
      <c r="H898" s="38"/>
      <c r="I898" s="119"/>
      <c r="J898" s="38"/>
      <c r="K898" s="38"/>
      <c r="L898" s="41"/>
      <c r="M898" s="263"/>
      <c r="N898" s="264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720</v>
      </c>
      <c r="AU898" s="19" t="s">
        <v>80</v>
      </c>
    </row>
    <row r="899" spans="1:65" s="2" customFormat="1" ht="100.5" customHeight="1">
      <c r="A899" s="36"/>
      <c r="B899" s="37"/>
      <c r="C899" s="195" t="s">
        <v>3186</v>
      </c>
      <c r="D899" s="195" t="s">
        <v>213</v>
      </c>
      <c r="E899" s="196" t="s">
        <v>4151</v>
      </c>
      <c r="F899" s="197" t="s">
        <v>4149</v>
      </c>
      <c r="G899" s="198" t="s">
        <v>1608</v>
      </c>
      <c r="H899" s="199">
        <v>1</v>
      </c>
      <c r="I899" s="200"/>
      <c r="J899" s="201">
        <f>ROUND(I899*H899,2)</f>
        <v>0</v>
      </c>
      <c r="K899" s="197" t="s">
        <v>21</v>
      </c>
      <c r="L899" s="41"/>
      <c r="M899" s="202" t="s">
        <v>21</v>
      </c>
      <c r="N899" s="203" t="s">
        <v>44</v>
      </c>
      <c r="O899" s="66"/>
      <c r="P899" s="204">
        <f>O899*H899</f>
        <v>0</v>
      </c>
      <c r="Q899" s="204">
        <v>0</v>
      </c>
      <c r="R899" s="204">
        <f>Q899*H899</f>
        <v>0</v>
      </c>
      <c r="S899" s="204">
        <v>0</v>
      </c>
      <c r="T899" s="205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206" t="s">
        <v>100</v>
      </c>
      <c r="AT899" s="206" t="s">
        <v>213</v>
      </c>
      <c r="AU899" s="206" t="s">
        <v>80</v>
      </c>
      <c r="AY899" s="19" t="s">
        <v>211</v>
      </c>
      <c r="BE899" s="207">
        <f>IF(N899="základní",J899,0)</f>
        <v>0</v>
      </c>
      <c r="BF899" s="207">
        <f>IF(N899="snížená",J899,0)</f>
        <v>0</v>
      </c>
      <c r="BG899" s="207">
        <f>IF(N899="zákl. přenesená",J899,0)</f>
        <v>0</v>
      </c>
      <c r="BH899" s="207">
        <f>IF(N899="sníž. přenesená",J899,0)</f>
        <v>0</v>
      </c>
      <c r="BI899" s="207">
        <f>IF(N899="nulová",J899,0)</f>
        <v>0</v>
      </c>
      <c r="BJ899" s="19" t="s">
        <v>80</v>
      </c>
      <c r="BK899" s="207">
        <f>ROUND(I899*H899,2)</f>
        <v>0</v>
      </c>
      <c r="BL899" s="19" t="s">
        <v>100</v>
      </c>
      <c r="BM899" s="206" t="s">
        <v>4152</v>
      </c>
    </row>
    <row r="900" spans="1:65" s="2" customFormat="1" ht="19.5">
      <c r="A900" s="36"/>
      <c r="B900" s="37"/>
      <c r="C900" s="38"/>
      <c r="D900" s="210" t="s">
        <v>720</v>
      </c>
      <c r="E900" s="38"/>
      <c r="F900" s="262" t="s">
        <v>4153</v>
      </c>
      <c r="G900" s="38"/>
      <c r="H900" s="38"/>
      <c r="I900" s="119"/>
      <c r="J900" s="38"/>
      <c r="K900" s="38"/>
      <c r="L900" s="41"/>
      <c r="M900" s="263"/>
      <c r="N900" s="264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9" t="s">
        <v>720</v>
      </c>
      <c r="AU900" s="19" t="s">
        <v>80</v>
      </c>
    </row>
    <row r="901" spans="1:65" s="12" customFormat="1" ht="25.9" customHeight="1">
      <c r="B901" s="179"/>
      <c r="C901" s="180"/>
      <c r="D901" s="181" t="s">
        <v>72</v>
      </c>
      <c r="E901" s="182" t="s">
        <v>264</v>
      </c>
      <c r="F901" s="182" t="s">
        <v>4154</v>
      </c>
      <c r="G901" s="180"/>
      <c r="H901" s="180"/>
      <c r="I901" s="183"/>
      <c r="J901" s="184">
        <f>BK901</f>
        <v>0</v>
      </c>
      <c r="K901" s="180"/>
      <c r="L901" s="185"/>
      <c r="M901" s="186"/>
      <c r="N901" s="187"/>
      <c r="O901" s="187"/>
      <c r="P901" s="188">
        <f>SUM(P902:P949)</f>
        <v>0</v>
      </c>
      <c r="Q901" s="187"/>
      <c r="R901" s="188">
        <f>SUM(R902:R949)</f>
        <v>0</v>
      </c>
      <c r="S901" s="187"/>
      <c r="T901" s="189">
        <f>SUM(T902:T949)</f>
        <v>0</v>
      </c>
      <c r="AR901" s="190" t="s">
        <v>80</v>
      </c>
      <c r="AT901" s="191" t="s">
        <v>72</v>
      </c>
      <c r="AU901" s="191" t="s">
        <v>73</v>
      </c>
      <c r="AY901" s="190" t="s">
        <v>211</v>
      </c>
      <c r="BK901" s="192">
        <f>SUM(BK902:BK949)</f>
        <v>0</v>
      </c>
    </row>
    <row r="902" spans="1:65" s="2" customFormat="1" ht="21.75" customHeight="1">
      <c r="A902" s="36"/>
      <c r="B902" s="37"/>
      <c r="C902" s="195" t="s">
        <v>4155</v>
      </c>
      <c r="D902" s="195" t="s">
        <v>213</v>
      </c>
      <c r="E902" s="196" t="s">
        <v>3127</v>
      </c>
      <c r="F902" s="197" t="s">
        <v>4156</v>
      </c>
      <c r="G902" s="198" t="s">
        <v>1608</v>
      </c>
      <c r="H902" s="199">
        <v>1</v>
      </c>
      <c r="I902" s="200"/>
      <c r="J902" s="201">
        <f>ROUND(I902*H902,2)</f>
        <v>0</v>
      </c>
      <c r="K902" s="197" t="s">
        <v>21</v>
      </c>
      <c r="L902" s="41"/>
      <c r="M902" s="202" t="s">
        <v>21</v>
      </c>
      <c r="N902" s="203" t="s">
        <v>44</v>
      </c>
      <c r="O902" s="66"/>
      <c r="P902" s="204">
        <f>O902*H902</f>
        <v>0</v>
      </c>
      <c r="Q902" s="204">
        <v>0</v>
      </c>
      <c r="R902" s="204">
        <f>Q902*H902</f>
        <v>0</v>
      </c>
      <c r="S902" s="204">
        <v>0</v>
      </c>
      <c r="T902" s="205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206" t="s">
        <v>100</v>
      </c>
      <c r="AT902" s="206" t="s">
        <v>213</v>
      </c>
      <c r="AU902" s="206" t="s">
        <v>80</v>
      </c>
      <c r="AY902" s="19" t="s">
        <v>211</v>
      </c>
      <c r="BE902" s="207">
        <f>IF(N902="základní",J902,0)</f>
        <v>0</v>
      </c>
      <c r="BF902" s="207">
        <f>IF(N902="snížená",J902,0)</f>
        <v>0</v>
      </c>
      <c r="BG902" s="207">
        <f>IF(N902="zákl. přenesená",J902,0)</f>
        <v>0</v>
      </c>
      <c r="BH902" s="207">
        <f>IF(N902="sníž. přenesená",J902,0)</f>
        <v>0</v>
      </c>
      <c r="BI902" s="207">
        <f>IF(N902="nulová",J902,0)</f>
        <v>0</v>
      </c>
      <c r="BJ902" s="19" t="s">
        <v>80</v>
      </c>
      <c r="BK902" s="207">
        <f>ROUND(I902*H902,2)</f>
        <v>0</v>
      </c>
      <c r="BL902" s="19" t="s">
        <v>100</v>
      </c>
      <c r="BM902" s="206" t="s">
        <v>4157</v>
      </c>
    </row>
    <row r="903" spans="1:65" s="2" customFormat="1" ht="19.5">
      <c r="A903" s="36"/>
      <c r="B903" s="37"/>
      <c r="C903" s="38"/>
      <c r="D903" s="210" t="s">
        <v>720</v>
      </c>
      <c r="E903" s="38"/>
      <c r="F903" s="262" t="s">
        <v>4158</v>
      </c>
      <c r="G903" s="38"/>
      <c r="H903" s="38"/>
      <c r="I903" s="119"/>
      <c r="J903" s="38"/>
      <c r="K903" s="38"/>
      <c r="L903" s="41"/>
      <c r="M903" s="263"/>
      <c r="N903" s="264"/>
      <c r="O903" s="66"/>
      <c r="P903" s="66"/>
      <c r="Q903" s="66"/>
      <c r="R903" s="66"/>
      <c r="S903" s="66"/>
      <c r="T903" s="67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T903" s="19" t="s">
        <v>720</v>
      </c>
      <c r="AU903" s="19" t="s">
        <v>80</v>
      </c>
    </row>
    <row r="904" spans="1:65" s="2" customFormat="1" ht="21.75" customHeight="1">
      <c r="A904" s="36"/>
      <c r="B904" s="37"/>
      <c r="C904" s="195" t="s">
        <v>3188</v>
      </c>
      <c r="D904" s="195" t="s">
        <v>213</v>
      </c>
      <c r="E904" s="196" t="s">
        <v>3137</v>
      </c>
      <c r="F904" s="197" t="s">
        <v>4156</v>
      </c>
      <c r="G904" s="198" t="s">
        <v>1608</v>
      </c>
      <c r="H904" s="199">
        <v>1</v>
      </c>
      <c r="I904" s="200"/>
      <c r="J904" s="201">
        <f>ROUND(I904*H904,2)</f>
        <v>0</v>
      </c>
      <c r="K904" s="197" t="s">
        <v>21</v>
      </c>
      <c r="L904" s="41"/>
      <c r="M904" s="202" t="s">
        <v>21</v>
      </c>
      <c r="N904" s="203" t="s">
        <v>44</v>
      </c>
      <c r="O904" s="66"/>
      <c r="P904" s="204">
        <f>O904*H904</f>
        <v>0</v>
      </c>
      <c r="Q904" s="204">
        <v>0</v>
      </c>
      <c r="R904" s="204">
        <f>Q904*H904</f>
        <v>0</v>
      </c>
      <c r="S904" s="204">
        <v>0</v>
      </c>
      <c r="T904" s="205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206" t="s">
        <v>100</v>
      </c>
      <c r="AT904" s="206" t="s">
        <v>213</v>
      </c>
      <c r="AU904" s="206" t="s">
        <v>80</v>
      </c>
      <c r="AY904" s="19" t="s">
        <v>211</v>
      </c>
      <c r="BE904" s="207">
        <f>IF(N904="základní",J904,0)</f>
        <v>0</v>
      </c>
      <c r="BF904" s="207">
        <f>IF(N904="snížená",J904,0)</f>
        <v>0</v>
      </c>
      <c r="BG904" s="207">
        <f>IF(N904="zákl. přenesená",J904,0)</f>
        <v>0</v>
      </c>
      <c r="BH904" s="207">
        <f>IF(N904="sníž. přenesená",J904,0)</f>
        <v>0</v>
      </c>
      <c r="BI904" s="207">
        <f>IF(N904="nulová",J904,0)</f>
        <v>0</v>
      </c>
      <c r="BJ904" s="19" t="s">
        <v>80</v>
      </c>
      <c r="BK904" s="207">
        <f>ROUND(I904*H904,2)</f>
        <v>0</v>
      </c>
      <c r="BL904" s="19" t="s">
        <v>100</v>
      </c>
      <c r="BM904" s="206" t="s">
        <v>4159</v>
      </c>
    </row>
    <row r="905" spans="1:65" s="2" customFormat="1" ht="19.5">
      <c r="A905" s="36"/>
      <c r="B905" s="37"/>
      <c r="C905" s="38"/>
      <c r="D905" s="210" t="s">
        <v>720</v>
      </c>
      <c r="E905" s="38"/>
      <c r="F905" s="262" t="s">
        <v>4160</v>
      </c>
      <c r="G905" s="38"/>
      <c r="H905" s="38"/>
      <c r="I905" s="119"/>
      <c r="J905" s="38"/>
      <c r="K905" s="38"/>
      <c r="L905" s="41"/>
      <c r="M905" s="263"/>
      <c r="N905" s="264"/>
      <c r="O905" s="66"/>
      <c r="P905" s="66"/>
      <c r="Q905" s="66"/>
      <c r="R905" s="66"/>
      <c r="S905" s="66"/>
      <c r="T905" s="67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T905" s="19" t="s">
        <v>720</v>
      </c>
      <c r="AU905" s="19" t="s">
        <v>80</v>
      </c>
    </row>
    <row r="906" spans="1:65" s="2" customFormat="1" ht="16.5" customHeight="1">
      <c r="A906" s="36"/>
      <c r="B906" s="37"/>
      <c r="C906" s="195" t="s">
        <v>4161</v>
      </c>
      <c r="D906" s="195" t="s">
        <v>213</v>
      </c>
      <c r="E906" s="196" t="s">
        <v>3142</v>
      </c>
      <c r="F906" s="197" t="s">
        <v>4162</v>
      </c>
      <c r="G906" s="198" t="s">
        <v>1608</v>
      </c>
      <c r="H906" s="199">
        <v>2</v>
      </c>
      <c r="I906" s="200"/>
      <c r="J906" s="201">
        <f>ROUND(I906*H906,2)</f>
        <v>0</v>
      </c>
      <c r="K906" s="197" t="s">
        <v>21</v>
      </c>
      <c r="L906" s="41"/>
      <c r="M906" s="202" t="s">
        <v>21</v>
      </c>
      <c r="N906" s="203" t="s">
        <v>44</v>
      </c>
      <c r="O906" s="66"/>
      <c r="P906" s="204">
        <f>O906*H906</f>
        <v>0</v>
      </c>
      <c r="Q906" s="204">
        <v>0</v>
      </c>
      <c r="R906" s="204">
        <f>Q906*H906</f>
        <v>0</v>
      </c>
      <c r="S906" s="204">
        <v>0</v>
      </c>
      <c r="T906" s="205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206" t="s">
        <v>100</v>
      </c>
      <c r="AT906" s="206" t="s">
        <v>213</v>
      </c>
      <c r="AU906" s="206" t="s">
        <v>80</v>
      </c>
      <c r="AY906" s="19" t="s">
        <v>211</v>
      </c>
      <c r="BE906" s="207">
        <f>IF(N906="základní",J906,0)</f>
        <v>0</v>
      </c>
      <c r="BF906" s="207">
        <f>IF(N906="snížená",J906,0)</f>
        <v>0</v>
      </c>
      <c r="BG906" s="207">
        <f>IF(N906="zákl. přenesená",J906,0)</f>
        <v>0</v>
      </c>
      <c r="BH906" s="207">
        <f>IF(N906="sníž. přenesená",J906,0)</f>
        <v>0</v>
      </c>
      <c r="BI906" s="207">
        <f>IF(N906="nulová",J906,0)</f>
        <v>0</v>
      </c>
      <c r="BJ906" s="19" t="s">
        <v>80</v>
      </c>
      <c r="BK906" s="207">
        <f>ROUND(I906*H906,2)</f>
        <v>0</v>
      </c>
      <c r="BL906" s="19" t="s">
        <v>100</v>
      </c>
      <c r="BM906" s="206" t="s">
        <v>4163</v>
      </c>
    </row>
    <row r="907" spans="1:65" s="2" customFormat="1" ht="19.5">
      <c r="A907" s="36"/>
      <c r="B907" s="37"/>
      <c r="C907" s="38"/>
      <c r="D907" s="210" t="s">
        <v>720</v>
      </c>
      <c r="E907" s="38"/>
      <c r="F907" s="262" t="s">
        <v>4164</v>
      </c>
      <c r="G907" s="38"/>
      <c r="H907" s="38"/>
      <c r="I907" s="119"/>
      <c r="J907" s="38"/>
      <c r="K907" s="38"/>
      <c r="L907" s="41"/>
      <c r="M907" s="263"/>
      <c r="N907" s="264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720</v>
      </c>
      <c r="AU907" s="19" t="s">
        <v>80</v>
      </c>
    </row>
    <row r="908" spans="1:65" s="2" customFormat="1" ht="16.5" customHeight="1">
      <c r="A908" s="36"/>
      <c r="B908" s="37"/>
      <c r="C908" s="195" t="s">
        <v>3191</v>
      </c>
      <c r="D908" s="195" t="s">
        <v>213</v>
      </c>
      <c r="E908" s="196" t="s">
        <v>3147</v>
      </c>
      <c r="F908" s="197" t="s">
        <v>4162</v>
      </c>
      <c r="G908" s="198" t="s">
        <v>1608</v>
      </c>
      <c r="H908" s="199">
        <v>2</v>
      </c>
      <c r="I908" s="200"/>
      <c r="J908" s="201">
        <f>ROUND(I908*H908,2)</f>
        <v>0</v>
      </c>
      <c r="K908" s="197" t="s">
        <v>21</v>
      </c>
      <c r="L908" s="41"/>
      <c r="M908" s="202" t="s">
        <v>21</v>
      </c>
      <c r="N908" s="203" t="s">
        <v>44</v>
      </c>
      <c r="O908" s="66"/>
      <c r="P908" s="204">
        <f>O908*H908</f>
        <v>0</v>
      </c>
      <c r="Q908" s="204">
        <v>0</v>
      </c>
      <c r="R908" s="204">
        <f>Q908*H908</f>
        <v>0</v>
      </c>
      <c r="S908" s="204">
        <v>0</v>
      </c>
      <c r="T908" s="205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206" t="s">
        <v>100</v>
      </c>
      <c r="AT908" s="206" t="s">
        <v>213</v>
      </c>
      <c r="AU908" s="206" t="s">
        <v>80</v>
      </c>
      <c r="AY908" s="19" t="s">
        <v>211</v>
      </c>
      <c r="BE908" s="207">
        <f>IF(N908="základní",J908,0)</f>
        <v>0</v>
      </c>
      <c r="BF908" s="207">
        <f>IF(N908="snížená",J908,0)</f>
        <v>0</v>
      </c>
      <c r="BG908" s="207">
        <f>IF(N908="zákl. přenesená",J908,0)</f>
        <v>0</v>
      </c>
      <c r="BH908" s="207">
        <f>IF(N908="sníž. přenesená",J908,0)</f>
        <v>0</v>
      </c>
      <c r="BI908" s="207">
        <f>IF(N908="nulová",J908,0)</f>
        <v>0</v>
      </c>
      <c r="BJ908" s="19" t="s">
        <v>80</v>
      </c>
      <c r="BK908" s="207">
        <f>ROUND(I908*H908,2)</f>
        <v>0</v>
      </c>
      <c r="BL908" s="19" t="s">
        <v>100</v>
      </c>
      <c r="BM908" s="206" t="s">
        <v>4165</v>
      </c>
    </row>
    <row r="909" spans="1:65" s="2" customFormat="1" ht="19.5">
      <c r="A909" s="36"/>
      <c r="B909" s="37"/>
      <c r="C909" s="38"/>
      <c r="D909" s="210" t="s">
        <v>720</v>
      </c>
      <c r="E909" s="38"/>
      <c r="F909" s="262" t="s">
        <v>3313</v>
      </c>
      <c r="G909" s="38"/>
      <c r="H909" s="38"/>
      <c r="I909" s="119"/>
      <c r="J909" s="38"/>
      <c r="K909" s="38"/>
      <c r="L909" s="41"/>
      <c r="M909" s="263"/>
      <c r="N909" s="264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720</v>
      </c>
      <c r="AU909" s="19" t="s">
        <v>80</v>
      </c>
    </row>
    <row r="910" spans="1:65" s="2" customFormat="1" ht="21.75" customHeight="1">
      <c r="A910" s="36"/>
      <c r="B910" s="37"/>
      <c r="C910" s="195" t="s">
        <v>4166</v>
      </c>
      <c r="D910" s="195" t="s">
        <v>213</v>
      </c>
      <c r="E910" s="196" t="s">
        <v>3151</v>
      </c>
      <c r="F910" s="197" t="s">
        <v>4167</v>
      </c>
      <c r="G910" s="198" t="s">
        <v>438</v>
      </c>
      <c r="H910" s="199">
        <v>462</v>
      </c>
      <c r="I910" s="200"/>
      <c r="J910" s="201">
        <f>ROUND(I910*H910,2)</f>
        <v>0</v>
      </c>
      <c r="K910" s="197" t="s">
        <v>21</v>
      </c>
      <c r="L910" s="41"/>
      <c r="M910" s="202" t="s">
        <v>21</v>
      </c>
      <c r="N910" s="203" t="s">
        <v>44</v>
      </c>
      <c r="O910" s="66"/>
      <c r="P910" s="204">
        <f>O910*H910</f>
        <v>0</v>
      </c>
      <c r="Q910" s="204">
        <v>0</v>
      </c>
      <c r="R910" s="204">
        <f>Q910*H910</f>
        <v>0</v>
      </c>
      <c r="S910" s="204">
        <v>0</v>
      </c>
      <c r="T910" s="205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206" t="s">
        <v>100</v>
      </c>
      <c r="AT910" s="206" t="s">
        <v>213</v>
      </c>
      <c r="AU910" s="206" t="s">
        <v>80</v>
      </c>
      <c r="AY910" s="19" t="s">
        <v>211</v>
      </c>
      <c r="BE910" s="207">
        <f>IF(N910="základní",J910,0)</f>
        <v>0</v>
      </c>
      <c r="BF910" s="207">
        <f>IF(N910="snížená",J910,0)</f>
        <v>0</v>
      </c>
      <c r="BG910" s="207">
        <f>IF(N910="zákl. přenesená",J910,0)</f>
        <v>0</v>
      </c>
      <c r="BH910" s="207">
        <f>IF(N910="sníž. přenesená",J910,0)</f>
        <v>0</v>
      </c>
      <c r="BI910" s="207">
        <f>IF(N910="nulová",J910,0)</f>
        <v>0</v>
      </c>
      <c r="BJ910" s="19" t="s">
        <v>80</v>
      </c>
      <c r="BK910" s="207">
        <f>ROUND(I910*H910,2)</f>
        <v>0</v>
      </c>
      <c r="BL910" s="19" t="s">
        <v>100</v>
      </c>
      <c r="BM910" s="206" t="s">
        <v>4168</v>
      </c>
    </row>
    <row r="911" spans="1:65" s="2" customFormat="1" ht="19.5">
      <c r="A911" s="36"/>
      <c r="B911" s="37"/>
      <c r="C911" s="38"/>
      <c r="D911" s="210" t="s">
        <v>720</v>
      </c>
      <c r="E911" s="38"/>
      <c r="F911" s="262" t="s">
        <v>4164</v>
      </c>
      <c r="G911" s="38"/>
      <c r="H911" s="38"/>
      <c r="I911" s="119"/>
      <c r="J911" s="38"/>
      <c r="K911" s="38"/>
      <c r="L911" s="41"/>
      <c r="M911" s="263"/>
      <c r="N911" s="264"/>
      <c r="O911" s="66"/>
      <c r="P911" s="66"/>
      <c r="Q911" s="66"/>
      <c r="R911" s="66"/>
      <c r="S911" s="66"/>
      <c r="T911" s="67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9" t="s">
        <v>720</v>
      </c>
      <c r="AU911" s="19" t="s">
        <v>80</v>
      </c>
    </row>
    <row r="912" spans="1:65" s="2" customFormat="1" ht="21.75" customHeight="1">
      <c r="A912" s="36"/>
      <c r="B912" s="37"/>
      <c r="C912" s="195" t="s">
        <v>3193</v>
      </c>
      <c r="D912" s="195" t="s">
        <v>213</v>
      </c>
      <c r="E912" s="196" t="s">
        <v>3155</v>
      </c>
      <c r="F912" s="197" t="s">
        <v>4167</v>
      </c>
      <c r="G912" s="198" t="s">
        <v>438</v>
      </c>
      <c r="H912" s="199">
        <v>462</v>
      </c>
      <c r="I912" s="200"/>
      <c r="J912" s="201">
        <f>ROUND(I912*H912,2)</f>
        <v>0</v>
      </c>
      <c r="K912" s="197" t="s">
        <v>21</v>
      </c>
      <c r="L912" s="41"/>
      <c r="M912" s="202" t="s">
        <v>21</v>
      </c>
      <c r="N912" s="203" t="s">
        <v>44</v>
      </c>
      <c r="O912" s="66"/>
      <c r="P912" s="204">
        <f>O912*H912</f>
        <v>0</v>
      </c>
      <c r="Q912" s="204">
        <v>0</v>
      </c>
      <c r="R912" s="204">
        <f>Q912*H912</f>
        <v>0</v>
      </c>
      <c r="S912" s="204">
        <v>0</v>
      </c>
      <c r="T912" s="205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206" t="s">
        <v>100</v>
      </c>
      <c r="AT912" s="206" t="s">
        <v>213</v>
      </c>
      <c r="AU912" s="206" t="s">
        <v>80</v>
      </c>
      <c r="AY912" s="19" t="s">
        <v>211</v>
      </c>
      <c r="BE912" s="207">
        <f>IF(N912="základní",J912,0)</f>
        <v>0</v>
      </c>
      <c r="BF912" s="207">
        <f>IF(N912="snížená",J912,0)</f>
        <v>0</v>
      </c>
      <c r="BG912" s="207">
        <f>IF(N912="zákl. přenesená",J912,0)</f>
        <v>0</v>
      </c>
      <c r="BH912" s="207">
        <f>IF(N912="sníž. přenesená",J912,0)</f>
        <v>0</v>
      </c>
      <c r="BI912" s="207">
        <f>IF(N912="nulová",J912,0)</f>
        <v>0</v>
      </c>
      <c r="BJ912" s="19" t="s">
        <v>80</v>
      </c>
      <c r="BK912" s="207">
        <f>ROUND(I912*H912,2)</f>
        <v>0</v>
      </c>
      <c r="BL912" s="19" t="s">
        <v>100</v>
      </c>
      <c r="BM912" s="206" t="s">
        <v>4169</v>
      </c>
    </row>
    <row r="913" spans="1:65" s="2" customFormat="1" ht="19.5">
      <c r="A913" s="36"/>
      <c r="B913" s="37"/>
      <c r="C913" s="38"/>
      <c r="D913" s="210" t="s">
        <v>720</v>
      </c>
      <c r="E913" s="38"/>
      <c r="F913" s="262" t="s">
        <v>3313</v>
      </c>
      <c r="G913" s="38"/>
      <c r="H913" s="38"/>
      <c r="I913" s="119"/>
      <c r="J913" s="38"/>
      <c r="K913" s="38"/>
      <c r="L913" s="41"/>
      <c r="M913" s="263"/>
      <c r="N913" s="264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9" t="s">
        <v>720</v>
      </c>
      <c r="AU913" s="19" t="s">
        <v>80</v>
      </c>
    </row>
    <row r="914" spans="1:65" s="2" customFormat="1" ht="16.5" customHeight="1">
      <c r="A914" s="36"/>
      <c r="B914" s="37"/>
      <c r="C914" s="195" t="s">
        <v>4170</v>
      </c>
      <c r="D914" s="195" t="s">
        <v>213</v>
      </c>
      <c r="E914" s="196" t="s">
        <v>3159</v>
      </c>
      <c r="F914" s="197" t="s">
        <v>4171</v>
      </c>
      <c r="G914" s="198" t="s">
        <v>1608</v>
      </c>
      <c r="H914" s="199">
        <v>6</v>
      </c>
      <c r="I914" s="200"/>
      <c r="J914" s="201">
        <f>ROUND(I914*H914,2)</f>
        <v>0</v>
      </c>
      <c r="K914" s="197" t="s">
        <v>21</v>
      </c>
      <c r="L914" s="41"/>
      <c r="M914" s="202" t="s">
        <v>21</v>
      </c>
      <c r="N914" s="203" t="s">
        <v>44</v>
      </c>
      <c r="O914" s="66"/>
      <c r="P914" s="204">
        <f>O914*H914</f>
        <v>0</v>
      </c>
      <c r="Q914" s="204">
        <v>0</v>
      </c>
      <c r="R914" s="204">
        <f>Q914*H914</f>
        <v>0</v>
      </c>
      <c r="S914" s="204">
        <v>0</v>
      </c>
      <c r="T914" s="205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206" t="s">
        <v>100</v>
      </c>
      <c r="AT914" s="206" t="s">
        <v>213</v>
      </c>
      <c r="AU914" s="206" t="s">
        <v>80</v>
      </c>
      <c r="AY914" s="19" t="s">
        <v>211</v>
      </c>
      <c r="BE914" s="207">
        <f>IF(N914="základní",J914,0)</f>
        <v>0</v>
      </c>
      <c r="BF914" s="207">
        <f>IF(N914="snížená",J914,0)</f>
        <v>0</v>
      </c>
      <c r="BG914" s="207">
        <f>IF(N914="zákl. přenesená",J914,0)</f>
        <v>0</v>
      </c>
      <c r="BH914" s="207">
        <f>IF(N914="sníž. přenesená",J914,0)</f>
        <v>0</v>
      </c>
      <c r="BI914" s="207">
        <f>IF(N914="nulová",J914,0)</f>
        <v>0</v>
      </c>
      <c r="BJ914" s="19" t="s">
        <v>80</v>
      </c>
      <c r="BK914" s="207">
        <f>ROUND(I914*H914,2)</f>
        <v>0</v>
      </c>
      <c r="BL914" s="19" t="s">
        <v>100</v>
      </c>
      <c r="BM914" s="206" t="s">
        <v>4172</v>
      </c>
    </row>
    <row r="915" spans="1:65" s="2" customFormat="1" ht="19.5">
      <c r="A915" s="36"/>
      <c r="B915" s="37"/>
      <c r="C915" s="38"/>
      <c r="D915" s="210" t="s">
        <v>720</v>
      </c>
      <c r="E915" s="38"/>
      <c r="F915" s="262" t="s">
        <v>4164</v>
      </c>
      <c r="G915" s="38"/>
      <c r="H915" s="38"/>
      <c r="I915" s="119"/>
      <c r="J915" s="38"/>
      <c r="K915" s="38"/>
      <c r="L915" s="41"/>
      <c r="M915" s="263"/>
      <c r="N915" s="264"/>
      <c r="O915" s="66"/>
      <c r="P915" s="66"/>
      <c r="Q915" s="66"/>
      <c r="R915" s="66"/>
      <c r="S915" s="66"/>
      <c r="T915" s="67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T915" s="19" t="s">
        <v>720</v>
      </c>
      <c r="AU915" s="19" t="s">
        <v>80</v>
      </c>
    </row>
    <row r="916" spans="1:65" s="2" customFormat="1" ht="16.5" customHeight="1">
      <c r="A916" s="36"/>
      <c r="B916" s="37"/>
      <c r="C916" s="195" t="s">
        <v>3197</v>
      </c>
      <c r="D916" s="195" t="s">
        <v>213</v>
      </c>
      <c r="E916" s="196" t="s">
        <v>3164</v>
      </c>
      <c r="F916" s="197" t="s">
        <v>4171</v>
      </c>
      <c r="G916" s="198" t="s">
        <v>1608</v>
      </c>
      <c r="H916" s="199">
        <v>6</v>
      </c>
      <c r="I916" s="200"/>
      <c r="J916" s="201">
        <f>ROUND(I916*H916,2)</f>
        <v>0</v>
      </c>
      <c r="K916" s="197" t="s">
        <v>21</v>
      </c>
      <c r="L916" s="41"/>
      <c r="M916" s="202" t="s">
        <v>21</v>
      </c>
      <c r="N916" s="203" t="s">
        <v>44</v>
      </c>
      <c r="O916" s="66"/>
      <c r="P916" s="204">
        <f>O916*H916</f>
        <v>0</v>
      </c>
      <c r="Q916" s="204">
        <v>0</v>
      </c>
      <c r="R916" s="204">
        <f>Q916*H916</f>
        <v>0</v>
      </c>
      <c r="S916" s="204">
        <v>0</v>
      </c>
      <c r="T916" s="205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206" t="s">
        <v>100</v>
      </c>
      <c r="AT916" s="206" t="s">
        <v>213</v>
      </c>
      <c r="AU916" s="206" t="s">
        <v>80</v>
      </c>
      <c r="AY916" s="19" t="s">
        <v>211</v>
      </c>
      <c r="BE916" s="207">
        <f>IF(N916="základní",J916,0)</f>
        <v>0</v>
      </c>
      <c r="BF916" s="207">
        <f>IF(N916="snížená",J916,0)</f>
        <v>0</v>
      </c>
      <c r="BG916" s="207">
        <f>IF(N916="zákl. přenesená",J916,0)</f>
        <v>0</v>
      </c>
      <c r="BH916" s="207">
        <f>IF(N916="sníž. přenesená",J916,0)</f>
        <v>0</v>
      </c>
      <c r="BI916" s="207">
        <f>IF(N916="nulová",J916,0)</f>
        <v>0</v>
      </c>
      <c r="BJ916" s="19" t="s">
        <v>80</v>
      </c>
      <c r="BK916" s="207">
        <f>ROUND(I916*H916,2)</f>
        <v>0</v>
      </c>
      <c r="BL916" s="19" t="s">
        <v>100</v>
      </c>
      <c r="BM916" s="206" t="s">
        <v>4173</v>
      </c>
    </row>
    <row r="917" spans="1:65" s="2" customFormat="1" ht="19.5">
      <c r="A917" s="36"/>
      <c r="B917" s="37"/>
      <c r="C917" s="38"/>
      <c r="D917" s="210" t="s">
        <v>720</v>
      </c>
      <c r="E917" s="38"/>
      <c r="F917" s="262" t="s">
        <v>3313</v>
      </c>
      <c r="G917" s="38"/>
      <c r="H917" s="38"/>
      <c r="I917" s="119"/>
      <c r="J917" s="38"/>
      <c r="K917" s="38"/>
      <c r="L917" s="41"/>
      <c r="M917" s="263"/>
      <c r="N917" s="264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720</v>
      </c>
      <c r="AU917" s="19" t="s">
        <v>80</v>
      </c>
    </row>
    <row r="918" spans="1:65" s="2" customFormat="1" ht="16.5" customHeight="1">
      <c r="A918" s="36"/>
      <c r="B918" s="37"/>
      <c r="C918" s="195" t="s">
        <v>4174</v>
      </c>
      <c r="D918" s="195" t="s">
        <v>213</v>
      </c>
      <c r="E918" s="196" t="s">
        <v>4175</v>
      </c>
      <c r="F918" s="197" t="s">
        <v>4176</v>
      </c>
      <c r="G918" s="198" t="s">
        <v>1608</v>
      </c>
      <c r="H918" s="199">
        <v>7</v>
      </c>
      <c r="I918" s="200"/>
      <c r="J918" s="201">
        <f>ROUND(I918*H918,2)</f>
        <v>0</v>
      </c>
      <c r="K918" s="197" t="s">
        <v>21</v>
      </c>
      <c r="L918" s="41"/>
      <c r="M918" s="202" t="s">
        <v>21</v>
      </c>
      <c r="N918" s="203" t="s">
        <v>44</v>
      </c>
      <c r="O918" s="66"/>
      <c r="P918" s="204">
        <f>O918*H918</f>
        <v>0</v>
      </c>
      <c r="Q918" s="204">
        <v>0</v>
      </c>
      <c r="R918" s="204">
        <f>Q918*H918</f>
        <v>0</v>
      </c>
      <c r="S918" s="204">
        <v>0</v>
      </c>
      <c r="T918" s="205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206" t="s">
        <v>100</v>
      </c>
      <c r="AT918" s="206" t="s">
        <v>213</v>
      </c>
      <c r="AU918" s="206" t="s">
        <v>80</v>
      </c>
      <c r="AY918" s="19" t="s">
        <v>211</v>
      </c>
      <c r="BE918" s="207">
        <f>IF(N918="základní",J918,0)</f>
        <v>0</v>
      </c>
      <c r="BF918" s="207">
        <f>IF(N918="snížená",J918,0)</f>
        <v>0</v>
      </c>
      <c r="BG918" s="207">
        <f>IF(N918="zákl. přenesená",J918,0)</f>
        <v>0</v>
      </c>
      <c r="BH918" s="207">
        <f>IF(N918="sníž. přenesená",J918,0)</f>
        <v>0</v>
      </c>
      <c r="BI918" s="207">
        <f>IF(N918="nulová",J918,0)</f>
        <v>0</v>
      </c>
      <c r="BJ918" s="19" t="s">
        <v>80</v>
      </c>
      <c r="BK918" s="207">
        <f>ROUND(I918*H918,2)</f>
        <v>0</v>
      </c>
      <c r="BL918" s="19" t="s">
        <v>100</v>
      </c>
      <c r="BM918" s="206" t="s">
        <v>4177</v>
      </c>
    </row>
    <row r="919" spans="1:65" s="2" customFormat="1" ht="19.5">
      <c r="A919" s="36"/>
      <c r="B919" s="37"/>
      <c r="C919" s="38"/>
      <c r="D919" s="210" t="s">
        <v>720</v>
      </c>
      <c r="E919" s="38"/>
      <c r="F919" s="262" t="s">
        <v>4164</v>
      </c>
      <c r="G919" s="38"/>
      <c r="H919" s="38"/>
      <c r="I919" s="119"/>
      <c r="J919" s="38"/>
      <c r="K919" s="38"/>
      <c r="L919" s="41"/>
      <c r="M919" s="263"/>
      <c r="N919" s="264"/>
      <c r="O919" s="66"/>
      <c r="P919" s="66"/>
      <c r="Q919" s="66"/>
      <c r="R919" s="66"/>
      <c r="S919" s="66"/>
      <c r="T919" s="67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T919" s="19" t="s">
        <v>720</v>
      </c>
      <c r="AU919" s="19" t="s">
        <v>80</v>
      </c>
    </row>
    <row r="920" spans="1:65" s="2" customFormat="1" ht="16.5" customHeight="1">
      <c r="A920" s="36"/>
      <c r="B920" s="37"/>
      <c r="C920" s="195" t="s">
        <v>3201</v>
      </c>
      <c r="D920" s="195" t="s">
        <v>213</v>
      </c>
      <c r="E920" s="196" t="s">
        <v>4178</v>
      </c>
      <c r="F920" s="197" t="s">
        <v>4176</v>
      </c>
      <c r="G920" s="198" t="s">
        <v>1608</v>
      </c>
      <c r="H920" s="199">
        <v>7</v>
      </c>
      <c r="I920" s="200"/>
      <c r="J920" s="201">
        <f>ROUND(I920*H920,2)</f>
        <v>0</v>
      </c>
      <c r="K920" s="197" t="s">
        <v>21</v>
      </c>
      <c r="L920" s="41"/>
      <c r="M920" s="202" t="s">
        <v>21</v>
      </c>
      <c r="N920" s="203" t="s">
        <v>44</v>
      </c>
      <c r="O920" s="66"/>
      <c r="P920" s="204">
        <f>O920*H920</f>
        <v>0</v>
      </c>
      <c r="Q920" s="204">
        <v>0</v>
      </c>
      <c r="R920" s="204">
        <f>Q920*H920</f>
        <v>0</v>
      </c>
      <c r="S920" s="204">
        <v>0</v>
      </c>
      <c r="T920" s="205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206" t="s">
        <v>100</v>
      </c>
      <c r="AT920" s="206" t="s">
        <v>213</v>
      </c>
      <c r="AU920" s="206" t="s">
        <v>80</v>
      </c>
      <c r="AY920" s="19" t="s">
        <v>211</v>
      </c>
      <c r="BE920" s="207">
        <f>IF(N920="základní",J920,0)</f>
        <v>0</v>
      </c>
      <c r="BF920" s="207">
        <f>IF(N920="snížená",J920,0)</f>
        <v>0</v>
      </c>
      <c r="BG920" s="207">
        <f>IF(N920="zákl. přenesená",J920,0)</f>
        <v>0</v>
      </c>
      <c r="BH920" s="207">
        <f>IF(N920="sníž. přenesená",J920,0)</f>
        <v>0</v>
      </c>
      <c r="BI920" s="207">
        <f>IF(N920="nulová",J920,0)</f>
        <v>0</v>
      </c>
      <c r="BJ920" s="19" t="s">
        <v>80</v>
      </c>
      <c r="BK920" s="207">
        <f>ROUND(I920*H920,2)</f>
        <v>0</v>
      </c>
      <c r="BL920" s="19" t="s">
        <v>100</v>
      </c>
      <c r="BM920" s="206" t="s">
        <v>4179</v>
      </c>
    </row>
    <row r="921" spans="1:65" s="2" customFormat="1" ht="19.5">
      <c r="A921" s="36"/>
      <c r="B921" s="37"/>
      <c r="C921" s="38"/>
      <c r="D921" s="210" t="s">
        <v>720</v>
      </c>
      <c r="E921" s="38"/>
      <c r="F921" s="262" t="s">
        <v>3313</v>
      </c>
      <c r="G921" s="38"/>
      <c r="H921" s="38"/>
      <c r="I921" s="119"/>
      <c r="J921" s="38"/>
      <c r="K921" s="38"/>
      <c r="L921" s="41"/>
      <c r="M921" s="263"/>
      <c r="N921" s="264"/>
      <c r="O921" s="66"/>
      <c r="P921" s="66"/>
      <c r="Q921" s="66"/>
      <c r="R921" s="66"/>
      <c r="S921" s="66"/>
      <c r="T921" s="67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T921" s="19" t="s">
        <v>720</v>
      </c>
      <c r="AU921" s="19" t="s">
        <v>80</v>
      </c>
    </row>
    <row r="922" spans="1:65" s="2" customFormat="1" ht="16.5" customHeight="1">
      <c r="A922" s="36"/>
      <c r="B922" s="37"/>
      <c r="C922" s="195" t="s">
        <v>4180</v>
      </c>
      <c r="D922" s="195" t="s">
        <v>213</v>
      </c>
      <c r="E922" s="196" t="s">
        <v>4181</v>
      </c>
      <c r="F922" s="197" t="s">
        <v>4182</v>
      </c>
      <c r="G922" s="198" t="s">
        <v>1608</v>
      </c>
      <c r="H922" s="199">
        <v>72</v>
      </c>
      <c r="I922" s="200"/>
      <c r="J922" s="201">
        <f>ROUND(I922*H922,2)</f>
        <v>0</v>
      </c>
      <c r="K922" s="197" t="s">
        <v>21</v>
      </c>
      <c r="L922" s="41"/>
      <c r="M922" s="202" t="s">
        <v>21</v>
      </c>
      <c r="N922" s="203" t="s">
        <v>44</v>
      </c>
      <c r="O922" s="66"/>
      <c r="P922" s="204">
        <f>O922*H922</f>
        <v>0</v>
      </c>
      <c r="Q922" s="204">
        <v>0</v>
      </c>
      <c r="R922" s="204">
        <f>Q922*H922</f>
        <v>0</v>
      </c>
      <c r="S922" s="204">
        <v>0</v>
      </c>
      <c r="T922" s="20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206" t="s">
        <v>100</v>
      </c>
      <c r="AT922" s="206" t="s">
        <v>213</v>
      </c>
      <c r="AU922" s="206" t="s">
        <v>80</v>
      </c>
      <c r="AY922" s="19" t="s">
        <v>211</v>
      </c>
      <c r="BE922" s="207">
        <f>IF(N922="základní",J922,0)</f>
        <v>0</v>
      </c>
      <c r="BF922" s="207">
        <f>IF(N922="snížená",J922,0)</f>
        <v>0</v>
      </c>
      <c r="BG922" s="207">
        <f>IF(N922="zákl. přenesená",J922,0)</f>
        <v>0</v>
      </c>
      <c r="BH922" s="207">
        <f>IF(N922="sníž. přenesená",J922,0)</f>
        <v>0</v>
      </c>
      <c r="BI922" s="207">
        <f>IF(N922="nulová",J922,0)</f>
        <v>0</v>
      </c>
      <c r="BJ922" s="19" t="s">
        <v>80</v>
      </c>
      <c r="BK922" s="207">
        <f>ROUND(I922*H922,2)</f>
        <v>0</v>
      </c>
      <c r="BL922" s="19" t="s">
        <v>100</v>
      </c>
      <c r="BM922" s="206" t="s">
        <v>4183</v>
      </c>
    </row>
    <row r="923" spans="1:65" s="2" customFormat="1" ht="19.5">
      <c r="A923" s="36"/>
      <c r="B923" s="37"/>
      <c r="C923" s="38"/>
      <c r="D923" s="210" t="s">
        <v>720</v>
      </c>
      <c r="E923" s="38"/>
      <c r="F923" s="262" t="s">
        <v>4164</v>
      </c>
      <c r="G923" s="38"/>
      <c r="H923" s="38"/>
      <c r="I923" s="119"/>
      <c r="J923" s="38"/>
      <c r="K923" s="38"/>
      <c r="L923" s="41"/>
      <c r="M923" s="263"/>
      <c r="N923" s="264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720</v>
      </c>
      <c r="AU923" s="19" t="s">
        <v>80</v>
      </c>
    </row>
    <row r="924" spans="1:65" s="2" customFormat="1" ht="16.5" customHeight="1">
      <c r="A924" s="36"/>
      <c r="B924" s="37"/>
      <c r="C924" s="195" t="s">
        <v>3205</v>
      </c>
      <c r="D924" s="195" t="s">
        <v>213</v>
      </c>
      <c r="E924" s="196" t="s">
        <v>4184</v>
      </c>
      <c r="F924" s="197" t="s">
        <v>4182</v>
      </c>
      <c r="G924" s="198" t="s">
        <v>1608</v>
      </c>
      <c r="H924" s="199">
        <v>72</v>
      </c>
      <c r="I924" s="200"/>
      <c r="J924" s="201">
        <f>ROUND(I924*H924,2)</f>
        <v>0</v>
      </c>
      <c r="K924" s="197" t="s">
        <v>21</v>
      </c>
      <c r="L924" s="41"/>
      <c r="M924" s="202" t="s">
        <v>21</v>
      </c>
      <c r="N924" s="203" t="s">
        <v>44</v>
      </c>
      <c r="O924" s="66"/>
      <c r="P924" s="204">
        <f>O924*H924</f>
        <v>0</v>
      </c>
      <c r="Q924" s="204">
        <v>0</v>
      </c>
      <c r="R924" s="204">
        <f>Q924*H924</f>
        <v>0</v>
      </c>
      <c r="S924" s="204">
        <v>0</v>
      </c>
      <c r="T924" s="205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206" t="s">
        <v>100</v>
      </c>
      <c r="AT924" s="206" t="s">
        <v>213</v>
      </c>
      <c r="AU924" s="206" t="s">
        <v>80</v>
      </c>
      <c r="AY924" s="19" t="s">
        <v>211</v>
      </c>
      <c r="BE924" s="207">
        <f>IF(N924="základní",J924,0)</f>
        <v>0</v>
      </c>
      <c r="BF924" s="207">
        <f>IF(N924="snížená",J924,0)</f>
        <v>0</v>
      </c>
      <c r="BG924" s="207">
        <f>IF(N924="zákl. přenesená",J924,0)</f>
        <v>0</v>
      </c>
      <c r="BH924" s="207">
        <f>IF(N924="sníž. přenesená",J924,0)</f>
        <v>0</v>
      </c>
      <c r="BI924" s="207">
        <f>IF(N924="nulová",J924,0)</f>
        <v>0</v>
      </c>
      <c r="BJ924" s="19" t="s">
        <v>80</v>
      </c>
      <c r="BK924" s="207">
        <f>ROUND(I924*H924,2)</f>
        <v>0</v>
      </c>
      <c r="BL924" s="19" t="s">
        <v>100</v>
      </c>
      <c r="BM924" s="206" t="s">
        <v>4185</v>
      </c>
    </row>
    <row r="925" spans="1:65" s="2" customFormat="1" ht="19.5">
      <c r="A925" s="36"/>
      <c r="B925" s="37"/>
      <c r="C925" s="38"/>
      <c r="D925" s="210" t="s">
        <v>720</v>
      </c>
      <c r="E925" s="38"/>
      <c r="F925" s="262" t="s">
        <v>4186</v>
      </c>
      <c r="G925" s="38"/>
      <c r="H925" s="38"/>
      <c r="I925" s="119"/>
      <c r="J925" s="38"/>
      <c r="K925" s="38"/>
      <c r="L925" s="41"/>
      <c r="M925" s="263"/>
      <c r="N925" s="264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720</v>
      </c>
      <c r="AU925" s="19" t="s">
        <v>80</v>
      </c>
    </row>
    <row r="926" spans="1:65" s="2" customFormat="1" ht="16.5" customHeight="1">
      <c r="A926" s="36"/>
      <c r="B926" s="37"/>
      <c r="C926" s="195" t="s">
        <v>4187</v>
      </c>
      <c r="D926" s="195" t="s">
        <v>213</v>
      </c>
      <c r="E926" s="196" t="s">
        <v>4188</v>
      </c>
      <c r="F926" s="197" t="s">
        <v>3741</v>
      </c>
      <c r="G926" s="198" t="s">
        <v>1608</v>
      </c>
      <c r="H926" s="199">
        <v>8</v>
      </c>
      <c r="I926" s="200"/>
      <c r="J926" s="201">
        <f>ROUND(I926*H926,2)</f>
        <v>0</v>
      </c>
      <c r="K926" s="197" t="s">
        <v>21</v>
      </c>
      <c r="L926" s="41"/>
      <c r="M926" s="202" t="s">
        <v>21</v>
      </c>
      <c r="N926" s="203" t="s">
        <v>44</v>
      </c>
      <c r="O926" s="66"/>
      <c r="P926" s="204">
        <f>O926*H926</f>
        <v>0</v>
      </c>
      <c r="Q926" s="204">
        <v>0</v>
      </c>
      <c r="R926" s="204">
        <f>Q926*H926</f>
        <v>0</v>
      </c>
      <c r="S926" s="204">
        <v>0</v>
      </c>
      <c r="T926" s="205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206" t="s">
        <v>100</v>
      </c>
      <c r="AT926" s="206" t="s">
        <v>213</v>
      </c>
      <c r="AU926" s="206" t="s">
        <v>80</v>
      </c>
      <c r="AY926" s="19" t="s">
        <v>211</v>
      </c>
      <c r="BE926" s="207">
        <f>IF(N926="základní",J926,0)</f>
        <v>0</v>
      </c>
      <c r="BF926" s="207">
        <f>IF(N926="snížená",J926,0)</f>
        <v>0</v>
      </c>
      <c r="BG926" s="207">
        <f>IF(N926="zákl. přenesená",J926,0)</f>
        <v>0</v>
      </c>
      <c r="BH926" s="207">
        <f>IF(N926="sníž. přenesená",J926,0)</f>
        <v>0</v>
      </c>
      <c r="BI926" s="207">
        <f>IF(N926="nulová",J926,0)</f>
        <v>0</v>
      </c>
      <c r="BJ926" s="19" t="s">
        <v>80</v>
      </c>
      <c r="BK926" s="207">
        <f>ROUND(I926*H926,2)</f>
        <v>0</v>
      </c>
      <c r="BL926" s="19" t="s">
        <v>100</v>
      </c>
      <c r="BM926" s="206" t="s">
        <v>4189</v>
      </c>
    </row>
    <row r="927" spans="1:65" s="2" customFormat="1" ht="19.5">
      <c r="A927" s="36"/>
      <c r="B927" s="37"/>
      <c r="C927" s="38"/>
      <c r="D927" s="210" t="s">
        <v>720</v>
      </c>
      <c r="E927" s="38"/>
      <c r="F927" s="262" t="s">
        <v>3300</v>
      </c>
      <c r="G927" s="38"/>
      <c r="H927" s="38"/>
      <c r="I927" s="119"/>
      <c r="J927" s="38"/>
      <c r="K927" s="38"/>
      <c r="L927" s="41"/>
      <c r="M927" s="263"/>
      <c r="N927" s="264"/>
      <c r="O927" s="66"/>
      <c r="P927" s="66"/>
      <c r="Q927" s="66"/>
      <c r="R927" s="66"/>
      <c r="S927" s="66"/>
      <c r="T927" s="67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T927" s="19" t="s">
        <v>720</v>
      </c>
      <c r="AU927" s="19" t="s">
        <v>80</v>
      </c>
    </row>
    <row r="928" spans="1:65" s="2" customFormat="1" ht="16.5" customHeight="1">
      <c r="A928" s="36"/>
      <c r="B928" s="37"/>
      <c r="C928" s="195" t="s">
        <v>3209</v>
      </c>
      <c r="D928" s="195" t="s">
        <v>213</v>
      </c>
      <c r="E928" s="196" t="s">
        <v>4190</v>
      </c>
      <c r="F928" s="197" t="s">
        <v>3741</v>
      </c>
      <c r="G928" s="198" t="s">
        <v>1608</v>
      </c>
      <c r="H928" s="199">
        <v>8</v>
      </c>
      <c r="I928" s="200"/>
      <c r="J928" s="201">
        <f>ROUND(I928*H928,2)</f>
        <v>0</v>
      </c>
      <c r="K928" s="197" t="s">
        <v>21</v>
      </c>
      <c r="L928" s="41"/>
      <c r="M928" s="202" t="s">
        <v>21</v>
      </c>
      <c r="N928" s="203" t="s">
        <v>44</v>
      </c>
      <c r="O928" s="66"/>
      <c r="P928" s="204">
        <f>O928*H928</f>
        <v>0</v>
      </c>
      <c r="Q928" s="204">
        <v>0</v>
      </c>
      <c r="R928" s="204">
        <f>Q928*H928</f>
        <v>0</v>
      </c>
      <c r="S928" s="204">
        <v>0</v>
      </c>
      <c r="T928" s="20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206" t="s">
        <v>100</v>
      </c>
      <c r="AT928" s="206" t="s">
        <v>213</v>
      </c>
      <c r="AU928" s="206" t="s">
        <v>80</v>
      </c>
      <c r="AY928" s="19" t="s">
        <v>211</v>
      </c>
      <c r="BE928" s="207">
        <f>IF(N928="základní",J928,0)</f>
        <v>0</v>
      </c>
      <c r="BF928" s="207">
        <f>IF(N928="snížená",J928,0)</f>
        <v>0</v>
      </c>
      <c r="BG928" s="207">
        <f>IF(N928="zákl. přenesená",J928,0)</f>
        <v>0</v>
      </c>
      <c r="BH928" s="207">
        <f>IF(N928="sníž. přenesená",J928,0)</f>
        <v>0</v>
      </c>
      <c r="BI928" s="207">
        <f>IF(N928="nulová",J928,0)</f>
        <v>0</v>
      </c>
      <c r="BJ928" s="19" t="s">
        <v>80</v>
      </c>
      <c r="BK928" s="207">
        <f>ROUND(I928*H928,2)</f>
        <v>0</v>
      </c>
      <c r="BL928" s="19" t="s">
        <v>100</v>
      </c>
      <c r="BM928" s="206" t="s">
        <v>4191</v>
      </c>
    </row>
    <row r="929" spans="1:65" s="2" customFormat="1" ht="19.5">
      <c r="A929" s="36"/>
      <c r="B929" s="37"/>
      <c r="C929" s="38"/>
      <c r="D929" s="210" t="s">
        <v>720</v>
      </c>
      <c r="E929" s="38"/>
      <c r="F929" s="262" t="s">
        <v>3304</v>
      </c>
      <c r="G929" s="38"/>
      <c r="H929" s="38"/>
      <c r="I929" s="119"/>
      <c r="J929" s="38"/>
      <c r="K929" s="38"/>
      <c r="L929" s="41"/>
      <c r="M929" s="263"/>
      <c r="N929" s="264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720</v>
      </c>
      <c r="AU929" s="19" t="s">
        <v>80</v>
      </c>
    </row>
    <row r="930" spans="1:65" s="2" customFormat="1" ht="16.5" customHeight="1">
      <c r="A930" s="36"/>
      <c r="B930" s="37"/>
      <c r="C930" s="195" t="s">
        <v>4192</v>
      </c>
      <c r="D930" s="195" t="s">
        <v>213</v>
      </c>
      <c r="E930" s="196" t="s">
        <v>4193</v>
      </c>
      <c r="F930" s="197" t="s">
        <v>4194</v>
      </c>
      <c r="G930" s="198" t="s">
        <v>1608</v>
      </c>
      <c r="H930" s="199">
        <v>8</v>
      </c>
      <c r="I930" s="200"/>
      <c r="J930" s="201">
        <f>ROUND(I930*H930,2)</f>
        <v>0</v>
      </c>
      <c r="K930" s="197" t="s">
        <v>21</v>
      </c>
      <c r="L930" s="41"/>
      <c r="M930" s="202" t="s">
        <v>21</v>
      </c>
      <c r="N930" s="203" t="s">
        <v>44</v>
      </c>
      <c r="O930" s="66"/>
      <c r="P930" s="204">
        <f>O930*H930</f>
        <v>0</v>
      </c>
      <c r="Q930" s="204">
        <v>0</v>
      </c>
      <c r="R930" s="204">
        <f>Q930*H930</f>
        <v>0</v>
      </c>
      <c r="S930" s="204">
        <v>0</v>
      </c>
      <c r="T930" s="20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206" t="s">
        <v>100</v>
      </c>
      <c r="AT930" s="206" t="s">
        <v>213</v>
      </c>
      <c r="AU930" s="206" t="s">
        <v>80</v>
      </c>
      <c r="AY930" s="19" t="s">
        <v>211</v>
      </c>
      <c r="BE930" s="207">
        <f>IF(N930="základní",J930,0)</f>
        <v>0</v>
      </c>
      <c r="BF930" s="207">
        <f>IF(N930="snížená",J930,0)</f>
        <v>0</v>
      </c>
      <c r="BG930" s="207">
        <f>IF(N930="zákl. přenesená",J930,0)</f>
        <v>0</v>
      </c>
      <c r="BH930" s="207">
        <f>IF(N930="sníž. přenesená",J930,0)</f>
        <v>0</v>
      </c>
      <c r="BI930" s="207">
        <f>IF(N930="nulová",J930,0)</f>
        <v>0</v>
      </c>
      <c r="BJ930" s="19" t="s">
        <v>80</v>
      </c>
      <c r="BK930" s="207">
        <f>ROUND(I930*H930,2)</f>
        <v>0</v>
      </c>
      <c r="BL930" s="19" t="s">
        <v>100</v>
      </c>
      <c r="BM930" s="206" t="s">
        <v>4195</v>
      </c>
    </row>
    <row r="931" spans="1:65" s="2" customFormat="1" ht="19.5">
      <c r="A931" s="36"/>
      <c r="B931" s="37"/>
      <c r="C931" s="38"/>
      <c r="D931" s="210" t="s">
        <v>720</v>
      </c>
      <c r="E931" s="38"/>
      <c r="F931" s="262" t="s">
        <v>3300</v>
      </c>
      <c r="G931" s="38"/>
      <c r="H931" s="38"/>
      <c r="I931" s="119"/>
      <c r="J931" s="38"/>
      <c r="K931" s="38"/>
      <c r="L931" s="41"/>
      <c r="M931" s="263"/>
      <c r="N931" s="264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720</v>
      </c>
      <c r="AU931" s="19" t="s">
        <v>80</v>
      </c>
    </row>
    <row r="932" spans="1:65" s="2" customFormat="1" ht="16.5" customHeight="1">
      <c r="A932" s="36"/>
      <c r="B932" s="37"/>
      <c r="C932" s="195" t="s">
        <v>3213</v>
      </c>
      <c r="D932" s="195" t="s">
        <v>213</v>
      </c>
      <c r="E932" s="196" t="s">
        <v>4196</v>
      </c>
      <c r="F932" s="197" t="s">
        <v>4197</v>
      </c>
      <c r="G932" s="198" t="s">
        <v>1608</v>
      </c>
      <c r="H932" s="199">
        <v>8</v>
      </c>
      <c r="I932" s="200"/>
      <c r="J932" s="201">
        <f>ROUND(I932*H932,2)</f>
        <v>0</v>
      </c>
      <c r="K932" s="197" t="s">
        <v>21</v>
      </c>
      <c r="L932" s="41"/>
      <c r="M932" s="202" t="s">
        <v>21</v>
      </c>
      <c r="N932" s="203" t="s">
        <v>44</v>
      </c>
      <c r="O932" s="66"/>
      <c r="P932" s="204">
        <f>O932*H932</f>
        <v>0</v>
      </c>
      <c r="Q932" s="204">
        <v>0</v>
      </c>
      <c r="R932" s="204">
        <f>Q932*H932</f>
        <v>0</v>
      </c>
      <c r="S932" s="204">
        <v>0</v>
      </c>
      <c r="T932" s="205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206" t="s">
        <v>100</v>
      </c>
      <c r="AT932" s="206" t="s">
        <v>213</v>
      </c>
      <c r="AU932" s="206" t="s">
        <v>80</v>
      </c>
      <c r="AY932" s="19" t="s">
        <v>211</v>
      </c>
      <c r="BE932" s="207">
        <f>IF(N932="základní",J932,0)</f>
        <v>0</v>
      </c>
      <c r="BF932" s="207">
        <f>IF(N932="snížená",J932,0)</f>
        <v>0</v>
      </c>
      <c r="BG932" s="207">
        <f>IF(N932="zákl. přenesená",J932,0)</f>
        <v>0</v>
      </c>
      <c r="BH932" s="207">
        <f>IF(N932="sníž. přenesená",J932,0)</f>
        <v>0</v>
      </c>
      <c r="BI932" s="207">
        <f>IF(N932="nulová",J932,0)</f>
        <v>0</v>
      </c>
      <c r="BJ932" s="19" t="s">
        <v>80</v>
      </c>
      <c r="BK932" s="207">
        <f>ROUND(I932*H932,2)</f>
        <v>0</v>
      </c>
      <c r="BL932" s="19" t="s">
        <v>100</v>
      </c>
      <c r="BM932" s="206" t="s">
        <v>4198</v>
      </c>
    </row>
    <row r="933" spans="1:65" s="2" customFormat="1" ht="19.5">
      <c r="A933" s="36"/>
      <c r="B933" s="37"/>
      <c r="C933" s="38"/>
      <c r="D933" s="210" t="s">
        <v>720</v>
      </c>
      <c r="E933" s="38"/>
      <c r="F933" s="262" t="s">
        <v>3304</v>
      </c>
      <c r="G933" s="38"/>
      <c r="H933" s="38"/>
      <c r="I933" s="119"/>
      <c r="J933" s="38"/>
      <c r="K933" s="38"/>
      <c r="L933" s="41"/>
      <c r="M933" s="263"/>
      <c r="N933" s="264"/>
      <c r="O933" s="66"/>
      <c r="P933" s="66"/>
      <c r="Q933" s="66"/>
      <c r="R933" s="66"/>
      <c r="S933" s="66"/>
      <c r="T933" s="67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T933" s="19" t="s">
        <v>720</v>
      </c>
      <c r="AU933" s="19" t="s">
        <v>80</v>
      </c>
    </row>
    <row r="934" spans="1:65" s="2" customFormat="1" ht="16.5" customHeight="1">
      <c r="A934" s="36"/>
      <c r="B934" s="37"/>
      <c r="C934" s="195" t="s">
        <v>4199</v>
      </c>
      <c r="D934" s="195" t="s">
        <v>213</v>
      </c>
      <c r="E934" s="196" t="s">
        <v>4200</v>
      </c>
      <c r="F934" s="197" t="s">
        <v>3432</v>
      </c>
      <c r="G934" s="198" t="s">
        <v>438</v>
      </c>
      <c r="H934" s="199">
        <v>12</v>
      </c>
      <c r="I934" s="200"/>
      <c r="J934" s="201">
        <f>ROUND(I934*H934,2)</f>
        <v>0</v>
      </c>
      <c r="K934" s="197" t="s">
        <v>21</v>
      </c>
      <c r="L934" s="41"/>
      <c r="M934" s="202" t="s">
        <v>21</v>
      </c>
      <c r="N934" s="203" t="s">
        <v>44</v>
      </c>
      <c r="O934" s="66"/>
      <c r="P934" s="204">
        <f>O934*H934</f>
        <v>0</v>
      </c>
      <c r="Q934" s="204">
        <v>0</v>
      </c>
      <c r="R934" s="204">
        <f>Q934*H934</f>
        <v>0</v>
      </c>
      <c r="S934" s="204">
        <v>0</v>
      </c>
      <c r="T934" s="205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206" t="s">
        <v>100</v>
      </c>
      <c r="AT934" s="206" t="s">
        <v>213</v>
      </c>
      <c r="AU934" s="206" t="s">
        <v>80</v>
      </c>
      <c r="AY934" s="19" t="s">
        <v>211</v>
      </c>
      <c r="BE934" s="207">
        <f>IF(N934="základní",J934,0)</f>
        <v>0</v>
      </c>
      <c r="BF934" s="207">
        <f>IF(N934="snížená",J934,0)</f>
        <v>0</v>
      </c>
      <c r="BG934" s="207">
        <f>IF(N934="zákl. přenesená",J934,0)</f>
        <v>0</v>
      </c>
      <c r="BH934" s="207">
        <f>IF(N934="sníž. přenesená",J934,0)</f>
        <v>0</v>
      </c>
      <c r="BI934" s="207">
        <f>IF(N934="nulová",J934,0)</f>
        <v>0</v>
      </c>
      <c r="BJ934" s="19" t="s">
        <v>80</v>
      </c>
      <c r="BK934" s="207">
        <f>ROUND(I934*H934,2)</f>
        <v>0</v>
      </c>
      <c r="BL934" s="19" t="s">
        <v>100</v>
      </c>
      <c r="BM934" s="206" t="s">
        <v>4201</v>
      </c>
    </row>
    <row r="935" spans="1:65" s="2" customFormat="1" ht="19.5">
      <c r="A935" s="36"/>
      <c r="B935" s="37"/>
      <c r="C935" s="38"/>
      <c r="D935" s="210" t="s">
        <v>720</v>
      </c>
      <c r="E935" s="38"/>
      <c r="F935" s="262" t="s">
        <v>3300</v>
      </c>
      <c r="G935" s="38"/>
      <c r="H935" s="38"/>
      <c r="I935" s="119"/>
      <c r="J935" s="38"/>
      <c r="K935" s="38"/>
      <c r="L935" s="41"/>
      <c r="M935" s="263"/>
      <c r="N935" s="264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720</v>
      </c>
      <c r="AU935" s="19" t="s">
        <v>80</v>
      </c>
    </row>
    <row r="936" spans="1:65" s="2" customFormat="1" ht="16.5" customHeight="1">
      <c r="A936" s="36"/>
      <c r="B936" s="37"/>
      <c r="C936" s="195" t="s">
        <v>3217</v>
      </c>
      <c r="D936" s="195" t="s">
        <v>213</v>
      </c>
      <c r="E936" s="196" t="s">
        <v>4202</v>
      </c>
      <c r="F936" s="197" t="s">
        <v>3432</v>
      </c>
      <c r="G936" s="198" t="s">
        <v>438</v>
      </c>
      <c r="H936" s="199">
        <v>12</v>
      </c>
      <c r="I936" s="200"/>
      <c r="J936" s="201">
        <f>ROUND(I936*H936,2)</f>
        <v>0</v>
      </c>
      <c r="K936" s="197" t="s">
        <v>21</v>
      </c>
      <c r="L936" s="41"/>
      <c r="M936" s="202" t="s">
        <v>21</v>
      </c>
      <c r="N936" s="203" t="s">
        <v>44</v>
      </c>
      <c r="O936" s="66"/>
      <c r="P936" s="204">
        <f>O936*H936</f>
        <v>0</v>
      </c>
      <c r="Q936" s="204">
        <v>0</v>
      </c>
      <c r="R936" s="204">
        <f>Q936*H936</f>
        <v>0</v>
      </c>
      <c r="S936" s="204">
        <v>0</v>
      </c>
      <c r="T936" s="205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206" t="s">
        <v>100</v>
      </c>
      <c r="AT936" s="206" t="s">
        <v>213</v>
      </c>
      <c r="AU936" s="206" t="s">
        <v>80</v>
      </c>
      <c r="AY936" s="19" t="s">
        <v>211</v>
      </c>
      <c r="BE936" s="207">
        <f>IF(N936="základní",J936,0)</f>
        <v>0</v>
      </c>
      <c r="BF936" s="207">
        <f>IF(N936="snížená",J936,0)</f>
        <v>0</v>
      </c>
      <c r="BG936" s="207">
        <f>IF(N936="zákl. přenesená",J936,0)</f>
        <v>0</v>
      </c>
      <c r="BH936" s="207">
        <f>IF(N936="sníž. přenesená",J936,0)</f>
        <v>0</v>
      </c>
      <c r="BI936" s="207">
        <f>IF(N936="nulová",J936,0)</f>
        <v>0</v>
      </c>
      <c r="BJ936" s="19" t="s">
        <v>80</v>
      </c>
      <c r="BK936" s="207">
        <f>ROUND(I936*H936,2)</f>
        <v>0</v>
      </c>
      <c r="BL936" s="19" t="s">
        <v>100</v>
      </c>
      <c r="BM936" s="206" t="s">
        <v>4203</v>
      </c>
    </row>
    <row r="937" spans="1:65" s="2" customFormat="1" ht="19.5">
      <c r="A937" s="36"/>
      <c r="B937" s="37"/>
      <c r="C937" s="38"/>
      <c r="D937" s="210" t="s">
        <v>720</v>
      </c>
      <c r="E937" s="38"/>
      <c r="F937" s="262" t="s">
        <v>3458</v>
      </c>
      <c r="G937" s="38"/>
      <c r="H937" s="38"/>
      <c r="I937" s="119"/>
      <c r="J937" s="38"/>
      <c r="K937" s="38"/>
      <c r="L937" s="41"/>
      <c r="M937" s="263"/>
      <c r="N937" s="264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720</v>
      </c>
      <c r="AU937" s="19" t="s">
        <v>80</v>
      </c>
    </row>
    <row r="938" spans="1:65" s="2" customFormat="1" ht="16.5" customHeight="1">
      <c r="A938" s="36"/>
      <c r="B938" s="37"/>
      <c r="C938" s="195" t="s">
        <v>4204</v>
      </c>
      <c r="D938" s="195" t="s">
        <v>213</v>
      </c>
      <c r="E938" s="196" t="s">
        <v>4205</v>
      </c>
      <c r="F938" s="197" t="s">
        <v>3814</v>
      </c>
      <c r="G938" s="198" t="s">
        <v>438</v>
      </c>
      <c r="H938" s="199">
        <v>30</v>
      </c>
      <c r="I938" s="200"/>
      <c r="J938" s="201">
        <f>ROUND(I938*H938,2)</f>
        <v>0</v>
      </c>
      <c r="K938" s="197" t="s">
        <v>21</v>
      </c>
      <c r="L938" s="41"/>
      <c r="M938" s="202" t="s">
        <v>21</v>
      </c>
      <c r="N938" s="203" t="s">
        <v>44</v>
      </c>
      <c r="O938" s="66"/>
      <c r="P938" s="204">
        <f>O938*H938</f>
        <v>0</v>
      </c>
      <c r="Q938" s="204">
        <v>0</v>
      </c>
      <c r="R938" s="204">
        <f>Q938*H938</f>
        <v>0</v>
      </c>
      <c r="S938" s="204">
        <v>0</v>
      </c>
      <c r="T938" s="205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206" t="s">
        <v>100</v>
      </c>
      <c r="AT938" s="206" t="s">
        <v>213</v>
      </c>
      <c r="AU938" s="206" t="s">
        <v>80</v>
      </c>
      <c r="AY938" s="19" t="s">
        <v>211</v>
      </c>
      <c r="BE938" s="207">
        <f>IF(N938="základní",J938,0)</f>
        <v>0</v>
      </c>
      <c r="BF938" s="207">
        <f>IF(N938="snížená",J938,0)</f>
        <v>0</v>
      </c>
      <c r="BG938" s="207">
        <f>IF(N938="zákl. přenesená",J938,0)</f>
        <v>0</v>
      </c>
      <c r="BH938" s="207">
        <f>IF(N938="sníž. přenesená",J938,0)</f>
        <v>0</v>
      </c>
      <c r="BI938" s="207">
        <f>IF(N938="nulová",J938,0)</f>
        <v>0</v>
      </c>
      <c r="BJ938" s="19" t="s">
        <v>80</v>
      </c>
      <c r="BK938" s="207">
        <f>ROUND(I938*H938,2)</f>
        <v>0</v>
      </c>
      <c r="BL938" s="19" t="s">
        <v>100</v>
      </c>
      <c r="BM938" s="206" t="s">
        <v>4206</v>
      </c>
    </row>
    <row r="939" spans="1:65" s="2" customFormat="1" ht="19.5">
      <c r="A939" s="36"/>
      <c r="B939" s="37"/>
      <c r="C939" s="38"/>
      <c r="D939" s="210" t="s">
        <v>720</v>
      </c>
      <c r="E939" s="38"/>
      <c r="F939" s="262" t="s">
        <v>3454</v>
      </c>
      <c r="G939" s="38"/>
      <c r="H939" s="38"/>
      <c r="I939" s="119"/>
      <c r="J939" s="38"/>
      <c r="K939" s="38"/>
      <c r="L939" s="41"/>
      <c r="M939" s="263"/>
      <c r="N939" s="264"/>
      <c r="O939" s="66"/>
      <c r="P939" s="66"/>
      <c r="Q939" s="66"/>
      <c r="R939" s="66"/>
      <c r="S939" s="66"/>
      <c r="T939" s="67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T939" s="19" t="s">
        <v>720</v>
      </c>
      <c r="AU939" s="19" t="s">
        <v>80</v>
      </c>
    </row>
    <row r="940" spans="1:65" s="2" customFormat="1" ht="16.5" customHeight="1">
      <c r="A940" s="36"/>
      <c r="B940" s="37"/>
      <c r="C940" s="195" t="s">
        <v>3220</v>
      </c>
      <c r="D940" s="195" t="s">
        <v>213</v>
      </c>
      <c r="E940" s="196" t="s">
        <v>4207</v>
      </c>
      <c r="F940" s="197" t="s">
        <v>3814</v>
      </c>
      <c r="G940" s="198" t="s">
        <v>438</v>
      </c>
      <c r="H940" s="199">
        <v>30</v>
      </c>
      <c r="I940" s="200"/>
      <c r="J940" s="201">
        <f>ROUND(I940*H940,2)</f>
        <v>0</v>
      </c>
      <c r="K940" s="197" t="s">
        <v>21</v>
      </c>
      <c r="L940" s="41"/>
      <c r="M940" s="202" t="s">
        <v>21</v>
      </c>
      <c r="N940" s="203" t="s">
        <v>44</v>
      </c>
      <c r="O940" s="66"/>
      <c r="P940" s="204">
        <f>O940*H940</f>
        <v>0</v>
      </c>
      <c r="Q940" s="204">
        <v>0</v>
      </c>
      <c r="R940" s="204">
        <f>Q940*H940</f>
        <v>0</v>
      </c>
      <c r="S940" s="204">
        <v>0</v>
      </c>
      <c r="T940" s="205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206" t="s">
        <v>100</v>
      </c>
      <c r="AT940" s="206" t="s">
        <v>213</v>
      </c>
      <c r="AU940" s="206" t="s">
        <v>80</v>
      </c>
      <c r="AY940" s="19" t="s">
        <v>211</v>
      </c>
      <c r="BE940" s="207">
        <f>IF(N940="základní",J940,0)</f>
        <v>0</v>
      </c>
      <c r="BF940" s="207">
        <f>IF(N940="snížená",J940,0)</f>
        <v>0</v>
      </c>
      <c r="BG940" s="207">
        <f>IF(N940="zákl. přenesená",J940,0)</f>
        <v>0</v>
      </c>
      <c r="BH940" s="207">
        <f>IF(N940="sníž. přenesená",J940,0)</f>
        <v>0</v>
      </c>
      <c r="BI940" s="207">
        <f>IF(N940="nulová",J940,0)</f>
        <v>0</v>
      </c>
      <c r="BJ940" s="19" t="s">
        <v>80</v>
      </c>
      <c r="BK940" s="207">
        <f>ROUND(I940*H940,2)</f>
        <v>0</v>
      </c>
      <c r="BL940" s="19" t="s">
        <v>100</v>
      </c>
      <c r="BM940" s="206" t="s">
        <v>4208</v>
      </c>
    </row>
    <row r="941" spans="1:65" s="2" customFormat="1" ht="19.5">
      <c r="A941" s="36"/>
      <c r="B941" s="37"/>
      <c r="C941" s="38"/>
      <c r="D941" s="210" t="s">
        <v>720</v>
      </c>
      <c r="E941" s="38"/>
      <c r="F941" s="262" t="s">
        <v>3458</v>
      </c>
      <c r="G941" s="38"/>
      <c r="H941" s="38"/>
      <c r="I941" s="119"/>
      <c r="J941" s="38"/>
      <c r="K941" s="38"/>
      <c r="L941" s="41"/>
      <c r="M941" s="263"/>
      <c r="N941" s="264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720</v>
      </c>
      <c r="AU941" s="19" t="s">
        <v>80</v>
      </c>
    </row>
    <row r="942" spans="1:65" s="2" customFormat="1" ht="16.5" customHeight="1">
      <c r="A942" s="36"/>
      <c r="B942" s="37"/>
      <c r="C942" s="195" t="s">
        <v>4209</v>
      </c>
      <c r="D942" s="195" t="s">
        <v>213</v>
      </c>
      <c r="E942" s="196" t="s">
        <v>4210</v>
      </c>
      <c r="F942" s="197" t="s">
        <v>3866</v>
      </c>
      <c r="G942" s="198" t="s">
        <v>438</v>
      </c>
      <c r="H942" s="199">
        <v>185</v>
      </c>
      <c r="I942" s="200"/>
      <c r="J942" s="201">
        <f>ROUND(I942*H942,2)</f>
        <v>0</v>
      </c>
      <c r="K942" s="197" t="s">
        <v>21</v>
      </c>
      <c r="L942" s="41"/>
      <c r="M942" s="202" t="s">
        <v>21</v>
      </c>
      <c r="N942" s="203" t="s">
        <v>44</v>
      </c>
      <c r="O942" s="66"/>
      <c r="P942" s="204">
        <f>O942*H942</f>
        <v>0</v>
      </c>
      <c r="Q942" s="204">
        <v>0</v>
      </c>
      <c r="R942" s="204">
        <f>Q942*H942</f>
        <v>0</v>
      </c>
      <c r="S942" s="204">
        <v>0</v>
      </c>
      <c r="T942" s="205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206" t="s">
        <v>100</v>
      </c>
      <c r="AT942" s="206" t="s">
        <v>213</v>
      </c>
      <c r="AU942" s="206" t="s">
        <v>80</v>
      </c>
      <c r="AY942" s="19" t="s">
        <v>211</v>
      </c>
      <c r="BE942" s="207">
        <f>IF(N942="základní",J942,0)</f>
        <v>0</v>
      </c>
      <c r="BF942" s="207">
        <f>IF(N942="snížená",J942,0)</f>
        <v>0</v>
      </c>
      <c r="BG942" s="207">
        <f>IF(N942="zákl. přenesená",J942,0)</f>
        <v>0</v>
      </c>
      <c r="BH942" s="207">
        <f>IF(N942="sníž. přenesená",J942,0)</f>
        <v>0</v>
      </c>
      <c r="BI942" s="207">
        <f>IF(N942="nulová",J942,0)</f>
        <v>0</v>
      </c>
      <c r="BJ942" s="19" t="s">
        <v>80</v>
      </c>
      <c r="BK942" s="207">
        <f>ROUND(I942*H942,2)</f>
        <v>0</v>
      </c>
      <c r="BL942" s="19" t="s">
        <v>100</v>
      </c>
      <c r="BM942" s="206" t="s">
        <v>4211</v>
      </c>
    </row>
    <row r="943" spans="1:65" s="2" customFormat="1" ht="19.5">
      <c r="A943" s="36"/>
      <c r="B943" s="37"/>
      <c r="C943" s="38"/>
      <c r="D943" s="210" t="s">
        <v>720</v>
      </c>
      <c r="E943" s="38"/>
      <c r="F943" s="262" t="s">
        <v>3844</v>
      </c>
      <c r="G943" s="38"/>
      <c r="H943" s="38"/>
      <c r="I943" s="119"/>
      <c r="J943" s="38"/>
      <c r="K943" s="38"/>
      <c r="L943" s="41"/>
      <c r="M943" s="263"/>
      <c r="N943" s="264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720</v>
      </c>
      <c r="AU943" s="19" t="s">
        <v>80</v>
      </c>
    </row>
    <row r="944" spans="1:65" s="2" customFormat="1" ht="16.5" customHeight="1">
      <c r="A944" s="36"/>
      <c r="B944" s="37"/>
      <c r="C944" s="195" t="s">
        <v>3782</v>
      </c>
      <c r="D944" s="195" t="s">
        <v>213</v>
      </c>
      <c r="E944" s="196" t="s">
        <v>4212</v>
      </c>
      <c r="F944" s="197" t="s">
        <v>3866</v>
      </c>
      <c r="G944" s="198" t="s">
        <v>438</v>
      </c>
      <c r="H944" s="199">
        <v>185</v>
      </c>
      <c r="I944" s="200"/>
      <c r="J944" s="201">
        <f>ROUND(I944*H944,2)</f>
        <v>0</v>
      </c>
      <c r="K944" s="197" t="s">
        <v>21</v>
      </c>
      <c r="L944" s="41"/>
      <c r="M944" s="202" t="s">
        <v>21</v>
      </c>
      <c r="N944" s="203" t="s">
        <v>44</v>
      </c>
      <c r="O944" s="66"/>
      <c r="P944" s="204">
        <f>O944*H944</f>
        <v>0</v>
      </c>
      <c r="Q944" s="204">
        <v>0</v>
      </c>
      <c r="R944" s="204">
        <f>Q944*H944</f>
        <v>0</v>
      </c>
      <c r="S944" s="204">
        <v>0</v>
      </c>
      <c r="T944" s="205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206" t="s">
        <v>100</v>
      </c>
      <c r="AT944" s="206" t="s">
        <v>213</v>
      </c>
      <c r="AU944" s="206" t="s">
        <v>80</v>
      </c>
      <c r="AY944" s="19" t="s">
        <v>211</v>
      </c>
      <c r="BE944" s="207">
        <f>IF(N944="základní",J944,0)</f>
        <v>0</v>
      </c>
      <c r="BF944" s="207">
        <f>IF(N944="snížená",J944,0)</f>
        <v>0</v>
      </c>
      <c r="BG944" s="207">
        <f>IF(N944="zákl. přenesená",J944,0)</f>
        <v>0</v>
      </c>
      <c r="BH944" s="207">
        <f>IF(N944="sníž. přenesená",J944,0)</f>
        <v>0</v>
      </c>
      <c r="BI944" s="207">
        <f>IF(N944="nulová",J944,0)</f>
        <v>0</v>
      </c>
      <c r="BJ944" s="19" t="s">
        <v>80</v>
      </c>
      <c r="BK944" s="207">
        <f>ROUND(I944*H944,2)</f>
        <v>0</v>
      </c>
      <c r="BL944" s="19" t="s">
        <v>100</v>
      </c>
      <c r="BM944" s="206" t="s">
        <v>1707</v>
      </c>
    </row>
    <row r="945" spans="1:65" s="2" customFormat="1" ht="19.5">
      <c r="A945" s="36"/>
      <c r="B945" s="37"/>
      <c r="C945" s="38"/>
      <c r="D945" s="210" t="s">
        <v>720</v>
      </c>
      <c r="E945" s="38"/>
      <c r="F945" s="262" t="s">
        <v>3846</v>
      </c>
      <c r="G945" s="38"/>
      <c r="H945" s="38"/>
      <c r="I945" s="119"/>
      <c r="J945" s="38"/>
      <c r="K945" s="38"/>
      <c r="L945" s="41"/>
      <c r="M945" s="263"/>
      <c r="N945" s="264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720</v>
      </c>
      <c r="AU945" s="19" t="s">
        <v>80</v>
      </c>
    </row>
    <row r="946" spans="1:65" s="2" customFormat="1" ht="16.5" customHeight="1">
      <c r="A946" s="36"/>
      <c r="B946" s="37"/>
      <c r="C946" s="195" t="s">
        <v>4213</v>
      </c>
      <c r="D946" s="195" t="s">
        <v>213</v>
      </c>
      <c r="E946" s="196" t="s">
        <v>4214</v>
      </c>
      <c r="F946" s="197" t="s">
        <v>4215</v>
      </c>
      <c r="G946" s="198" t="s">
        <v>438</v>
      </c>
      <c r="H946" s="199">
        <v>62</v>
      </c>
      <c r="I946" s="200"/>
      <c r="J946" s="201">
        <f>ROUND(I946*H946,2)</f>
        <v>0</v>
      </c>
      <c r="K946" s="197" t="s">
        <v>21</v>
      </c>
      <c r="L946" s="41"/>
      <c r="M946" s="202" t="s">
        <v>21</v>
      </c>
      <c r="N946" s="203" t="s">
        <v>44</v>
      </c>
      <c r="O946" s="66"/>
      <c r="P946" s="204">
        <f>O946*H946</f>
        <v>0</v>
      </c>
      <c r="Q946" s="204">
        <v>0</v>
      </c>
      <c r="R946" s="204">
        <f>Q946*H946</f>
        <v>0</v>
      </c>
      <c r="S946" s="204">
        <v>0</v>
      </c>
      <c r="T946" s="205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206" t="s">
        <v>100</v>
      </c>
      <c r="AT946" s="206" t="s">
        <v>213</v>
      </c>
      <c r="AU946" s="206" t="s">
        <v>80</v>
      </c>
      <c r="AY946" s="19" t="s">
        <v>211</v>
      </c>
      <c r="BE946" s="207">
        <f>IF(N946="základní",J946,0)</f>
        <v>0</v>
      </c>
      <c r="BF946" s="207">
        <f>IF(N946="snížená",J946,0)</f>
        <v>0</v>
      </c>
      <c r="BG946" s="207">
        <f>IF(N946="zákl. přenesená",J946,0)</f>
        <v>0</v>
      </c>
      <c r="BH946" s="207">
        <f>IF(N946="sníž. přenesená",J946,0)</f>
        <v>0</v>
      </c>
      <c r="BI946" s="207">
        <f>IF(N946="nulová",J946,0)</f>
        <v>0</v>
      </c>
      <c r="BJ946" s="19" t="s">
        <v>80</v>
      </c>
      <c r="BK946" s="207">
        <f>ROUND(I946*H946,2)</f>
        <v>0</v>
      </c>
      <c r="BL946" s="19" t="s">
        <v>100</v>
      </c>
      <c r="BM946" s="206" t="s">
        <v>4216</v>
      </c>
    </row>
    <row r="947" spans="1:65" s="2" customFormat="1" ht="19.5">
      <c r="A947" s="36"/>
      <c r="B947" s="37"/>
      <c r="C947" s="38"/>
      <c r="D947" s="210" t="s">
        <v>720</v>
      </c>
      <c r="E947" s="38"/>
      <c r="F947" s="262" t="s">
        <v>3844</v>
      </c>
      <c r="G947" s="38"/>
      <c r="H947" s="38"/>
      <c r="I947" s="119"/>
      <c r="J947" s="38"/>
      <c r="K947" s="38"/>
      <c r="L947" s="41"/>
      <c r="M947" s="263"/>
      <c r="N947" s="264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720</v>
      </c>
      <c r="AU947" s="19" t="s">
        <v>80</v>
      </c>
    </row>
    <row r="948" spans="1:65" s="2" customFormat="1" ht="16.5" customHeight="1">
      <c r="A948" s="36"/>
      <c r="B948" s="37"/>
      <c r="C948" s="195" t="s">
        <v>3785</v>
      </c>
      <c r="D948" s="195" t="s">
        <v>213</v>
      </c>
      <c r="E948" s="196" t="s">
        <v>4217</v>
      </c>
      <c r="F948" s="197" t="s">
        <v>4215</v>
      </c>
      <c r="G948" s="198" t="s">
        <v>438</v>
      </c>
      <c r="H948" s="199">
        <v>62</v>
      </c>
      <c r="I948" s="200"/>
      <c r="J948" s="201">
        <f>ROUND(I948*H948,2)</f>
        <v>0</v>
      </c>
      <c r="K948" s="197" t="s">
        <v>21</v>
      </c>
      <c r="L948" s="41"/>
      <c r="M948" s="202" t="s">
        <v>21</v>
      </c>
      <c r="N948" s="203" t="s">
        <v>44</v>
      </c>
      <c r="O948" s="66"/>
      <c r="P948" s="204">
        <f>O948*H948</f>
        <v>0</v>
      </c>
      <c r="Q948" s="204">
        <v>0</v>
      </c>
      <c r="R948" s="204">
        <f>Q948*H948</f>
        <v>0</v>
      </c>
      <c r="S948" s="204">
        <v>0</v>
      </c>
      <c r="T948" s="20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206" t="s">
        <v>100</v>
      </c>
      <c r="AT948" s="206" t="s">
        <v>213</v>
      </c>
      <c r="AU948" s="206" t="s">
        <v>80</v>
      </c>
      <c r="AY948" s="19" t="s">
        <v>211</v>
      </c>
      <c r="BE948" s="207">
        <f>IF(N948="základní",J948,0)</f>
        <v>0</v>
      </c>
      <c r="BF948" s="207">
        <f>IF(N948="snížená",J948,0)</f>
        <v>0</v>
      </c>
      <c r="BG948" s="207">
        <f>IF(N948="zákl. přenesená",J948,0)</f>
        <v>0</v>
      </c>
      <c r="BH948" s="207">
        <f>IF(N948="sníž. přenesená",J948,0)</f>
        <v>0</v>
      </c>
      <c r="BI948" s="207">
        <f>IF(N948="nulová",J948,0)</f>
        <v>0</v>
      </c>
      <c r="BJ948" s="19" t="s">
        <v>80</v>
      </c>
      <c r="BK948" s="207">
        <f>ROUND(I948*H948,2)</f>
        <v>0</v>
      </c>
      <c r="BL948" s="19" t="s">
        <v>100</v>
      </c>
      <c r="BM948" s="206" t="s">
        <v>4218</v>
      </c>
    </row>
    <row r="949" spans="1:65" s="2" customFormat="1" ht="19.5">
      <c r="A949" s="36"/>
      <c r="B949" s="37"/>
      <c r="C949" s="38"/>
      <c r="D949" s="210" t="s">
        <v>720</v>
      </c>
      <c r="E949" s="38"/>
      <c r="F949" s="262" t="s">
        <v>3846</v>
      </c>
      <c r="G949" s="38"/>
      <c r="H949" s="38"/>
      <c r="I949" s="119"/>
      <c r="J949" s="38"/>
      <c r="K949" s="38"/>
      <c r="L949" s="41"/>
      <c r="M949" s="263"/>
      <c r="N949" s="264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720</v>
      </c>
      <c r="AU949" s="19" t="s">
        <v>80</v>
      </c>
    </row>
    <row r="950" spans="1:65" s="12" customFormat="1" ht="25.9" customHeight="1">
      <c r="B950" s="179"/>
      <c r="C950" s="180"/>
      <c r="D950" s="181" t="s">
        <v>72</v>
      </c>
      <c r="E950" s="182" t="s">
        <v>270</v>
      </c>
      <c r="F950" s="182" t="s">
        <v>4219</v>
      </c>
      <c r="G950" s="180"/>
      <c r="H950" s="180"/>
      <c r="I950" s="183"/>
      <c r="J950" s="184">
        <f>BK950</f>
        <v>0</v>
      </c>
      <c r="K950" s="180"/>
      <c r="L950" s="185"/>
      <c r="M950" s="186"/>
      <c r="N950" s="187"/>
      <c r="O950" s="187"/>
      <c r="P950" s="188">
        <f>SUM(P951:P1008)</f>
        <v>0</v>
      </c>
      <c r="Q950" s="187"/>
      <c r="R950" s="188">
        <f>SUM(R951:R1008)</f>
        <v>0</v>
      </c>
      <c r="S950" s="187"/>
      <c r="T950" s="189">
        <f>SUM(T951:T1008)</f>
        <v>0</v>
      </c>
      <c r="AR950" s="190" t="s">
        <v>80</v>
      </c>
      <c r="AT950" s="191" t="s">
        <v>72</v>
      </c>
      <c r="AU950" s="191" t="s">
        <v>73</v>
      </c>
      <c r="AY950" s="190" t="s">
        <v>211</v>
      </c>
      <c r="BK950" s="192">
        <f>SUM(BK951:BK1008)</f>
        <v>0</v>
      </c>
    </row>
    <row r="951" spans="1:65" s="2" customFormat="1" ht="16.5" customHeight="1">
      <c r="A951" s="36"/>
      <c r="B951" s="37"/>
      <c r="C951" s="195" t="s">
        <v>4220</v>
      </c>
      <c r="D951" s="195" t="s">
        <v>213</v>
      </c>
      <c r="E951" s="196" t="s">
        <v>4221</v>
      </c>
      <c r="F951" s="197" t="s">
        <v>4222</v>
      </c>
      <c r="G951" s="198" t="s">
        <v>438</v>
      </c>
      <c r="H951" s="199">
        <v>895</v>
      </c>
      <c r="I951" s="200"/>
      <c r="J951" s="201">
        <f>ROUND(I951*H951,2)</f>
        <v>0</v>
      </c>
      <c r="K951" s="197" t="s">
        <v>21</v>
      </c>
      <c r="L951" s="41"/>
      <c r="M951" s="202" t="s">
        <v>21</v>
      </c>
      <c r="N951" s="203" t="s">
        <v>44</v>
      </c>
      <c r="O951" s="66"/>
      <c r="P951" s="204">
        <f>O951*H951</f>
        <v>0</v>
      </c>
      <c r="Q951" s="204">
        <v>0</v>
      </c>
      <c r="R951" s="204">
        <f>Q951*H951</f>
        <v>0</v>
      </c>
      <c r="S951" s="204">
        <v>0</v>
      </c>
      <c r="T951" s="205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206" t="s">
        <v>100</v>
      </c>
      <c r="AT951" s="206" t="s">
        <v>213</v>
      </c>
      <c r="AU951" s="206" t="s">
        <v>80</v>
      </c>
      <c r="AY951" s="19" t="s">
        <v>211</v>
      </c>
      <c r="BE951" s="207">
        <f>IF(N951="základní",J951,0)</f>
        <v>0</v>
      </c>
      <c r="BF951" s="207">
        <f>IF(N951="snížená",J951,0)</f>
        <v>0</v>
      </c>
      <c r="BG951" s="207">
        <f>IF(N951="zákl. přenesená",J951,0)</f>
        <v>0</v>
      </c>
      <c r="BH951" s="207">
        <f>IF(N951="sníž. přenesená",J951,0)</f>
        <v>0</v>
      </c>
      <c r="BI951" s="207">
        <f>IF(N951="nulová",J951,0)</f>
        <v>0</v>
      </c>
      <c r="BJ951" s="19" t="s">
        <v>80</v>
      </c>
      <c r="BK951" s="207">
        <f>ROUND(I951*H951,2)</f>
        <v>0</v>
      </c>
      <c r="BL951" s="19" t="s">
        <v>100</v>
      </c>
      <c r="BM951" s="206" t="s">
        <v>4223</v>
      </c>
    </row>
    <row r="952" spans="1:65" s="2" customFormat="1" ht="19.5">
      <c r="A952" s="36"/>
      <c r="B952" s="37"/>
      <c r="C952" s="38"/>
      <c r="D952" s="210" t="s">
        <v>720</v>
      </c>
      <c r="E952" s="38"/>
      <c r="F952" s="262" t="s">
        <v>4224</v>
      </c>
      <c r="G952" s="38"/>
      <c r="H952" s="38"/>
      <c r="I952" s="119"/>
      <c r="J952" s="38"/>
      <c r="K952" s="38"/>
      <c r="L952" s="41"/>
      <c r="M952" s="263"/>
      <c r="N952" s="264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720</v>
      </c>
      <c r="AU952" s="19" t="s">
        <v>80</v>
      </c>
    </row>
    <row r="953" spans="1:65" s="2" customFormat="1" ht="16.5" customHeight="1">
      <c r="A953" s="36"/>
      <c r="B953" s="37"/>
      <c r="C953" s="195" t="s">
        <v>3787</v>
      </c>
      <c r="D953" s="195" t="s">
        <v>213</v>
      </c>
      <c r="E953" s="196" t="s">
        <v>4225</v>
      </c>
      <c r="F953" s="197" t="s">
        <v>4222</v>
      </c>
      <c r="G953" s="198" t="s">
        <v>438</v>
      </c>
      <c r="H953" s="199">
        <v>895</v>
      </c>
      <c r="I953" s="200"/>
      <c r="J953" s="201">
        <f>ROUND(I953*H953,2)</f>
        <v>0</v>
      </c>
      <c r="K953" s="197" t="s">
        <v>21</v>
      </c>
      <c r="L953" s="41"/>
      <c r="M953" s="202" t="s">
        <v>21</v>
      </c>
      <c r="N953" s="203" t="s">
        <v>44</v>
      </c>
      <c r="O953" s="66"/>
      <c r="P953" s="204">
        <f>O953*H953</f>
        <v>0</v>
      </c>
      <c r="Q953" s="204">
        <v>0</v>
      </c>
      <c r="R953" s="204">
        <f>Q953*H953</f>
        <v>0</v>
      </c>
      <c r="S953" s="204">
        <v>0</v>
      </c>
      <c r="T953" s="205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206" t="s">
        <v>100</v>
      </c>
      <c r="AT953" s="206" t="s">
        <v>213</v>
      </c>
      <c r="AU953" s="206" t="s">
        <v>80</v>
      </c>
      <c r="AY953" s="19" t="s">
        <v>211</v>
      </c>
      <c r="BE953" s="207">
        <f>IF(N953="základní",J953,0)</f>
        <v>0</v>
      </c>
      <c r="BF953" s="207">
        <f>IF(N953="snížená",J953,0)</f>
        <v>0</v>
      </c>
      <c r="BG953" s="207">
        <f>IF(N953="zákl. přenesená",J953,0)</f>
        <v>0</v>
      </c>
      <c r="BH953" s="207">
        <f>IF(N953="sníž. přenesená",J953,0)</f>
        <v>0</v>
      </c>
      <c r="BI953" s="207">
        <f>IF(N953="nulová",J953,0)</f>
        <v>0</v>
      </c>
      <c r="BJ953" s="19" t="s">
        <v>80</v>
      </c>
      <c r="BK953" s="207">
        <f>ROUND(I953*H953,2)</f>
        <v>0</v>
      </c>
      <c r="BL953" s="19" t="s">
        <v>100</v>
      </c>
      <c r="BM953" s="206" t="s">
        <v>1155</v>
      </c>
    </row>
    <row r="954" spans="1:65" s="2" customFormat="1" ht="19.5">
      <c r="A954" s="36"/>
      <c r="B954" s="37"/>
      <c r="C954" s="38"/>
      <c r="D954" s="210" t="s">
        <v>720</v>
      </c>
      <c r="E954" s="38"/>
      <c r="F954" s="262" t="s">
        <v>4226</v>
      </c>
      <c r="G954" s="38"/>
      <c r="H954" s="38"/>
      <c r="I954" s="119"/>
      <c r="J954" s="38"/>
      <c r="K954" s="38"/>
      <c r="L954" s="41"/>
      <c r="M954" s="263"/>
      <c r="N954" s="264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720</v>
      </c>
      <c r="AU954" s="19" t="s">
        <v>80</v>
      </c>
    </row>
    <row r="955" spans="1:65" s="2" customFormat="1" ht="16.5" customHeight="1">
      <c r="A955" s="36"/>
      <c r="B955" s="37"/>
      <c r="C955" s="195" t="s">
        <v>4227</v>
      </c>
      <c r="D955" s="195" t="s">
        <v>213</v>
      </c>
      <c r="E955" s="196" t="s">
        <v>4228</v>
      </c>
      <c r="F955" s="197" t="s">
        <v>4229</v>
      </c>
      <c r="G955" s="198" t="s">
        <v>438</v>
      </c>
      <c r="H955" s="199">
        <v>28</v>
      </c>
      <c r="I955" s="200"/>
      <c r="J955" s="201">
        <f>ROUND(I955*H955,2)</f>
        <v>0</v>
      </c>
      <c r="K955" s="197" t="s">
        <v>21</v>
      </c>
      <c r="L955" s="41"/>
      <c r="M955" s="202" t="s">
        <v>21</v>
      </c>
      <c r="N955" s="203" t="s">
        <v>44</v>
      </c>
      <c r="O955" s="66"/>
      <c r="P955" s="204">
        <f>O955*H955</f>
        <v>0</v>
      </c>
      <c r="Q955" s="204">
        <v>0</v>
      </c>
      <c r="R955" s="204">
        <f>Q955*H955</f>
        <v>0</v>
      </c>
      <c r="S955" s="204">
        <v>0</v>
      </c>
      <c r="T955" s="205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206" t="s">
        <v>100</v>
      </c>
      <c r="AT955" s="206" t="s">
        <v>213</v>
      </c>
      <c r="AU955" s="206" t="s">
        <v>80</v>
      </c>
      <c r="AY955" s="19" t="s">
        <v>211</v>
      </c>
      <c r="BE955" s="207">
        <f>IF(N955="základní",J955,0)</f>
        <v>0</v>
      </c>
      <c r="BF955" s="207">
        <f>IF(N955="snížená",J955,0)</f>
        <v>0</v>
      </c>
      <c r="BG955" s="207">
        <f>IF(N955="zákl. přenesená",J955,0)</f>
        <v>0</v>
      </c>
      <c r="BH955" s="207">
        <f>IF(N955="sníž. přenesená",J955,0)</f>
        <v>0</v>
      </c>
      <c r="BI955" s="207">
        <f>IF(N955="nulová",J955,0)</f>
        <v>0</v>
      </c>
      <c r="BJ955" s="19" t="s">
        <v>80</v>
      </c>
      <c r="BK955" s="207">
        <f>ROUND(I955*H955,2)</f>
        <v>0</v>
      </c>
      <c r="BL955" s="19" t="s">
        <v>100</v>
      </c>
      <c r="BM955" s="206" t="s">
        <v>2744</v>
      </c>
    </row>
    <row r="956" spans="1:65" s="2" customFormat="1" ht="19.5">
      <c r="A956" s="36"/>
      <c r="B956" s="37"/>
      <c r="C956" s="38"/>
      <c r="D956" s="210" t="s">
        <v>720</v>
      </c>
      <c r="E956" s="38"/>
      <c r="F956" s="262" t="s">
        <v>4224</v>
      </c>
      <c r="G956" s="38"/>
      <c r="H956" s="38"/>
      <c r="I956" s="119"/>
      <c r="J956" s="38"/>
      <c r="K956" s="38"/>
      <c r="L956" s="41"/>
      <c r="M956" s="263"/>
      <c r="N956" s="264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720</v>
      </c>
      <c r="AU956" s="19" t="s">
        <v>80</v>
      </c>
    </row>
    <row r="957" spans="1:65" s="2" customFormat="1" ht="16.5" customHeight="1">
      <c r="A957" s="36"/>
      <c r="B957" s="37"/>
      <c r="C957" s="195" t="s">
        <v>3790</v>
      </c>
      <c r="D957" s="195" t="s">
        <v>213</v>
      </c>
      <c r="E957" s="196" t="s">
        <v>4230</v>
      </c>
      <c r="F957" s="197" t="s">
        <v>4229</v>
      </c>
      <c r="G957" s="198" t="s">
        <v>438</v>
      </c>
      <c r="H957" s="199">
        <v>28</v>
      </c>
      <c r="I957" s="200"/>
      <c r="J957" s="201">
        <f>ROUND(I957*H957,2)</f>
        <v>0</v>
      </c>
      <c r="K957" s="197" t="s">
        <v>21</v>
      </c>
      <c r="L957" s="41"/>
      <c r="M957" s="202" t="s">
        <v>21</v>
      </c>
      <c r="N957" s="203" t="s">
        <v>44</v>
      </c>
      <c r="O957" s="66"/>
      <c r="P957" s="204">
        <f>O957*H957</f>
        <v>0</v>
      </c>
      <c r="Q957" s="204">
        <v>0</v>
      </c>
      <c r="R957" s="204">
        <f>Q957*H957</f>
        <v>0</v>
      </c>
      <c r="S957" s="204">
        <v>0</v>
      </c>
      <c r="T957" s="205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206" t="s">
        <v>100</v>
      </c>
      <c r="AT957" s="206" t="s">
        <v>213</v>
      </c>
      <c r="AU957" s="206" t="s">
        <v>80</v>
      </c>
      <c r="AY957" s="19" t="s">
        <v>211</v>
      </c>
      <c r="BE957" s="207">
        <f>IF(N957="základní",J957,0)</f>
        <v>0</v>
      </c>
      <c r="BF957" s="207">
        <f>IF(N957="snížená",J957,0)</f>
        <v>0</v>
      </c>
      <c r="BG957" s="207">
        <f>IF(N957="zákl. přenesená",J957,0)</f>
        <v>0</v>
      </c>
      <c r="BH957" s="207">
        <f>IF(N957="sníž. přenesená",J957,0)</f>
        <v>0</v>
      </c>
      <c r="BI957" s="207">
        <f>IF(N957="nulová",J957,0)</f>
        <v>0</v>
      </c>
      <c r="BJ957" s="19" t="s">
        <v>80</v>
      </c>
      <c r="BK957" s="207">
        <f>ROUND(I957*H957,2)</f>
        <v>0</v>
      </c>
      <c r="BL957" s="19" t="s">
        <v>100</v>
      </c>
      <c r="BM957" s="206" t="s">
        <v>4231</v>
      </c>
    </row>
    <row r="958" spans="1:65" s="2" customFormat="1" ht="19.5">
      <c r="A958" s="36"/>
      <c r="B958" s="37"/>
      <c r="C958" s="38"/>
      <c r="D958" s="210" t="s">
        <v>720</v>
      </c>
      <c r="E958" s="38"/>
      <c r="F958" s="262" t="s">
        <v>4226</v>
      </c>
      <c r="G958" s="38"/>
      <c r="H958" s="38"/>
      <c r="I958" s="119"/>
      <c r="J958" s="38"/>
      <c r="K958" s="38"/>
      <c r="L958" s="41"/>
      <c r="M958" s="263"/>
      <c r="N958" s="264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9" t="s">
        <v>720</v>
      </c>
      <c r="AU958" s="19" t="s">
        <v>80</v>
      </c>
    </row>
    <row r="959" spans="1:65" s="2" customFormat="1" ht="16.5" customHeight="1">
      <c r="A959" s="36"/>
      <c r="B959" s="37"/>
      <c r="C959" s="195" t="s">
        <v>4232</v>
      </c>
      <c r="D959" s="195" t="s">
        <v>213</v>
      </c>
      <c r="E959" s="196" t="s">
        <v>4233</v>
      </c>
      <c r="F959" s="197" t="s">
        <v>4234</v>
      </c>
      <c r="G959" s="198" t="s">
        <v>438</v>
      </c>
      <c r="H959" s="199">
        <v>50</v>
      </c>
      <c r="I959" s="200"/>
      <c r="J959" s="201">
        <f>ROUND(I959*H959,2)</f>
        <v>0</v>
      </c>
      <c r="K959" s="197" t="s">
        <v>21</v>
      </c>
      <c r="L959" s="41"/>
      <c r="M959" s="202" t="s">
        <v>21</v>
      </c>
      <c r="N959" s="203" t="s">
        <v>44</v>
      </c>
      <c r="O959" s="66"/>
      <c r="P959" s="204">
        <f>O959*H959</f>
        <v>0</v>
      </c>
      <c r="Q959" s="204">
        <v>0</v>
      </c>
      <c r="R959" s="204">
        <f>Q959*H959</f>
        <v>0</v>
      </c>
      <c r="S959" s="204">
        <v>0</v>
      </c>
      <c r="T959" s="205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206" t="s">
        <v>100</v>
      </c>
      <c r="AT959" s="206" t="s">
        <v>213</v>
      </c>
      <c r="AU959" s="206" t="s">
        <v>80</v>
      </c>
      <c r="AY959" s="19" t="s">
        <v>211</v>
      </c>
      <c r="BE959" s="207">
        <f>IF(N959="základní",J959,0)</f>
        <v>0</v>
      </c>
      <c r="BF959" s="207">
        <f>IF(N959="snížená",J959,0)</f>
        <v>0</v>
      </c>
      <c r="BG959" s="207">
        <f>IF(N959="zákl. přenesená",J959,0)</f>
        <v>0</v>
      </c>
      <c r="BH959" s="207">
        <f>IF(N959="sníž. přenesená",J959,0)</f>
        <v>0</v>
      </c>
      <c r="BI959" s="207">
        <f>IF(N959="nulová",J959,0)</f>
        <v>0</v>
      </c>
      <c r="BJ959" s="19" t="s">
        <v>80</v>
      </c>
      <c r="BK959" s="207">
        <f>ROUND(I959*H959,2)</f>
        <v>0</v>
      </c>
      <c r="BL959" s="19" t="s">
        <v>100</v>
      </c>
      <c r="BM959" s="206" t="s">
        <v>2823</v>
      </c>
    </row>
    <row r="960" spans="1:65" s="2" customFormat="1" ht="19.5">
      <c r="A960" s="36"/>
      <c r="B960" s="37"/>
      <c r="C960" s="38"/>
      <c r="D960" s="210" t="s">
        <v>720</v>
      </c>
      <c r="E960" s="38"/>
      <c r="F960" s="262" t="s">
        <v>4224</v>
      </c>
      <c r="G960" s="38"/>
      <c r="H960" s="38"/>
      <c r="I960" s="119"/>
      <c r="J960" s="38"/>
      <c r="K960" s="38"/>
      <c r="L960" s="41"/>
      <c r="M960" s="263"/>
      <c r="N960" s="264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720</v>
      </c>
      <c r="AU960" s="19" t="s">
        <v>80</v>
      </c>
    </row>
    <row r="961" spans="1:65" s="2" customFormat="1" ht="16.5" customHeight="1">
      <c r="A961" s="36"/>
      <c r="B961" s="37"/>
      <c r="C961" s="195" t="s">
        <v>3792</v>
      </c>
      <c r="D961" s="195" t="s">
        <v>213</v>
      </c>
      <c r="E961" s="196" t="s">
        <v>4235</v>
      </c>
      <c r="F961" s="197" t="s">
        <v>4234</v>
      </c>
      <c r="G961" s="198" t="s">
        <v>438</v>
      </c>
      <c r="H961" s="199">
        <v>50</v>
      </c>
      <c r="I961" s="200"/>
      <c r="J961" s="201">
        <f>ROUND(I961*H961,2)</f>
        <v>0</v>
      </c>
      <c r="K961" s="197" t="s">
        <v>21</v>
      </c>
      <c r="L961" s="41"/>
      <c r="M961" s="202" t="s">
        <v>21</v>
      </c>
      <c r="N961" s="203" t="s">
        <v>44</v>
      </c>
      <c r="O961" s="66"/>
      <c r="P961" s="204">
        <f>O961*H961</f>
        <v>0</v>
      </c>
      <c r="Q961" s="204">
        <v>0</v>
      </c>
      <c r="R961" s="204">
        <f>Q961*H961</f>
        <v>0</v>
      </c>
      <c r="S961" s="204">
        <v>0</v>
      </c>
      <c r="T961" s="205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206" t="s">
        <v>100</v>
      </c>
      <c r="AT961" s="206" t="s">
        <v>213</v>
      </c>
      <c r="AU961" s="206" t="s">
        <v>80</v>
      </c>
      <c r="AY961" s="19" t="s">
        <v>211</v>
      </c>
      <c r="BE961" s="207">
        <f>IF(N961="základní",J961,0)</f>
        <v>0</v>
      </c>
      <c r="BF961" s="207">
        <f>IF(N961="snížená",J961,0)</f>
        <v>0</v>
      </c>
      <c r="BG961" s="207">
        <f>IF(N961="zákl. přenesená",J961,0)</f>
        <v>0</v>
      </c>
      <c r="BH961" s="207">
        <f>IF(N961="sníž. přenesená",J961,0)</f>
        <v>0</v>
      </c>
      <c r="BI961" s="207">
        <f>IF(N961="nulová",J961,0)</f>
        <v>0</v>
      </c>
      <c r="BJ961" s="19" t="s">
        <v>80</v>
      </c>
      <c r="BK961" s="207">
        <f>ROUND(I961*H961,2)</f>
        <v>0</v>
      </c>
      <c r="BL961" s="19" t="s">
        <v>100</v>
      </c>
      <c r="BM961" s="206" t="s">
        <v>4236</v>
      </c>
    </row>
    <row r="962" spans="1:65" s="2" customFormat="1" ht="19.5">
      <c r="A962" s="36"/>
      <c r="B962" s="37"/>
      <c r="C962" s="38"/>
      <c r="D962" s="210" t="s">
        <v>720</v>
      </c>
      <c r="E962" s="38"/>
      <c r="F962" s="262" t="s">
        <v>4226</v>
      </c>
      <c r="G962" s="38"/>
      <c r="H962" s="38"/>
      <c r="I962" s="119"/>
      <c r="J962" s="38"/>
      <c r="K962" s="38"/>
      <c r="L962" s="41"/>
      <c r="M962" s="263"/>
      <c r="N962" s="264"/>
      <c r="O962" s="66"/>
      <c r="P962" s="66"/>
      <c r="Q962" s="66"/>
      <c r="R962" s="66"/>
      <c r="S962" s="66"/>
      <c r="T962" s="67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T962" s="19" t="s">
        <v>720</v>
      </c>
      <c r="AU962" s="19" t="s">
        <v>80</v>
      </c>
    </row>
    <row r="963" spans="1:65" s="2" customFormat="1" ht="16.5" customHeight="1">
      <c r="A963" s="36"/>
      <c r="B963" s="37"/>
      <c r="C963" s="195" t="s">
        <v>4237</v>
      </c>
      <c r="D963" s="195" t="s">
        <v>213</v>
      </c>
      <c r="E963" s="196" t="s">
        <v>4238</v>
      </c>
      <c r="F963" s="197" t="s">
        <v>4239</v>
      </c>
      <c r="G963" s="198" t="s">
        <v>438</v>
      </c>
      <c r="H963" s="199">
        <v>126</v>
      </c>
      <c r="I963" s="200"/>
      <c r="J963" s="201">
        <f>ROUND(I963*H963,2)</f>
        <v>0</v>
      </c>
      <c r="K963" s="197" t="s">
        <v>21</v>
      </c>
      <c r="L963" s="41"/>
      <c r="M963" s="202" t="s">
        <v>21</v>
      </c>
      <c r="N963" s="203" t="s">
        <v>44</v>
      </c>
      <c r="O963" s="66"/>
      <c r="P963" s="204">
        <f>O963*H963</f>
        <v>0</v>
      </c>
      <c r="Q963" s="204">
        <v>0</v>
      </c>
      <c r="R963" s="204">
        <f>Q963*H963</f>
        <v>0</v>
      </c>
      <c r="S963" s="204">
        <v>0</v>
      </c>
      <c r="T963" s="205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206" t="s">
        <v>100</v>
      </c>
      <c r="AT963" s="206" t="s">
        <v>213</v>
      </c>
      <c r="AU963" s="206" t="s">
        <v>80</v>
      </c>
      <c r="AY963" s="19" t="s">
        <v>211</v>
      </c>
      <c r="BE963" s="207">
        <f>IF(N963="základní",J963,0)</f>
        <v>0</v>
      </c>
      <c r="BF963" s="207">
        <f>IF(N963="snížená",J963,0)</f>
        <v>0</v>
      </c>
      <c r="BG963" s="207">
        <f>IF(N963="zákl. přenesená",J963,0)</f>
        <v>0</v>
      </c>
      <c r="BH963" s="207">
        <f>IF(N963="sníž. přenesená",J963,0)</f>
        <v>0</v>
      </c>
      <c r="BI963" s="207">
        <f>IF(N963="nulová",J963,0)</f>
        <v>0</v>
      </c>
      <c r="BJ963" s="19" t="s">
        <v>80</v>
      </c>
      <c r="BK963" s="207">
        <f>ROUND(I963*H963,2)</f>
        <v>0</v>
      </c>
      <c r="BL963" s="19" t="s">
        <v>100</v>
      </c>
      <c r="BM963" s="206" t="s">
        <v>4240</v>
      </c>
    </row>
    <row r="964" spans="1:65" s="2" customFormat="1" ht="19.5">
      <c r="A964" s="36"/>
      <c r="B964" s="37"/>
      <c r="C964" s="38"/>
      <c r="D964" s="210" t="s">
        <v>720</v>
      </c>
      <c r="E964" s="38"/>
      <c r="F964" s="262" t="s">
        <v>4224</v>
      </c>
      <c r="G964" s="38"/>
      <c r="H964" s="38"/>
      <c r="I964" s="119"/>
      <c r="J964" s="38"/>
      <c r="K964" s="38"/>
      <c r="L964" s="41"/>
      <c r="M964" s="263"/>
      <c r="N964" s="264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720</v>
      </c>
      <c r="AU964" s="19" t="s">
        <v>80</v>
      </c>
    </row>
    <row r="965" spans="1:65" s="2" customFormat="1" ht="16.5" customHeight="1">
      <c r="A965" s="36"/>
      <c r="B965" s="37"/>
      <c r="C965" s="195" t="s">
        <v>3795</v>
      </c>
      <c r="D965" s="195" t="s">
        <v>213</v>
      </c>
      <c r="E965" s="196" t="s">
        <v>4241</v>
      </c>
      <c r="F965" s="197" t="s">
        <v>4239</v>
      </c>
      <c r="G965" s="198" t="s">
        <v>438</v>
      </c>
      <c r="H965" s="199">
        <v>126</v>
      </c>
      <c r="I965" s="200"/>
      <c r="J965" s="201">
        <f>ROUND(I965*H965,2)</f>
        <v>0</v>
      </c>
      <c r="K965" s="197" t="s">
        <v>21</v>
      </c>
      <c r="L965" s="41"/>
      <c r="M965" s="202" t="s">
        <v>21</v>
      </c>
      <c r="N965" s="203" t="s">
        <v>44</v>
      </c>
      <c r="O965" s="66"/>
      <c r="P965" s="204">
        <f>O965*H965</f>
        <v>0</v>
      </c>
      <c r="Q965" s="204">
        <v>0</v>
      </c>
      <c r="R965" s="204">
        <f>Q965*H965</f>
        <v>0</v>
      </c>
      <c r="S965" s="204">
        <v>0</v>
      </c>
      <c r="T965" s="205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206" t="s">
        <v>100</v>
      </c>
      <c r="AT965" s="206" t="s">
        <v>213</v>
      </c>
      <c r="AU965" s="206" t="s">
        <v>80</v>
      </c>
      <c r="AY965" s="19" t="s">
        <v>211</v>
      </c>
      <c r="BE965" s="207">
        <f>IF(N965="základní",J965,0)</f>
        <v>0</v>
      </c>
      <c r="BF965" s="207">
        <f>IF(N965="snížená",J965,0)</f>
        <v>0</v>
      </c>
      <c r="BG965" s="207">
        <f>IF(N965="zákl. přenesená",J965,0)</f>
        <v>0</v>
      </c>
      <c r="BH965" s="207">
        <f>IF(N965="sníž. přenesená",J965,0)</f>
        <v>0</v>
      </c>
      <c r="BI965" s="207">
        <f>IF(N965="nulová",J965,0)</f>
        <v>0</v>
      </c>
      <c r="BJ965" s="19" t="s">
        <v>80</v>
      </c>
      <c r="BK965" s="207">
        <f>ROUND(I965*H965,2)</f>
        <v>0</v>
      </c>
      <c r="BL965" s="19" t="s">
        <v>100</v>
      </c>
      <c r="BM965" s="206" t="s">
        <v>1153</v>
      </c>
    </row>
    <row r="966" spans="1:65" s="2" customFormat="1" ht="19.5">
      <c r="A966" s="36"/>
      <c r="B966" s="37"/>
      <c r="C966" s="38"/>
      <c r="D966" s="210" t="s">
        <v>720</v>
      </c>
      <c r="E966" s="38"/>
      <c r="F966" s="262" t="s">
        <v>4242</v>
      </c>
      <c r="G966" s="38"/>
      <c r="H966" s="38"/>
      <c r="I966" s="119"/>
      <c r="J966" s="38"/>
      <c r="K966" s="38"/>
      <c r="L966" s="41"/>
      <c r="M966" s="263"/>
      <c r="N966" s="264"/>
      <c r="O966" s="66"/>
      <c r="P966" s="66"/>
      <c r="Q966" s="66"/>
      <c r="R966" s="66"/>
      <c r="S966" s="66"/>
      <c r="T966" s="67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T966" s="19" t="s">
        <v>720</v>
      </c>
      <c r="AU966" s="19" t="s">
        <v>80</v>
      </c>
    </row>
    <row r="967" spans="1:65" s="2" customFormat="1" ht="16.5" customHeight="1">
      <c r="A967" s="36"/>
      <c r="B967" s="37"/>
      <c r="C967" s="195" t="s">
        <v>4243</v>
      </c>
      <c r="D967" s="195" t="s">
        <v>213</v>
      </c>
      <c r="E967" s="196" t="s">
        <v>4244</v>
      </c>
      <c r="F967" s="197" t="s">
        <v>4245</v>
      </c>
      <c r="G967" s="198" t="s">
        <v>1608</v>
      </c>
      <c r="H967" s="199">
        <v>8</v>
      </c>
      <c r="I967" s="200"/>
      <c r="J967" s="201">
        <f>ROUND(I967*H967,2)</f>
        <v>0</v>
      </c>
      <c r="K967" s="197" t="s">
        <v>21</v>
      </c>
      <c r="L967" s="41"/>
      <c r="M967" s="202" t="s">
        <v>21</v>
      </c>
      <c r="N967" s="203" t="s">
        <v>44</v>
      </c>
      <c r="O967" s="66"/>
      <c r="P967" s="204">
        <f>O967*H967</f>
        <v>0</v>
      </c>
      <c r="Q967" s="204">
        <v>0</v>
      </c>
      <c r="R967" s="204">
        <f>Q967*H967</f>
        <v>0</v>
      </c>
      <c r="S967" s="204">
        <v>0</v>
      </c>
      <c r="T967" s="205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206" t="s">
        <v>100</v>
      </c>
      <c r="AT967" s="206" t="s">
        <v>213</v>
      </c>
      <c r="AU967" s="206" t="s">
        <v>80</v>
      </c>
      <c r="AY967" s="19" t="s">
        <v>211</v>
      </c>
      <c r="BE967" s="207">
        <f>IF(N967="základní",J967,0)</f>
        <v>0</v>
      </c>
      <c r="BF967" s="207">
        <f>IF(N967="snížená",J967,0)</f>
        <v>0</v>
      </c>
      <c r="BG967" s="207">
        <f>IF(N967="zákl. přenesená",J967,0)</f>
        <v>0</v>
      </c>
      <c r="BH967" s="207">
        <f>IF(N967="sníž. přenesená",J967,0)</f>
        <v>0</v>
      </c>
      <c r="BI967" s="207">
        <f>IF(N967="nulová",J967,0)</f>
        <v>0</v>
      </c>
      <c r="BJ967" s="19" t="s">
        <v>80</v>
      </c>
      <c r="BK967" s="207">
        <f>ROUND(I967*H967,2)</f>
        <v>0</v>
      </c>
      <c r="BL967" s="19" t="s">
        <v>100</v>
      </c>
      <c r="BM967" s="206" t="s">
        <v>2872</v>
      </c>
    </row>
    <row r="968" spans="1:65" s="2" customFormat="1" ht="19.5">
      <c r="A968" s="36"/>
      <c r="B968" s="37"/>
      <c r="C968" s="38"/>
      <c r="D968" s="210" t="s">
        <v>720</v>
      </c>
      <c r="E968" s="38"/>
      <c r="F968" s="262" t="s">
        <v>4246</v>
      </c>
      <c r="G968" s="38"/>
      <c r="H968" s="38"/>
      <c r="I968" s="119"/>
      <c r="J968" s="38"/>
      <c r="K968" s="38"/>
      <c r="L968" s="41"/>
      <c r="M968" s="263"/>
      <c r="N968" s="264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720</v>
      </c>
      <c r="AU968" s="19" t="s">
        <v>80</v>
      </c>
    </row>
    <row r="969" spans="1:65" s="2" customFormat="1" ht="16.5" customHeight="1">
      <c r="A969" s="36"/>
      <c r="B969" s="37"/>
      <c r="C969" s="195" t="s">
        <v>3797</v>
      </c>
      <c r="D969" s="195" t="s">
        <v>213</v>
      </c>
      <c r="E969" s="196" t="s">
        <v>4247</v>
      </c>
      <c r="F969" s="197" t="s">
        <v>4245</v>
      </c>
      <c r="G969" s="198" t="s">
        <v>1608</v>
      </c>
      <c r="H969" s="199">
        <v>8</v>
      </c>
      <c r="I969" s="200"/>
      <c r="J969" s="201">
        <f>ROUND(I969*H969,2)</f>
        <v>0</v>
      </c>
      <c r="K969" s="197" t="s">
        <v>21</v>
      </c>
      <c r="L969" s="41"/>
      <c r="M969" s="202" t="s">
        <v>21</v>
      </c>
      <c r="N969" s="203" t="s">
        <v>44</v>
      </c>
      <c r="O969" s="66"/>
      <c r="P969" s="204">
        <f>O969*H969</f>
        <v>0</v>
      </c>
      <c r="Q969" s="204">
        <v>0</v>
      </c>
      <c r="R969" s="204">
        <f>Q969*H969</f>
        <v>0</v>
      </c>
      <c r="S969" s="204">
        <v>0</v>
      </c>
      <c r="T969" s="205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206" t="s">
        <v>100</v>
      </c>
      <c r="AT969" s="206" t="s">
        <v>213</v>
      </c>
      <c r="AU969" s="206" t="s">
        <v>80</v>
      </c>
      <c r="AY969" s="19" t="s">
        <v>211</v>
      </c>
      <c r="BE969" s="207">
        <f>IF(N969="základní",J969,0)</f>
        <v>0</v>
      </c>
      <c r="BF969" s="207">
        <f>IF(N969="snížená",J969,0)</f>
        <v>0</v>
      </c>
      <c r="BG969" s="207">
        <f>IF(N969="zákl. přenesená",J969,0)</f>
        <v>0</v>
      </c>
      <c r="BH969" s="207">
        <f>IF(N969="sníž. přenesená",J969,0)</f>
        <v>0</v>
      </c>
      <c r="BI969" s="207">
        <f>IF(N969="nulová",J969,0)</f>
        <v>0</v>
      </c>
      <c r="BJ969" s="19" t="s">
        <v>80</v>
      </c>
      <c r="BK969" s="207">
        <f>ROUND(I969*H969,2)</f>
        <v>0</v>
      </c>
      <c r="BL969" s="19" t="s">
        <v>100</v>
      </c>
      <c r="BM969" s="206" t="s">
        <v>4248</v>
      </c>
    </row>
    <row r="970" spans="1:65" s="2" customFormat="1" ht="19.5">
      <c r="A970" s="36"/>
      <c r="B970" s="37"/>
      <c r="C970" s="38"/>
      <c r="D970" s="210" t="s">
        <v>720</v>
      </c>
      <c r="E970" s="38"/>
      <c r="F970" s="262" t="s">
        <v>4226</v>
      </c>
      <c r="G970" s="38"/>
      <c r="H970" s="38"/>
      <c r="I970" s="119"/>
      <c r="J970" s="38"/>
      <c r="K970" s="38"/>
      <c r="L970" s="41"/>
      <c r="M970" s="263"/>
      <c r="N970" s="264"/>
      <c r="O970" s="66"/>
      <c r="P970" s="66"/>
      <c r="Q970" s="66"/>
      <c r="R970" s="66"/>
      <c r="S970" s="66"/>
      <c r="T970" s="67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T970" s="19" t="s">
        <v>720</v>
      </c>
      <c r="AU970" s="19" t="s">
        <v>80</v>
      </c>
    </row>
    <row r="971" spans="1:65" s="2" customFormat="1" ht="16.5" customHeight="1">
      <c r="A971" s="36"/>
      <c r="B971" s="37"/>
      <c r="C971" s="195" t="s">
        <v>4249</v>
      </c>
      <c r="D971" s="195" t="s">
        <v>213</v>
      </c>
      <c r="E971" s="196" t="s">
        <v>4250</v>
      </c>
      <c r="F971" s="197" t="s">
        <v>4251</v>
      </c>
      <c r="G971" s="198" t="s">
        <v>1608</v>
      </c>
      <c r="H971" s="199">
        <v>16</v>
      </c>
      <c r="I971" s="200"/>
      <c r="J971" s="201">
        <f>ROUND(I971*H971,2)</f>
        <v>0</v>
      </c>
      <c r="K971" s="197" t="s">
        <v>21</v>
      </c>
      <c r="L971" s="41"/>
      <c r="M971" s="202" t="s">
        <v>21</v>
      </c>
      <c r="N971" s="203" t="s">
        <v>44</v>
      </c>
      <c r="O971" s="66"/>
      <c r="P971" s="204">
        <f>O971*H971</f>
        <v>0</v>
      </c>
      <c r="Q971" s="204">
        <v>0</v>
      </c>
      <c r="R971" s="204">
        <f>Q971*H971</f>
        <v>0</v>
      </c>
      <c r="S971" s="204">
        <v>0</v>
      </c>
      <c r="T971" s="205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206" t="s">
        <v>100</v>
      </c>
      <c r="AT971" s="206" t="s">
        <v>213</v>
      </c>
      <c r="AU971" s="206" t="s">
        <v>80</v>
      </c>
      <c r="AY971" s="19" t="s">
        <v>211</v>
      </c>
      <c r="BE971" s="207">
        <f>IF(N971="základní",J971,0)</f>
        <v>0</v>
      </c>
      <c r="BF971" s="207">
        <f>IF(N971="snížená",J971,0)</f>
        <v>0</v>
      </c>
      <c r="BG971" s="207">
        <f>IF(N971="zákl. přenesená",J971,0)</f>
        <v>0</v>
      </c>
      <c r="BH971" s="207">
        <f>IF(N971="sníž. přenesená",J971,0)</f>
        <v>0</v>
      </c>
      <c r="BI971" s="207">
        <f>IF(N971="nulová",J971,0)</f>
        <v>0</v>
      </c>
      <c r="BJ971" s="19" t="s">
        <v>80</v>
      </c>
      <c r="BK971" s="207">
        <f>ROUND(I971*H971,2)</f>
        <v>0</v>
      </c>
      <c r="BL971" s="19" t="s">
        <v>100</v>
      </c>
      <c r="BM971" s="206" t="s">
        <v>4252</v>
      </c>
    </row>
    <row r="972" spans="1:65" s="2" customFormat="1" ht="19.5">
      <c r="A972" s="36"/>
      <c r="B972" s="37"/>
      <c r="C972" s="38"/>
      <c r="D972" s="210" t="s">
        <v>720</v>
      </c>
      <c r="E972" s="38"/>
      <c r="F972" s="262" t="s">
        <v>4246</v>
      </c>
      <c r="G972" s="38"/>
      <c r="H972" s="38"/>
      <c r="I972" s="119"/>
      <c r="J972" s="38"/>
      <c r="K972" s="38"/>
      <c r="L972" s="41"/>
      <c r="M972" s="263"/>
      <c r="N972" s="264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720</v>
      </c>
      <c r="AU972" s="19" t="s">
        <v>80</v>
      </c>
    </row>
    <row r="973" spans="1:65" s="2" customFormat="1" ht="16.5" customHeight="1">
      <c r="A973" s="36"/>
      <c r="B973" s="37"/>
      <c r="C973" s="195" t="s">
        <v>3800</v>
      </c>
      <c r="D973" s="195" t="s">
        <v>213</v>
      </c>
      <c r="E973" s="196" t="s">
        <v>4253</v>
      </c>
      <c r="F973" s="197" t="s">
        <v>4251</v>
      </c>
      <c r="G973" s="198" t="s">
        <v>1608</v>
      </c>
      <c r="H973" s="199">
        <v>16</v>
      </c>
      <c r="I973" s="200"/>
      <c r="J973" s="201">
        <f>ROUND(I973*H973,2)</f>
        <v>0</v>
      </c>
      <c r="K973" s="197" t="s">
        <v>21</v>
      </c>
      <c r="L973" s="41"/>
      <c r="M973" s="202" t="s">
        <v>21</v>
      </c>
      <c r="N973" s="203" t="s">
        <v>44</v>
      </c>
      <c r="O973" s="66"/>
      <c r="P973" s="204">
        <f>O973*H973</f>
        <v>0</v>
      </c>
      <c r="Q973" s="204">
        <v>0</v>
      </c>
      <c r="R973" s="204">
        <f>Q973*H973</f>
        <v>0</v>
      </c>
      <c r="S973" s="204">
        <v>0</v>
      </c>
      <c r="T973" s="20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206" t="s">
        <v>100</v>
      </c>
      <c r="AT973" s="206" t="s">
        <v>213</v>
      </c>
      <c r="AU973" s="206" t="s">
        <v>80</v>
      </c>
      <c r="AY973" s="19" t="s">
        <v>211</v>
      </c>
      <c r="BE973" s="207">
        <f>IF(N973="základní",J973,0)</f>
        <v>0</v>
      </c>
      <c r="BF973" s="207">
        <f>IF(N973="snížená",J973,0)</f>
        <v>0</v>
      </c>
      <c r="BG973" s="207">
        <f>IF(N973="zákl. přenesená",J973,0)</f>
        <v>0</v>
      </c>
      <c r="BH973" s="207">
        <f>IF(N973="sníž. přenesená",J973,0)</f>
        <v>0</v>
      </c>
      <c r="BI973" s="207">
        <f>IF(N973="nulová",J973,0)</f>
        <v>0</v>
      </c>
      <c r="BJ973" s="19" t="s">
        <v>80</v>
      </c>
      <c r="BK973" s="207">
        <f>ROUND(I973*H973,2)</f>
        <v>0</v>
      </c>
      <c r="BL973" s="19" t="s">
        <v>100</v>
      </c>
      <c r="BM973" s="206" t="s">
        <v>4254</v>
      </c>
    </row>
    <row r="974" spans="1:65" s="2" customFormat="1" ht="19.5">
      <c r="A974" s="36"/>
      <c r="B974" s="37"/>
      <c r="C974" s="38"/>
      <c r="D974" s="210" t="s">
        <v>720</v>
      </c>
      <c r="E974" s="38"/>
      <c r="F974" s="262" t="s">
        <v>4226</v>
      </c>
      <c r="G974" s="38"/>
      <c r="H974" s="38"/>
      <c r="I974" s="119"/>
      <c r="J974" s="38"/>
      <c r="K974" s="38"/>
      <c r="L974" s="41"/>
      <c r="M974" s="263"/>
      <c r="N974" s="264"/>
      <c r="O974" s="66"/>
      <c r="P974" s="66"/>
      <c r="Q974" s="66"/>
      <c r="R974" s="66"/>
      <c r="S974" s="66"/>
      <c r="T974" s="67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T974" s="19" t="s">
        <v>720</v>
      </c>
      <c r="AU974" s="19" t="s">
        <v>80</v>
      </c>
    </row>
    <row r="975" spans="1:65" s="2" customFormat="1" ht="16.5" customHeight="1">
      <c r="A975" s="36"/>
      <c r="B975" s="37"/>
      <c r="C975" s="195" t="s">
        <v>4255</v>
      </c>
      <c r="D975" s="195" t="s">
        <v>213</v>
      </c>
      <c r="E975" s="196" t="s">
        <v>4256</v>
      </c>
      <c r="F975" s="197" t="s">
        <v>4257</v>
      </c>
      <c r="G975" s="198" t="s">
        <v>1608</v>
      </c>
      <c r="H975" s="199">
        <v>215</v>
      </c>
      <c r="I975" s="200"/>
      <c r="J975" s="201">
        <f>ROUND(I975*H975,2)</f>
        <v>0</v>
      </c>
      <c r="K975" s="197" t="s">
        <v>21</v>
      </c>
      <c r="L975" s="41"/>
      <c r="M975" s="202" t="s">
        <v>21</v>
      </c>
      <c r="N975" s="203" t="s">
        <v>44</v>
      </c>
      <c r="O975" s="66"/>
      <c r="P975" s="204">
        <f>O975*H975</f>
        <v>0</v>
      </c>
      <c r="Q975" s="204">
        <v>0</v>
      </c>
      <c r="R975" s="204">
        <f>Q975*H975</f>
        <v>0</v>
      </c>
      <c r="S975" s="204">
        <v>0</v>
      </c>
      <c r="T975" s="205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206" t="s">
        <v>100</v>
      </c>
      <c r="AT975" s="206" t="s">
        <v>213</v>
      </c>
      <c r="AU975" s="206" t="s">
        <v>80</v>
      </c>
      <c r="AY975" s="19" t="s">
        <v>211</v>
      </c>
      <c r="BE975" s="207">
        <f>IF(N975="základní",J975,0)</f>
        <v>0</v>
      </c>
      <c r="BF975" s="207">
        <f>IF(N975="snížená",J975,0)</f>
        <v>0</v>
      </c>
      <c r="BG975" s="207">
        <f>IF(N975="zákl. přenesená",J975,0)</f>
        <v>0</v>
      </c>
      <c r="BH975" s="207">
        <f>IF(N975="sníž. přenesená",J975,0)</f>
        <v>0</v>
      </c>
      <c r="BI975" s="207">
        <f>IF(N975="nulová",J975,0)</f>
        <v>0</v>
      </c>
      <c r="BJ975" s="19" t="s">
        <v>80</v>
      </c>
      <c r="BK975" s="207">
        <f>ROUND(I975*H975,2)</f>
        <v>0</v>
      </c>
      <c r="BL975" s="19" t="s">
        <v>100</v>
      </c>
      <c r="BM975" s="206" t="s">
        <v>4258</v>
      </c>
    </row>
    <row r="976" spans="1:65" s="2" customFormat="1" ht="19.5">
      <c r="A976" s="36"/>
      <c r="B976" s="37"/>
      <c r="C976" s="38"/>
      <c r="D976" s="210" t="s">
        <v>720</v>
      </c>
      <c r="E976" s="38"/>
      <c r="F976" s="262" t="s">
        <v>4246</v>
      </c>
      <c r="G976" s="38"/>
      <c r="H976" s="38"/>
      <c r="I976" s="119"/>
      <c r="J976" s="38"/>
      <c r="K976" s="38"/>
      <c r="L976" s="41"/>
      <c r="M976" s="263"/>
      <c r="N976" s="264"/>
      <c r="O976" s="66"/>
      <c r="P976" s="66"/>
      <c r="Q976" s="66"/>
      <c r="R976" s="66"/>
      <c r="S976" s="66"/>
      <c r="T976" s="67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T976" s="19" t="s">
        <v>720</v>
      </c>
      <c r="AU976" s="19" t="s">
        <v>80</v>
      </c>
    </row>
    <row r="977" spans="1:65" s="2" customFormat="1" ht="16.5" customHeight="1">
      <c r="A977" s="36"/>
      <c r="B977" s="37"/>
      <c r="C977" s="195" t="s">
        <v>3802</v>
      </c>
      <c r="D977" s="195" t="s">
        <v>213</v>
      </c>
      <c r="E977" s="196" t="s">
        <v>4259</v>
      </c>
      <c r="F977" s="197" t="s">
        <v>4257</v>
      </c>
      <c r="G977" s="198" t="s">
        <v>1608</v>
      </c>
      <c r="H977" s="199">
        <v>215</v>
      </c>
      <c r="I977" s="200"/>
      <c r="J977" s="201">
        <f>ROUND(I977*H977,2)</f>
        <v>0</v>
      </c>
      <c r="K977" s="197" t="s">
        <v>21</v>
      </c>
      <c r="L977" s="41"/>
      <c r="M977" s="202" t="s">
        <v>21</v>
      </c>
      <c r="N977" s="203" t="s">
        <v>44</v>
      </c>
      <c r="O977" s="66"/>
      <c r="P977" s="204">
        <f>O977*H977</f>
        <v>0</v>
      </c>
      <c r="Q977" s="204">
        <v>0</v>
      </c>
      <c r="R977" s="204">
        <f>Q977*H977</f>
        <v>0</v>
      </c>
      <c r="S977" s="204">
        <v>0</v>
      </c>
      <c r="T977" s="205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206" t="s">
        <v>100</v>
      </c>
      <c r="AT977" s="206" t="s">
        <v>213</v>
      </c>
      <c r="AU977" s="206" t="s">
        <v>80</v>
      </c>
      <c r="AY977" s="19" t="s">
        <v>211</v>
      </c>
      <c r="BE977" s="207">
        <f>IF(N977="základní",J977,0)</f>
        <v>0</v>
      </c>
      <c r="BF977" s="207">
        <f>IF(N977="snížená",J977,0)</f>
        <v>0</v>
      </c>
      <c r="BG977" s="207">
        <f>IF(N977="zákl. přenesená",J977,0)</f>
        <v>0</v>
      </c>
      <c r="BH977" s="207">
        <f>IF(N977="sníž. přenesená",J977,0)</f>
        <v>0</v>
      </c>
      <c r="BI977" s="207">
        <f>IF(N977="nulová",J977,0)</f>
        <v>0</v>
      </c>
      <c r="BJ977" s="19" t="s">
        <v>80</v>
      </c>
      <c r="BK977" s="207">
        <f>ROUND(I977*H977,2)</f>
        <v>0</v>
      </c>
      <c r="BL977" s="19" t="s">
        <v>100</v>
      </c>
      <c r="BM977" s="206" t="s">
        <v>4260</v>
      </c>
    </row>
    <row r="978" spans="1:65" s="2" customFormat="1" ht="19.5">
      <c r="A978" s="36"/>
      <c r="B978" s="37"/>
      <c r="C978" s="38"/>
      <c r="D978" s="210" t="s">
        <v>720</v>
      </c>
      <c r="E978" s="38"/>
      <c r="F978" s="262" t="s">
        <v>4226</v>
      </c>
      <c r="G978" s="38"/>
      <c r="H978" s="38"/>
      <c r="I978" s="119"/>
      <c r="J978" s="38"/>
      <c r="K978" s="38"/>
      <c r="L978" s="41"/>
      <c r="M978" s="263"/>
      <c r="N978" s="264"/>
      <c r="O978" s="66"/>
      <c r="P978" s="66"/>
      <c r="Q978" s="66"/>
      <c r="R978" s="66"/>
      <c r="S978" s="66"/>
      <c r="T978" s="67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T978" s="19" t="s">
        <v>720</v>
      </c>
      <c r="AU978" s="19" t="s">
        <v>80</v>
      </c>
    </row>
    <row r="979" spans="1:65" s="2" customFormat="1" ht="16.5" customHeight="1">
      <c r="A979" s="36"/>
      <c r="B979" s="37"/>
      <c r="C979" s="195" t="s">
        <v>4261</v>
      </c>
      <c r="D979" s="195" t="s">
        <v>213</v>
      </c>
      <c r="E979" s="196" t="s">
        <v>4262</v>
      </c>
      <c r="F979" s="197" t="s">
        <v>4263</v>
      </c>
      <c r="G979" s="198" t="s">
        <v>1608</v>
      </c>
      <c r="H979" s="199">
        <v>465</v>
      </c>
      <c r="I979" s="200"/>
      <c r="J979" s="201">
        <f>ROUND(I979*H979,2)</f>
        <v>0</v>
      </c>
      <c r="K979" s="197" t="s">
        <v>21</v>
      </c>
      <c r="L979" s="41"/>
      <c r="M979" s="202" t="s">
        <v>21</v>
      </c>
      <c r="N979" s="203" t="s">
        <v>44</v>
      </c>
      <c r="O979" s="66"/>
      <c r="P979" s="204">
        <f>O979*H979</f>
        <v>0</v>
      </c>
      <c r="Q979" s="204">
        <v>0</v>
      </c>
      <c r="R979" s="204">
        <f>Q979*H979</f>
        <v>0</v>
      </c>
      <c r="S979" s="204">
        <v>0</v>
      </c>
      <c r="T979" s="205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206" t="s">
        <v>100</v>
      </c>
      <c r="AT979" s="206" t="s">
        <v>213</v>
      </c>
      <c r="AU979" s="206" t="s">
        <v>80</v>
      </c>
      <c r="AY979" s="19" t="s">
        <v>211</v>
      </c>
      <c r="BE979" s="207">
        <f>IF(N979="základní",J979,0)</f>
        <v>0</v>
      </c>
      <c r="BF979" s="207">
        <f>IF(N979="snížená",J979,0)</f>
        <v>0</v>
      </c>
      <c r="BG979" s="207">
        <f>IF(N979="zákl. přenesená",J979,0)</f>
        <v>0</v>
      </c>
      <c r="BH979" s="207">
        <f>IF(N979="sníž. přenesená",J979,0)</f>
        <v>0</v>
      </c>
      <c r="BI979" s="207">
        <f>IF(N979="nulová",J979,0)</f>
        <v>0</v>
      </c>
      <c r="BJ979" s="19" t="s">
        <v>80</v>
      </c>
      <c r="BK979" s="207">
        <f>ROUND(I979*H979,2)</f>
        <v>0</v>
      </c>
      <c r="BL979" s="19" t="s">
        <v>100</v>
      </c>
      <c r="BM979" s="206" t="s">
        <v>4264</v>
      </c>
    </row>
    <row r="980" spans="1:65" s="2" customFormat="1" ht="19.5">
      <c r="A980" s="36"/>
      <c r="B980" s="37"/>
      <c r="C980" s="38"/>
      <c r="D980" s="210" t="s">
        <v>720</v>
      </c>
      <c r="E980" s="38"/>
      <c r="F980" s="262" t="s">
        <v>4246</v>
      </c>
      <c r="G980" s="38"/>
      <c r="H980" s="38"/>
      <c r="I980" s="119"/>
      <c r="J980" s="38"/>
      <c r="K980" s="38"/>
      <c r="L980" s="41"/>
      <c r="M980" s="263"/>
      <c r="N980" s="264"/>
      <c r="O980" s="66"/>
      <c r="P980" s="66"/>
      <c r="Q980" s="66"/>
      <c r="R980" s="66"/>
      <c r="S980" s="66"/>
      <c r="T980" s="67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T980" s="19" t="s">
        <v>720</v>
      </c>
      <c r="AU980" s="19" t="s">
        <v>80</v>
      </c>
    </row>
    <row r="981" spans="1:65" s="2" customFormat="1" ht="16.5" customHeight="1">
      <c r="A981" s="36"/>
      <c r="B981" s="37"/>
      <c r="C981" s="195" t="s">
        <v>3805</v>
      </c>
      <c r="D981" s="195" t="s">
        <v>213</v>
      </c>
      <c r="E981" s="196" t="s">
        <v>4265</v>
      </c>
      <c r="F981" s="197" t="s">
        <v>4263</v>
      </c>
      <c r="G981" s="198" t="s">
        <v>1608</v>
      </c>
      <c r="H981" s="199">
        <v>465</v>
      </c>
      <c r="I981" s="200"/>
      <c r="J981" s="201">
        <f>ROUND(I981*H981,2)</f>
        <v>0</v>
      </c>
      <c r="K981" s="197" t="s">
        <v>21</v>
      </c>
      <c r="L981" s="41"/>
      <c r="M981" s="202" t="s">
        <v>21</v>
      </c>
      <c r="N981" s="203" t="s">
        <v>44</v>
      </c>
      <c r="O981" s="66"/>
      <c r="P981" s="204">
        <f>O981*H981</f>
        <v>0</v>
      </c>
      <c r="Q981" s="204">
        <v>0</v>
      </c>
      <c r="R981" s="204">
        <f>Q981*H981</f>
        <v>0</v>
      </c>
      <c r="S981" s="204">
        <v>0</v>
      </c>
      <c r="T981" s="205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206" t="s">
        <v>100</v>
      </c>
      <c r="AT981" s="206" t="s">
        <v>213</v>
      </c>
      <c r="AU981" s="206" t="s">
        <v>80</v>
      </c>
      <c r="AY981" s="19" t="s">
        <v>211</v>
      </c>
      <c r="BE981" s="207">
        <f>IF(N981="základní",J981,0)</f>
        <v>0</v>
      </c>
      <c r="BF981" s="207">
        <f>IF(N981="snížená",J981,0)</f>
        <v>0</v>
      </c>
      <c r="BG981" s="207">
        <f>IF(N981="zákl. přenesená",J981,0)</f>
        <v>0</v>
      </c>
      <c r="BH981" s="207">
        <f>IF(N981="sníž. přenesená",J981,0)</f>
        <v>0</v>
      </c>
      <c r="BI981" s="207">
        <f>IF(N981="nulová",J981,0)</f>
        <v>0</v>
      </c>
      <c r="BJ981" s="19" t="s">
        <v>80</v>
      </c>
      <c r="BK981" s="207">
        <f>ROUND(I981*H981,2)</f>
        <v>0</v>
      </c>
      <c r="BL981" s="19" t="s">
        <v>100</v>
      </c>
      <c r="BM981" s="206" t="s">
        <v>4266</v>
      </c>
    </row>
    <row r="982" spans="1:65" s="2" customFormat="1" ht="19.5">
      <c r="A982" s="36"/>
      <c r="B982" s="37"/>
      <c r="C982" s="38"/>
      <c r="D982" s="210" t="s">
        <v>720</v>
      </c>
      <c r="E982" s="38"/>
      <c r="F982" s="262" t="s">
        <v>4226</v>
      </c>
      <c r="G982" s="38"/>
      <c r="H982" s="38"/>
      <c r="I982" s="119"/>
      <c r="J982" s="38"/>
      <c r="K982" s="38"/>
      <c r="L982" s="41"/>
      <c r="M982" s="263"/>
      <c r="N982" s="264"/>
      <c r="O982" s="66"/>
      <c r="P982" s="66"/>
      <c r="Q982" s="66"/>
      <c r="R982" s="66"/>
      <c r="S982" s="66"/>
      <c r="T982" s="67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T982" s="19" t="s">
        <v>720</v>
      </c>
      <c r="AU982" s="19" t="s">
        <v>80</v>
      </c>
    </row>
    <row r="983" spans="1:65" s="2" customFormat="1" ht="16.5" customHeight="1">
      <c r="A983" s="36"/>
      <c r="B983" s="37"/>
      <c r="C983" s="195" t="s">
        <v>4267</v>
      </c>
      <c r="D983" s="195" t="s">
        <v>213</v>
      </c>
      <c r="E983" s="196" t="s">
        <v>4268</v>
      </c>
      <c r="F983" s="197" t="s">
        <v>4269</v>
      </c>
      <c r="G983" s="198" t="s">
        <v>1608</v>
      </c>
      <c r="H983" s="199">
        <v>425</v>
      </c>
      <c r="I983" s="200"/>
      <c r="J983" s="201">
        <f>ROUND(I983*H983,2)</f>
        <v>0</v>
      </c>
      <c r="K983" s="197" t="s">
        <v>21</v>
      </c>
      <c r="L983" s="41"/>
      <c r="M983" s="202" t="s">
        <v>21</v>
      </c>
      <c r="N983" s="203" t="s">
        <v>44</v>
      </c>
      <c r="O983" s="66"/>
      <c r="P983" s="204">
        <f>O983*H983</f>
        <v>0</v>
      </c>
      <c r="Q983" s="204">
        <v>0</v>
      </c>
      <c r="R983" s="204">
        <f>Q983*H983</f>
        <v>0</v>
      </c>
      <c r="S983" s="204">
        <v>0</v>
      </c>
      <c r="T983" s="205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206" t="s">
        <v>100</v>
      </c>
      <c r="AT983" s="206" t="s">
        <v>213</v>
      </c>
      <c r="AU983" s="206" t="s">
        <v>80</v>
      </c>
      <c r="AY983" s="19" t="s">
        <v>211</v>
      </c>
      <c r="BE983" s="207">
        <f>IF(N983="základní",J983,0)</f>
        <v>0</v>
      </c>
      <c r="BF983" s="207">
        <f>IF(N983="snížená",J983,0)</f>
        <v>0</v>
      </c>
      <c r="BG983" s="207">
        <f>IF(N983="zákl. přenesená",J983,0)</f>
        <v>0</v>
      </c>
      <c r="BH983" s="207">
        <f>IF(N983="sníž. přenesená",J983,0)</f>
        <v>0</v>
      </c>
      <c r="BI983" s="207">
        <f>IF(N983="nulová",J983,0)</f>
        <v>0</v>
      </c>
      <c r="BJ983" s="19" t="s">
        <v>80</v>
      </c>
      <c r="BK983" s="207">
        <f>ROUND(I983*H983,2)</f>
        <v>0</v>
      </c>
      <c r="BL983" s="19" t="s">
        <v>100</v>
      </c>
      <c r="BM983" s="206" t="s">
        <v>4270</v>
      </c>
    </row>
    <row r="984" spans="1:65" s="2" customFormat="1" ht="19.5">
      <c r="A984" s="36"/>
      <c r="B984" s="37"/>
      <c r="C984" s="38"/>
      <c r="D984" s="210" t="s">
        <v>720</v>
      </c>
      <c r="E984" s="38"/>
      <c r="F984" s="262" t="s">
        <v>4246</v>
      </c>
      <c r="G984" s="38"/>
      <c r="H984" s="38"/>
      <c r="I984" s="119"/>
      <c r="J984" s="38"/>
      <c r="K984" s="38"/>
      <c r="L984" s="41"/>
      <c r="M984" s="263"/>
      <c r="N984" s="264"/>
      <c r="O984" s="66"/>
      <c r="P984" s="66"/>
      <c r="Q984" s="66"/>
      <c r="R984" s="66"/>
      <c r="S984" s="66"/>
      <c r="T984" s="67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T984" s="19" t="s">
        <v>720</v>
      </c>
      <c r="AU984" s="19" t="s">
        <v>80</v>
      </c>
    </row>
    <row r="985" spans="1:65" s="2" customFormat="1" ht="16.5" customHeight="1">
      <c r="A985" s="36"/>
      <c r="B985" s="37"/>
      <c r="C985" s="195" t="s">
        <v>3807</v>
      </c>
      <c r="D985" s="195" t="s">
        <v>213</v>
      </c>
      <c r="E985" s="196" t="s">
        <v>4271</v>
      </c>
      <c r="F985" s="197" t="s">
        <v>4269</v>
      </c>
      <c r="G985" s="198" t="s">
        <v>1608</v>
      </c>
      <c r="H985" s="199">
        <v>425</v>
      </c>
      <c r="I985" s="200"/>
      <c r="J985" s="201">
        <f>ROUND(I985*H985,2)</f>
        <v>0</v>
      </c>
      <c r="K985" s="197" t="s">
        <v>21</v>
      </c>
      <c r="L985" s="41"/>
      <c r="M985" s="202" t="s">
        <v>21</v>
      </c>
      <c r="N985" s="203" t="s">
        <v>44</v>
      </c>
      <c r="O985" s="66"/>
      <c r="P985" s="204">
        <f>O985*H985</f>
        <v>0</v>
      </c>
      <c r="Q985" s="204">
        <v>0</v>
      </c>
      <c r="R985" s="204">
        <f>Q985*H985</f>
        <v>0</v>
      </c>
      <c r="S985" s="204">
        <v>0</v>
      </c>
      <c r="T985" s="205">
        <f>S985*H985</f>
        <v>0</v>
      </c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R985" s="206" t="s">
        <v>100</v>
      </c>
      <c r="AT985" s="206" t="s">
        <v>213</v>
      </c>
      <c r="AU985" s="206" t="s">
        <v>80</v>
      </c>
      <c r="AY985" s="19" t="s">
        <v>211</v>
      </c>
      <c r="BE985" s="207">
        <f>IF(N985="základní",J985,0)</f>
        <v>0</v>
      </c>
      <c r="BF985" s="207">
        <f>IF(N985="snížená",J985,0)</f>
        <v>0</v>
      </c>
      <c r="BG985" s="207">
        <f>IF(N985="zákl. přenesená",J985,0)</f>
        <v>0</v>
      </c>
      <c r="BH985" s="207">
        <f>IF(N985="sníž. přenesená",J985,0)</f>
        <v>0</v>
      </c>
      <c r="BI985" s="207">
        <f>IF(N985="nulová",J985,0)</f>
        <v>0</v>
      </c>
      <c r="BJ985" s="19" t="s">
        <v>80</v>
      </c>
      <c r="BK985" s="207">
        <f>ROUND(I985*H985,2)</f>
        <v>0</v>
      </c>
      <c r="BL985" s="19" t="s">
        <v>100</v>
      </c>
      <c r="BM985" s="206" t="s">
        <v>4272</v>
      </c>
    </row>
    <row r="986" spans="1:65" s="2" customFormat="1" ht="19.5">
      <c r="A986" s="36"/>
      <c r="B986" s="37"/>
      <c r="C986" s="38"/>
      <c r="D986" s="210" t="s">
        <v>720</v>
      </c>
      <c r="E986" s="38"/>
      <c r="F986" s="262" t="s">
        <v>4226</v>
      </c>
      <c r="G986" s="38"/>
      <c r="H986" s="38"/>
      <c r="I986" s="119"/>
      <c r="J986" s="38"/>
      <c r="K986" s="38"/>
      <c r="L986" s="41"/>
      <c r="M986" s="263"/>
      <c r="N986" s="264"/>
      <c r="O986" s="66"/>
      <c r="P986" s="66"/>
      <c r="Q986" s="66"/>
      <c r="R986" s="66"/>
      <c r="S986" s="66"/>
      <c r="T986" s="67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T986" s="19" t="s">
        <v>720</v>
      </c>
      <c r="AU986" s="19" t="s">
        <v>80</v>
      </c>
    </row>
    <row r="987" spans="1:65" s="2" customFormat="1" ht="16.5" customHeight="1">
      <c r="A987" s="36"/>
      <c r="B987" s="37"/>
      <c r="C987" s="195" t="s">
        <v>4273</v>
      </c>
      <c r="D987" s="195" t="s">
        <v>213</v>
      </c>
      <c r="E987" s="196" t="s">
        <v>4274</v>
      </c>
      <c r="F987" s="197" t="s">
        <v>4275</v>
      </c>
      <c r="G987" s="198" t="s">
        <v>1608</v>
      </c>
      <c r="H987" s="199">
        <v>198</v>
      </c>
      <c r="I987" s="200"/>
      <c r="J987" s="201">
        <f>ROUND(I987*H987,2)</f>
        <v>0</v>
      </c>
      <c r="K987" s="197" t="s">
        <v>21</v>
      </c>
      <c r="L987" s="41"/>
      <c r="M987" s="202" t="s">
        <v>21</v>
      </c>
      <c r="N987" s="203" t="s">
        <v>44</v>
      </c>
      <c r="O987" s="66"/>
      <c r="P987" s="204">
        <f>O987*H987</f>
        <v>0</v>
      </c>
      <c r="Q987" s="204">
        <v>0</v>
      </c>
      <c r="R987" s="204">
        <f>Q987*H987</f>
        <v>0</v>
      </c>
      <c r="S987" s="204">
        <v>0</v>
      </c>
      <c r="T987" s="205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206" t="s">
        <v>100</v>
      </c>
      <c r="AT987" s="206" t="s">
        <v>213</v>
      </c>
      <c r="AU987" s="206" t="s">
        <v>80</v>
      </c>
      <c r="AY987" s="19" t="s">
        <v>211</v>
      </c>
      <c r="BE987" s="207">
        <f>IF(N987="základní",J987,0)</f>
        <v>0</v>
      </c>
      <c r="BF987" s="207">
        <f>IF(N987="snížená",J987,0)</f>
        <v>0</v>
      </c>
      <c r="BG987" s="207">
        <f>IF(N987="zákl. přenesená",J987,0)</f>
        <v>0</v>
      </c>
      <c r="BH987" s="207">
        <f>IF(N987="sníž. přenesená",J987,0)</f>
        <v>0</v>
      </c>
      <c r="BI987" s="207">
        <f>IF(N987="nulová",J987,0)</f>
        <v>0</v>
      </c>
      <c r="BJ987" s="19" t="s">
        <v>80</v>
      </c>
      <c r="BK987" s="207">
        <f>ROUND(I987*H987,2)</f>
        <v>0</v>
      </c>
      <c r="BL987" s="19" t="s">
        <v>100</v>
      </c>
      <c r="BM987" s="206" t="s">
        <v>4276</v>
      </c>
    </row>
    <row r="988" spans="1:65" s="2" customFormat="1" ht="19.5">
      <c r="A988" s="36"/>
      <c r="B988" s="37"/>
      <c r="C988" s="38"/>
      <c r="D988" s="210" t="s">
        <v>720</v>
      </c>
      <c r="E988" s="38"/>
      <c r="F988" s="262" t="s">
        <v>4246</v>
      </c>
      <c r="G988" s="38"/>
      <c r="H988" s="38"/>
      <c r="I988" s="119"/>
      <c r="J988" s="38"/>
      <c r="K988" s="38"/>
      <c r="L988" s="41"/>
      <c r="M988" s="263"/>
      <c r="N988" s="264"/>
      <c r="O988" s="66"/>
      <c r="P988" s="66"/>
      <c r="Q988" s="66"/>
      <c r="R988" s="66"/>
      <c r="S988" s="66"/>
      <c r="T988" s="67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T988" s="19" t="s">
        <v>720</v>
      </c>
      <c r="AU988" s="19" t="s">
        <v>80</v>
      </c>
    </row>
    <row r="989" spans="1:65" s="2" customFormat="1" ht="16.5" customHeight="1">
      <c r="A989" s="36"/>
      <c r="B989" s="37"/>
      <c r="C989" s="195" t="s">
        <v>3810</v>
      </c>
      <c r="D989" s="195" t="s">
        <v>213</v>
      </c>
      <c r="E989" s="196" t="s">
        <v>4277</v>
      </c>
      <c r="F989" s="197" t="s">
        <v>4275</v>
      </c>
      <c r="G989" s="198" t="s">
        <v>1608</v>
      </c>
      <c r="H989" s="199">
        <v>198</v>
      </c>
      <c r="I989" s="200"/>
      <c r="J989" s="201">
        <f>ROUND(I989*H989,2)</f>
        <v>0</v>
      </c>
      <c r="K989" s="197" t="s">
        <v>21</v>
      </c>
      <c r="L989" s="41"/>
      <c r="M989" s="202" t="s">
        <v>21</v>
      </c>
      <c r="N989" s="203" t="s">
        <v>44</v>
      </c>
      <c r="O989" s="66"/>
      <c r="P989" s="204">
        <f>O989*H989</f>
        <v>0</v>
      </c>
      <c r="Q989" s="204">
        <v>0</v>
      </c>
      <c r="R989" s="204">
        <f>Q989*H989</f>
        <v>0</v>
      </c>
      <c r="S989" s="204">
        <v>0</v>
      </c>
      <c r="T989" s="205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206" t="s">
        <v>100</v>
      </c>
      <c r="AT989" s="206" t="s">
        <v>213</v>
      </c>
      <c r="AU989" s="206" t="s">
        <v>80</v>
      </c>
      <c r="AY989" s="19" t="s">
        <v>211</v>
      </c>
      <c r="BE989" s="207">
        <f>IF(N989="základní",J989,0)</f>
        <v>0</v>
      </c>
      <c r="BF989" s="207">
        <f>IF(N989="snížená",J989,0)</f>
        <v>0</v>
      </c>
      <c r="BG989" s="207">
        <f>IF(N989="zákl. přenesená",J989,0)</f>
        <v>0</v>
      </c>
      <c r="BH989" s="207">
        <f>IF(N989="sníž. přenesená",J989,0)</f>
        <v>0</v>
      </c>
      <c r="BI989" s="207">
        <f>IF(N989="nulová",J989,0)</f>
        <v>0</v>
      </c>
      <c r="BJ989" s="19" t="s">
        <v>80</v>
      </c>
      <c r="BK989" s="207">
        <f>ROUND(I989*H989,2)</f>
        <v>0</v>
      </c>
      <c r="BL989" s="19" t="s">
        <v>100</v>
      </c>
      <c r="BM989" s="206" t="s">
        <v>4278</v>
      </c>
    </row>
    <row r="990" spans="1:65" s="2" customFormat="1" ht="19.5">
      <c r="A990" s="36"/>
      <c r="B990" s="37"/>
      <c r="C990" s="38"/>
      <c r="D990" s="210" t="s">
        <v>720</v>
      </c>
      <c r="E990" s="38"/>
      <c r="F990" s="262" t="s">
        <v>4226</v>
      </c>
      <c r="G990" s="38"/>
      <c r="H990" s="38"/>
      <c r="I990" s="119"/>
      <c r="J990" s="38"/>
      <c r="K990" s="38"/>
      <c r="L990" s="41"/>
      <c r="M990" s="263"/>
      <c r="N990" s="264"/>
      <c r="O990" s="66"/>
      <c r="P990" s="66"/>
      <c r="Q990" s="66"/>
      <c r="R990" s="66"/>
      <c r="S990" s="66"/>
      <c r="T990" s="67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T990" s="19" t="s">
        <v>720</v>
      </c>
      <c r="AU990" s="19" t="s">
        <v>80</v>
      </c>
    </row>
    <row r="991" spans="1:65" s="2" customFormat="1" ht="16.5" customHeight="1">
      <c r="A991" s="36"/>
      <c r="B991" s="37"/>
      <c r="C991" s="195" t="s">
        <v>4279</v>
      </c>
      <c r="D991" s="195" t="s">
        <v>213</v>
      </c>
      <c r="E991" s="196" t="s">
        <v>4280</v>
      </c>
      <c r="F991" s="197" t="s">
        <v>4281</v>
      </c>
      <c r="G991" s="198" t="s">
        <v>1608</v>
      </c>
      <c r="H991" s="199">
        <v>24</v>
      </c>
      <c r="I991" s="200"/>
      <c r="J991" s="201">
        <f>ROUND(I991*H991,2)</f>
        <v>0</v>
      </c>
      <c r="K991" s="197" t="s">
        <v>21</v>
      </c>
      <c r="L991" s="41"/>
      <c r="M991" s="202" t="s">
        <v>21</v>
      </c>
      <c r="N991" s="203" t="s">
        <v>44</v>
      </c>
      <c r="O991" s="66"/>
      <c r="P991" s="204">
        <f>O991*H991</f>
        <v>0</v>
      </c>
      <c r="Q991" s="204">
        <v>0</v>
      </c>
      <c r="R991" s="204">
        <f>Q991*H991</f>
        <v>0</v>
      </c>
      <c r="S991" s="204">
        <v>0</v>
      </c>
      <c r="T991" s="205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206" t="s">
        <v>100</v>
      </c>
      <c r="AT991" s="206" t="s">
        <v>213</v>
      </c>
      <c r="AU991" s="206" t="s">
        <v>80</v>
      </c>
      <c r="AY991" s="19" t="s">
        <v>211</v>
      </c>
      <c r="BE991" s="207">
        <f>IF(N991="základní",J991,0)</f>
        <v>0</v>
      </c>
      <c r="BF991" s="207">
        <f>IF(N991="snížená",J991,0)</f>
        <v>0</v>
      </c>
      <c r="BG991" s="207">
        <f>IF(N991="zákl. přenesená",J991,0)</f>
        <v>0</v>
      </c>
      <c r="BH991" s="207">
        <f>IF(N991="sníž. přenesená",J991,0)</f>
        <v>0</v>
      </c>
      <c r="BI991" s="207">
        <f>IF(N991="nulová",J991,0)</f>
        <v>0</v>
      </c>
      <c r="BJ991" s="19" t="s">
        <v>80</v>
      </c>
      <c r="BK991" s="207">
        <f>ROUND(I991*H991,2)</f>
        <v>0</v>
      </c>
      <c r="BL991" s="19" t="s">
        <v>100</v>
      </c>
      <c r="BM991" s="206" t="s">
        <v>4282</v>
      </c>
    </row>
    <row r="992" spans="1:65" s="2" customFormat="1" ht="19.5">
      <c r="A992" s="36"/>
      <c r="B992" s="37"/>
      <c r="C992" s="38"/>
      <c r="D992" s="210" t="s">
        <v>720</v>
      </c>
      <c r="E992" s="38"/>
      <c r="F992" s="262" t="s">
        <v>4246</v>
      </c>
      <c r="G992" s="38"/>
      <c r="H992" s="38"/>
      <c r="I992" s="119"/>
      <c r="J992" s="38"/>
      <c r="K992" s="38"/>
      <c r="L992" s="41"/>
      <c r="M992" s="263"/>
      <c r="N992" s="264"/>
      <c r="O992" s="66"/>
      <c r="P992" s="66"/>
      <c r="Q992" s="66"/>
      <c r="R992" s="66"/>
      <c r="S992" s="66"/>
      <c r="T992" s="67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T992" s="19" t="s">
        <v>720</v>
      </c>
      <c r="AU992" s="19" t="s">
        <v>80</v>
      </c>
    </row>
    <row r="993" spans="1:65" s="2" customFormat="1" ht="16.5" customHeight="1">
      <c r="A993" s="36"/>
      <c r="B993" s="37"/>
      <c r="C993" s="195" t="s">
        <v>3812</v>
      </c>
      <c r="D993" s="195" t="s">
        <v>213</v>
      </c>
      <c r="E993" s="196" t="s">
        <v>4283</v>
      </c>
      <c r="F993" s="197" t="s">
        <v>4281</v>
      </c>
      <c r="G993" s="198" t="s">
        <v>1608</v>
      </c>
      <c r="H993" s="199">
        <v>24</v>
      </c>
      <c r="I993" s="200"/>
      <c r="J993" s="201">
        <f>ROUND(I993*H993,2)</f>
        <v>0</v>
      </c>
      <c r="K993" s="197" t="s">
        <v>21</v>
      </c>
      <c r="L993" s="41"/>
      <c r="M993" s="202" t="s">
        <v>21</v>
      </c>
      <c r="N993" s="203" t="s">
        <v>44</v>
      </c>
      <c r="O993" s="66"/>
      <c r="P993" s="204">
        <f>O993*H993</f>
        <v>0</v>
      </c>
      <c r="Q993" s="204">
        <v>0</v>
      </c>
      <c r="R993" s="204">
        <f>Q993*H993</f>
        <v>0</v>
      </c>
      <c r="S993" s="204">
        <v>0</v>
      </c>
      <c r="T993" s="205">
        <f>S993*H993</f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206" t="s">
        <v>100</v>
      </c>
      <c r="AT993" s="206" t="s">
        <v>213</v>
      </c>
      <c r="AU993" s="206" t="s">
        <v>80</v>
      </c>
      <c r="AY993" s="19" t="s">
        <v>211</v>
      </c>
      <c r="BE993" s="207">
        <f>IF(N993="základní",J993,0)</f>
        <v>0</v>
      </c>
      <c r="BF993" s="207">
        <f>IF(N993="snížená",J993,0)</f>
        <v>0</v>
      </c>
      <c r="BG993" s="207">
        <f>IF(N993="zákl. přenesená",J993,0)</f>
        <v>0</v>
      </c>
      <c r="BH993" s="207">
        <f>IF(N993="sníž. přenesená",J993,0)</f>
        <v>0</v>
      </c>
      <c r="BI993" s="207">
        <f>IF(N993="nulová",J993,0)</f>
        <v>0</v>
      </c>
      <c r="BJ993" s="19" t="s">
        <v>80</v>
      </c>
      <c r="BK993" s="207">
        <f>ROUND(I993*H993,2)</f>
        <v>0</v>
      </c>
      <c r="BL993" s="19" t="s">
        <v>100</v>
      </c>
      <c r="BM993" s="206" t="s">
        <v>4284</v>
      </c>
    </row>
    <row r="994" spans="1:65" s="2" customFormat="1" ht="19.5">
      <c r="A994" s="36"/>
      <c r="B994" s="37"/>
      <c r="C994" s="38"/>
      <c r="D994" s="210" t="s">
        <v>720</v>
      </c>
      <c r="E994" s="38"/>
      <c r="F994" s="262" t="s">
        <v>4226</v>
      </c>
      <c r="G994" s="38"/>
      <c r="H994" s="38"/>
      <c r="I994" s="119"/>
      <c r="J994" s="38"/>
      <c r="K994" s="38"/>
      <c r="L994" s="41"/>
      <c r="M994" s="263"/>
      <c r="N994" s="264"/>
      <c r="O994" s="66"/>
      <c r="P994" s="66"/>
      <c r="Q994" s="66"/>
      <c r="R994" s="66"/>
      <c r="S994" s="66"/>
      <c r="T994" s="67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T994" s="19" t="s">
        <v>720</v>
      </c>
      <c r="AU994" s="19" t="s">
        <v>80</v>
      </c>
    </row>
    <row r="995" spans="1:65" s="2" customFormat="1" ht="16.5" customHeight="1">
      <c r="A995" s="36"/>
      <c r="B995" s="37"/>
      <c r="C995" s="195" t="s">
        <v>4285</v>
      </c>
      <c r="D995" s="195" t="s">
        <v>213</v>
      </c>
      <c r="E995" s="196" t="s">
        <v>4286</v>
      </c>
      <c r="F995" s="197" t="s">
        <v>4287</v>
      </c>
      <c r="G995" s="198" t="s">
        <v>1608</v>
      </c>
      <c r="H995" s="199">
        <v>10</v>
      </c>
      <c r="I995" s="200"/>
      <c r="J995" s="201">
        <f>ROUND(I995*H995,2)</f>
        <v>0</v>
      </c>
      <c r="K995" s="197" t="s">
        <v>21</v>
      </c>
      <c r="L995" s="41"/>
      <c r="M995" s="202" t="s">
        <v>21</v>
      </c>
      <c r="N995" s="203" t="s">
        <v>44</v>
      </c>
      <c r="O995" s="66"/>
      <c r="P995" s="204">
        <f>O995*H995</f>
        <v>0</v>
      </c>
      <c r="Q995" s="204">
        <v>0</v>
      </c>
      <c r="R995" s="204">
        <f>Q995*H995</f>
        <v>0</v>
      </c>
      <c r="S995" s="204">
        <v>0</v>
      </c>
      <c r="T995" s="205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206" t="s">
        <v>100</v>
      </c>
      <c r="AT995" s="206" t="s">
        <v>213</v>
      </c>
      <c r="AU995" s="206" t="s">
        <v>80</v>
      </c>
      <c r="AY995" s="19" t="s">
        <v>211</v>
      </c>
      <c r="BE995" s="207">
        <f>IF(N995="základní",J995,0)</f>
        <v>0</v>
      </c>
      <c r="BF995" s="207">
        <f>IF(N995="snížená",J995,0)</f>
        <v>0</v>
      </c>
      <c r="BG995" s="207">
        <f>IF(N995="zákl. přenesená",J995,0)</f>
        <v>0</v>
      </c>
      <c r="BH995" s="207">
        <f>IF(N995="sníž. přenesená",J995,0)</f>
        <v>0</v>
      </c>
      <c r="BI995" s="207">
        <f>IF(N995="nulová",J995,0)</f>
        <v>0</v>
      </c>
      <c r="BJ995" s="19" t="s">
        <v>80</v>
      </c>
      <c r="BK995" s="207">
        <f>ROUND(I995*H995,2)</f>
        <v>0</v>
      </c>
      <c r="BL995" s="19" t="s">
        <v>100</v>
      </c>
      <c r="BM995" s="206" t="s">
        <v>1883</v>
      </c>
    </row>
    <row r="996" spans="1:65" s="2" customFormat="1" ht="19.5">
      <c r="A996" s="36"/>
      <c r="B996" s="37"/>
      <c r="C996" s="38"/>
      <c r="D996" s="210" t="s">
        <v>720</v>
      </c>
      <c r="E996" s="38"/>
      <c r="F996" s="262" t="s">
        <v>4246</v>
      </c>
      <c r="G996" s="38"/>
      <c r="H996" s="38"/>
      <c r="I996" s="119"/>
      <c r="J996" s="38"/>
      <c r="K996" s="38"/>
      <c r="L996" s="41"/>
      <c r="M996" s="263"/>
      <c r="N996" s="264"/>
      <c r="O996" s="66"/>
      <c r="P996" s="66"/>
      <c r="Q996" s="66"/>
      <c r="R996" s="66"/>
      <c r="S996" s="66"/>
      <c r="T996" s="67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T996" s="19" t="s">
        <v>720</v>
      </c>
      <c r="AU996" s="19" t="s">
        <v>80</v>
      </c>
    </row>
    <row r="997" spans="1:65" s="2" customFormat="1" ht="16.5" customHeight="1">
      <c r="A997" s="36"/>
      <c r="B997" s="37"/>
      <c r="C997" s="195" t="s">
        <v>3815</v>
      </c>
      <c r="D997" s="195" t="s">
        <v>213</v>
      </c>
      <c r="E997" s="196" t="s">
        <v>4288</v>
      </c>
      <c r="F997" s="197" t="s">
        <v>4287</v>
      </c>
      <c r="G997" s="198" t="s">
        <v>1608</v>
      </c>
      <c r="H997" s="199">
        <v>10</v>
      </c>
      <c r="I997" s="200"/>
      <c r="J997" s="201">
        <f>ROUND(I997*H997,2)</f>
        <v>0</v>
      </c>
      <c r="K997" s="197" t="s">
        <v>21</v>
      </c>
      <c r="L997" s="41"/>
      <c r="M997" s="202" t="s">
        <v>21</v>
      </c>
      <c r="N997" s="203" t="s">
        <v>44</v>
      </c>
      <c r="O997" s="66"/>
      <c r="P997" s="204">
        <f>O997*H997</f>
        <v>0</v>
      </c>
      <c r="Q997" s="204">
        <v>0</v>
      </c>
      <c r="R997" s="204">
        <f>Q997*H997</f>
        <v>0</v>
      </c>
      <c r="S997" s="204">
        <v>0</v>
      </c>
      <c r="T997" s="205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206" t="s">
        <v>100</v>
      </c>
      <c r="AT997" s="206" t="s">
        <v>213</v>
      </c>
      <c r="AU997" s="206" t="s">
        <v>80</v>
      </c>
      <c r="AY997" s="19" t="s">
        <v>211</v>
      </c>
      <c r="BE997" s="207">
        <f>IF(N997="základní",J997,0)</f>
        <v>0</v>
      </c>
      <c r="BF997" s="207">
        <f>IF(N997="snížená",J997,0)</f>
        <v>0</v>
      </c>
      <c r="BG997" s="207">
        <f>IF(N997="zákl. přenesená",J997,0)</f>
        <v>0</v>
      </c>
      <c r="BH997" s="207">
        <f>IF(N997="sníž. přenesená",J997,0)</f>
        <v>0</v>
      </c>
      <c r="BI997" s="207">
        <f>IF(N997="nulová",J997,0)</f>
        <v>0</v>
      </c>
      <c r="BJ997" s="19" t="s">
        <v>80</v>
      </c>
      <c r="BK997" s="207">
        <f>ROUND(I997*H997,2)</f>
        <v>0</v>
      </c>
      <c r="BL997" s="19" t="s">
        <v>100</v>
      </c>
      <c r="BM997" s="206" t="s">
        <v>2174</v>
      </c>
    </row>
    <row r="998" spans="1:65" s="2" customFormat="1" ht="19.5">
      <c r="A998" s="36"/>
      <c r="B998" s="37"/>
      <c r="C998" s="38"/>
      <c r="D998" s="210" t="s">
        <v>720</v>
      </c>
      <c r="E998" s="38"/>
      <c r="F998" s="262" t="s">
        <v>4226</v>
      </c>
      <c r="G998" s="38"/>
      <c r="H998" s="38"/>
      <c r="I998" s="119"/>
      <c r="J998" s="38"/>
      <c r="K998" s="38"/>
      <c r="L998" s="41"/>
      <c r="M998" s="263"/>
      <c r="N998" s="264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720</v>
      </c>
      <c r="AU998" s="19" t="s">
        <v>80</v>
      </c>
    </row>
    <row r="999" spans="1:65" s="2" customFormat="1" ht="16.5" customHeight="1">
      <c r="A999" s="36"/>
      <c r="B999" s="37"/>
      <c r="C999" s="195" t="s">
        <v>4289</v>
      </c>
      <c r="D999" s="195" t="s">
        <v>213</v>
      </c>
      <c r="E999" s="196" t="s">
        <v>4290</v>
      </c>
      <c r="F999" s="197" t="s">
        <v>4291</v>
      </c>
      <c r="G999" s="198" t="s">
        <v>1608</v>
      </c>
      <c r="H999" s="199">
        <v>2</v>
      </c>
      <c r="I999" s="200"/>
      <c r="J999" s="201">
        <f>ROUND(I999*H999,2)</f>
        <v>0</v>
      </c>
      <c r="K999" s="197" t="s">
        <v>21</v>
      </c>
      <c r="L999" s="41"/>
      <c r="M999" s="202" t="s">
        <v>21</v>
      </c>
      <c r="N999" s="203" t="s">
        <v>44</v>
      </c>
      <c r="O999" s="66"/>
      <c r="P999" s="204">
        <f>O999*H999</f>
        <v>0</v>
      </c>
      <c r="Q999" s="204">
        <v>0</v>
      </c>
      <c r="R999" s="204">
        <f>Q999*H999</f>
        <v>0</v>
      </c>
      <c r="S999" s="204">
        <v>0</v>
      </c>
      <c r="T999" s="205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206" t="s">
        <v>100</v>
      </c>
      <c r="AT999" s="206" t="s">
        <v>213</v>
      </c>
      <c r="AU999" s="206" t="s">
        <v>80</v>
      </c>
      <c r="AY999" s="19" t="s">
        <v>211</v>
      </c>
      <c r="BE999" s="207">
        <f>IF(N999="základní",J999,0)</f>
        <v>0</v>
      </c>
      <c r="BF999" s="207">
        <f>IF(N999="snížená",J999,0)</f>
        <v>0</v>
      </c>
      <c r="BG999" s="207">
        <f>IF(N999="zákl. přenesená",J999,0)</f>
        <v>0</v>
      </c>
      <c r="BH999" s="207">
        <f>IF(N999="sníž. přenesená",J999,0)</f>
        <v>0</v>
      </c>
      <c r="BI999" s="207">
        <f>IF(N999="nulová",J999,0)</f>
        <v>0</v>
      </c>
      <c r="BJ999" s="19" t="s">
        <v>80</v>
      </c>
      <c r="BK999" s="207">
        <f>ROUND(I999*H999,2)</f>
        <v>0</v>
      </c>
      <c r="BL999" s="19" t="s">
        <v>100</v>
      </c>
      <c r="BM999" s="206" t="s">
        <v>2308</v>
      </c>
    </row>
    <row r="1000" spans="1:65" s="2" customFormat="1" ht="19.5">
      <c r="A1000" s="36"/>
      <c r="B1000" s="37"/>
      <c r="C1000" s="38"/>
      <c r="D1000" s="210" t="s">
        <v>720</v>
      </c>
      <c r="E1000" s="38"/>
      <c r="F1000" s="262" t="s">
        <v>4226</v>
      </c>
      <c r="G1000" s="38"/>
      <c r="H1000" s="38"/>
      <c r="I1000" s="119"/>
      <c r="J1000" s="38"/>
      <c r="K1000" s="38"/>
      <c r="L1000" s="41"/>
      <c r="M1000" s="263"/>
      <c r="N1000" s="264"/>
      <c r="O1000" s="66"/>
      <c r="P1000" s="66"/>
      <c r="Q1000" s="66"/>
      <c r="R1000" s="66"/>
      <c r="S1000" s="66"/>
      <c r="T1000" s="67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T1000" s="19" t="s">
        <v>720</v>
      </c>
      <c r="AU1000" s="19" t="s">
        <v>80</v>
      </c>
    </row>
    <row r="1001" spans="1:65" s="2" customFormat="1" ht="16.5" customHeight="1">
      <c r="A1001" s="36"/>
      <c r="B1001" s="37"/>
      <c r="C1001" s="195" t="s">
        <v>3817</v>
      </c>
      <c r="D1001" s="195" t="s">
        <v>213</v>
      </c>
      <c r="E1001" s="196" t="s">
        <v>4292</v>
      </c>
      <c r="F1001" s="197" t="s">
        <v>4293</v>
      </c>
      <c r="G1001" s="198" t="s">
        <v>1608</v>
      </c>
      <c r="H1001" s="199">
        <v>20</v>
      </c>
      <c r="I1001" s="200"/>
      <c r="J1001" s="201">
        <f>ROUND(I1001*H1001,2)</f>
        <v>0</v>
      </c>
      <c r="K1001" s="197" t="s">
        <v>21</v>
      </c>
      <c r="L1001" s="41"/>
      <c r="M1001" s="202" t="s">
        <v>21</v>
      </c>
      <c r="N1001" s="203" t="s">
        <v>44</v>
      </c>
      <c r="O1001" s="66"/>
      <c r="P1001" s="204">
        <f>O1001*H1001</f>
        <v>0</v>
      </c>
      <c r="Q1001" s="204">
        <v>0</v>
      </c>
      <c r="R1001" s="204">
        <f>Q1001*H1001</f>
        <v>0</v>
      </c>
      <c r="S1001" s="204">
        <v>0</v>
      </c>
      <c r="T1001" s="205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206" t="s">
        <v>100</v>
      </c>
      <c r="AT1001" s="206" t="s">
        <v>213</v>
      </c>
      <c r="AU1001" s="206" t="s">
        <v>80</v>
      </c>
      <c r="AY1001" s="19" t="s">
        <v>211</v>
      </c>
      <c r="BE1001" s="207">
        <f>IF(N1001="základní",J1001,0)</f>
        <v>0</v>
      </c>
      <c r="BF1001" s="207">
        <f>IF(N1001="snížená",J1001,0)</f>
        <v>0</v>
      </c>
      <c r="BG1001" s="207">
        <f>IF(N1001="zákl. přenesená",J1001,0)</f>
        <v>0</v>
      </c>
      <c r="BH1001" s="207">
        <f>IF(N1001="sníž. přenesená",J1001,0)</f>
        <v>0</v>
      </c>
      <c r="BI1001" s="207">
        <f>IF(N1001="nulová",J1001,0)</f>
        <v>0</v>
      </c>
      <c r="BJ1001" s="19" t="s">
        <v>80</v>
      </c>
      <c r="BK1001" s="207">
        <f>ROUND(I1001*H1001,2)</f>
        <v>0</v>
      </c>
      <c r="BL1001" s="19" t="s">
        <v>100</v>
      </c>
      <c r="BM1001" s="206" t="s">
        <v>4294</v>
      </c>
    </row>
    <row r="1002" spans="1:65" s="2" customFormat="1" ht="19.5">
      <c r="A1002" s="36"/>
      <c r="B1002" s="37"/>
      <c r="C1002" s="38"/>
      <c r="D1002" s="210" t="s">
        <v>720</v>
      </c>
      <c r="E1002" s="38"/>
      <c r="F1002" s="262" t="s">
        <v>4246</v>
      </c>
      <c r="G1002" s="38"/>
      <c r="H1002" s="38"/>
      <c r="I1002" s="119"/>
      <c r="J1002" s="38"/>
      <c r="K1002" s="38"/>
      <c r="L1002" s="41"/>
      <c r="M1002" s="263"/>
      <c r="N1002" s="264"/>
      <c r="O1002" s="66"/>
      <c r="P1002" s="66"/>
      <c r="Q1002" s="66"/>
      <c r="R1002" s="66"/>
      <c r="S1002" s="66"/>
      <c r="T1002" s="67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T1002" s="19" t="s">
        <v>720</v>
      </c>
      <c r="AU1002" s="19" t="s">
        <v>80</v>
      </c>
    </row>
    <row r="1003" spans="1:65" s="2" customFormat="1" ht="16.5" customHeight="1">
      <c r="A1003" s="36"/>
      <c r="B1003" s="37"/>
      <c r="C1003" s="195" t="s">
        <v>4295</v>
      </c>
      <c r="D1003" s="195" t="s">
        <v>213</v>
      </c>
      <c r="E1003" s="196" t="s">
        <v>4296</v>
      </c>
      <c r="F1003" s="197" t="s">
        <v>4293</v>
      </c>
      <c r="G1003" s="198" t="s">
        <v>1608</v>
      </c>
      <c r="H1003" s="199">
        <v>20</v>
      </c>
      <c r="I1003" s="200"/>
      <c r="J1003" s="201">
        <f>ROUND(I1003*H1003,2)</f>
        <v>0</v>
      </c>
      <c r="K1003" s="197" t="s">
        <v>21</v>
      </c>
      <c r="L1003" s="41"/>
      <c r="M1003" s="202" t="s">
        <v>21</v>
      </c>
      <c r="N1003" s="203" t="s">
        <v>44</v>
      </c>
      <c r="O1003" s="66"/>
      <c r="P1003" s="204">
        <f>O1003*H1003</f>
        <v>0</v>
      </c>
      <c r="Q1003" s="204">
        <v>0</v>
      </c>
      <c r="R1003" s="204">
        <f>Q1003*H1003</f>
        <v>0</v>
      </c>
      <c r="S1003" s="204">
        <v>0</v>
      </c>
      <c r="T1003" s="20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206" t="s">
        <v>100</v>
      </c>
      <c r="AT1003" s="206" t="s">
        <v>213</v>
      </c>
      <c r="AU1003" s="206" t="s">
        <v>80</v>
      </c>
      <c r="AY1003" s="19" t="s">
        <v>211</v>
      </c>
      <c r="BE1003" s="207">
        <f>IF(N1003="základní",J1003,0)</f>
        <v>0</v>
      </c>
      <c r="BF1003" s="207">
        <f>IF(N1003="snížená",J1003,0)</f>
        <v>0</v>
      </c>
      <c r="BG1003" s="207">
        <f>IF(N1003="zákl. přenesená",J1003,0)</f>
        <v>0</v>
      </c>
      <c r="BH1003" s="207">
        <f>IF(N1003="sníž. přenesená",J1003,0)</f>
        <v>0</v>
      </c>
      <c r="BI1003" s="207">
        <f>IF(N1003="nulová",J1003,0)</f>
        <v>0</v>
      </c>
      <c r="BJ1003" s="19" t="s">
        <v>80</v>
      </c>
      <c r="BK1003" s="207">
        <f>ROUND(I1003*H1003,2)</f>
        <v>0</v>
      </c>
      <c r="BL1003" s="19" t="s">
        <v>100</v>
      </c>
      <c r="BM1003" s="206" t="s">
        <v>4297</v>
      </c>
    </row>
    <row r="1004" spans="1:65" s="2" customFormat="1" ht="19.5">
      <c r="A1004" s="36"/>
      <c r="B1004" s="37"/>
      <c r="C1004" s="38"/>
      <c r="D1004" s="210" t="s">
        <v>720</v>
      </c>
      <c r="E1004" s="38"/>
      <c r="F1004" s="262" t="s">
        <v>4226</v>
      </c>
      <c r="G1004" s="38"/>
      <c r="H1004" s="38"/>
      <c r="I1004" s="119"/>
      <c r="J1004" s="38"/>
      <c r="K1004" s="38"/>
      <c r="L1004" s="41"/>
      <c r="M1004" s="263"/>
      <c r="N1004" s="264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720</v>
      </c>
      <c r="AU1004" s="19" t="s">
        <v>80</v>
      </c>
    </row>
    <row r="1005" spans="1:65" s="2" customFormat="1" ht="16.5" customHeight="1">
      <c r="A1005" s="36"/>
      <c r="B1005" s="37"/>
      <c r="C1005" s="195" t="s">
        <v>3820</v>
      </c>
      <c r="D1005" s="195" t="s">
        <v>213</v>
      </c>
      <c r="E1005" s="196" t="s">
        <v>4298</v>
      </c>
      <c r="F1005" s="197" t="s">
        <v>4299</v>
      </c>
      <c r="G1005" s="198" t="s">
        <v>1608</v>
      </c>
      <c r="H1005" s="199">
        <v>26</v>
      </c>
      <c r="I1005" s="200"/>
      <c r="J1005" s="201">
        <f>ROUND(I1005*H1005,2)</f>
        <v>0</v>
      </c>
      <c r="K1005" s="197" t="s">
        <v>21</v>
      </c>
      <c r="L1005" s="41"/>
      <c r="M1005" s="202" t="s">
        <v>21</v>
      </c>
      <c r="N1005" s="203" t="s">
        <v>44</v>
      </c>
      <c r="O1005" s="66"/>
      <c r="P1005" s="204">
        <f>O1005*H1005</f>
        <v>0</v>
      </c>
      <c r="Q1005" s="204">
        <v>0</v>
      </c>
      <c r="R1005" s="204">
        <f>Q1005*H1005</f>
        <v>0</v>
      </c>
      <c r="S1005" s="204">
        <v>0</v>
      </c>
      <c r="T1005" s="205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206" t="s">
        <v>100</v>
      </c>
      <c r="AT1005" s="206" t="s">
        <v>213</v>
      </c>
      <c r="AU1005" s="206" t="s">
        <v>80</v>
      </c>
      <c r="AY1005" s="19" t="s">
        <v>211</v>
      </c>
      <c r="BE1005" s="207">
        <f>IF(N1005="základní",J1005,0)</f>
        <v>0</v>
      </c>
      <c r="BF1005" s="207">
        <f>IF(N1005="snížená",J1005,0)</f>
        <v>0</v>
      </c>
      <c r="BG1005" s="207">
        <f>IF(N1005="zákl. přenesená",J1005,0)</f>
        <v>0</v>
      </c>
      <c r="BH1005" s="207">
        <f>IF(N1005="sníž. přenesená",J1005,0)</f>
        <v>0</v>
      </c>
      <c r="BI1005" s="207">
        <f>IF(N1005="nulová",J1005,0)</f>
        <v>0</v>
      </c>
      <c r="BJ1005" s="19" t="s">
        <v>80</v>
      </c>
      <c r="BK1005" s="207">
        <f>ROUND(I1005*H1005,2)</f>
        <v>0</v>
      </c>
      <c r="BL1005" s="19" t="s">
        <v>100</v>
      </c>
      <c r="BM1005" s="206" t="s">
        <v>1022</v>
      </c>
    </row>
    <row r="1006" spans="1:65" s="2" customFormat="1" ht="19.5">
      <c r="A1006" s="36"/>
      <c r="B1006" s="37"/>
      <c r="C1006" s="38"/>
      <c r="D1006" s="210" t="s">
        <v>720</v>
      </c>
      <c r="E1006" s="38"/>
      <c r="F1006" s="262" t="s">
        <v>4246</v>
      </c>
      <c r="G1006" s="38"/>
      <c r="H1006" s="38"/>
      <c r="I1006" s="119"/>
      <c r="J1006" s="38"/>
      <c r="K1006" s="38"/>
      <c r="L1006" s="41"/>
      <c r="M1006" s="263"/>
      <c r="N1006" s="264"/>
      <c r="O1006" s="66"/>
      <c r="P1006" s="66"/>
      <c r="Q1006" s="66"/>
      <c r="R1006" s="66"/>
      <c r="S1006" s="66"/>
      <c r="T1006" s="67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T1006" s="19" t="s">
        <v>720</v>
      </c>
      <c r="AU1006" s="19" t="s">
        <v>80</v>
      </c>
    </row>
    <row r="1007" spans="1:65" s="2" customFormat="1" ht="16.5" customHeight="1">
      <c r="A1007" s="36"/>
      <c r="B1007" s="37"/>
      <c r="C1007" s="195" t="s">
        <v>4300</v>
      </c>
      <c r="D1007" s="195" t="s">
        <v>213</v>
      </c>
      <c r="E1007" s="196" t="s">
        <v>4301</v>
      </c>
      <c r="F1007" s="197" t="s">
        <v>4299</v>
      </c>
      <c r="G1007" s="198" t="s">
        <v>1608</v>
      </c>
      <c r="H1007" s="199">
        <v>26</v>
      </c>
      <c r="I1007" s="200"/>
      <c r="J1007" s="201">
        <f>ROUND(I1007*H1007,2)</f>
        <v>0</v>
      </c>
      <c r="K1007" s="197" t="s">
        <v>21</v>
      </c>
      <c r="L1007" s="41"/>
      <c r="M1007" s="202" t="s">
        <v>21</v>
      </c>
      <c r="N1007" s="203" t="s">
        <v>44</v>
      </c>
      <c r="O1007" s="66"/>
      <c r="P1007" s="204">
        <f>O1007*H1007</f>
        <v>0</v>
      </c>
      <c r="Q1007" s="204">
        <v>0</v>
      </c>
      <c r="R1007" s="204">
        <f>Q1007*H1007</f>
        <v>0</v>
      </c>
      <c r="S1007" s="204">
        <v>0</v>
      </c>
      <c r="T1007" s="205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206" t="s">
        <v>100</v>
      </c>
      <c r="AT1007" s="206" t="s">
        <v>213</v>
      </c>
      <c r="AU1007" s="206" t="s">
        <v>80</v>
      </c>
      <c r="AY1007" s="19" t="s">
        <v>211</v>
      </c>
      <c r="BE1007" s="207">
        <f>IF(N1007="základní",J1007,0)</f>
        <v>0</v>
      </c>
      <c r="BF1007" s="207">
        <f>IF(N1007="snížená",J1007,0)</f>
        <v>0</v>
      </c>
      <c r="BG1007" s="207">
        <f>IF(N1007="zákl. přenesená",J1007,0)</f>
        <v>0</v>
      </c>
      <c r="BH1007" s="207">
        <f>IF(N1007="sníž. přenesená",J1007,0)</f>
        <v>0</v>
      </c>
      <c r="BI1007" s="207">
        <f>IF(N1007="nulová",J1007,0)</f>
        <v>0</v>
      </c>
      <c r="BJ1007" s="19" t="s">
        <v>80</v>
      </c>
      <c r="BK1007" s="207">
        <f>ROUND(I1007*H1007,2)</f>
        <v>0</v>
      </c>
      <c r="BL1007" s="19" t="s">
        <v>100</v>
      </c>
      <c r="BM1007" s="206" t="s">
        <v>4302</v>
      </c>
    </row>
    <row r="1008" spans="1:65" s="2" customFormat="1" ht="19.5">
      <c r="A1008" s="36"/>
      <c r="B1008" s="37"/>
      <c r="C1008" s="38"/>
      <c r="D1008" s="210" t="s">
        <v>720</v>
      </c>
      <c r="E1008" s="38"/>
      <c r="F1008" s="262" t="s">
        <v>4226</v>
      </c>
      <c r="G1008" s="38"/>
      <c r="H1008" s="38"/>
      <c r="I1008" s="119"/>
      <c r="J1008" s="38"/>
      <c r="K1008" s="38"/>
      <c r="L1008" s="41"/>
      <c r="M1008" s="263"/>
      <c r="N1008" s="264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720</v>
      </c>
      <c r="AU1008" s="19" t="s">
        <v>80</v>
      </c>
    </row>
    <row r="1009" spans="1:65" s="12" customFormat="1" ht="25.9" customHeight="1">
      <c r="B1009" s="179"/>
      <c r="C1009" s="180"/>
      <c r="D1009" s="181" t="s">
        <v>72</v>
      </c>
      <c r="E1009" s="182" t="s">
        <v>276</v>
      </c>
      <c r="F1009" s="182" t="s">
        <v>4303</v>
      </c>
      <c r="G1009" s="180"/>
      <c r="H1009" s="180"/>
      <c r="I1009" s="183"/>
      <c r="J1009" s="184">
        <f>BK1009</f>
        <v>0</v>
      </c>
      <c r="K1009" s="180"/>
      <c r="L1009" s="185"/>
      <c r="M1009" s="186"/>
      <c r="N1009" s="187"/>
      <c r="O1009" s="187"/>
      <c r="P1009" s="188">
        <f>SUM(P1010:P1020)</f>
        <v>0</v>
      </c>
      <c r="Q1009" s="187"/>
      <c r="R1009" s="188">
        <f>SUM(R1010:R1020)</f>
        <v>0</v>
      </c>
      <c r="S1009" s="187"/>
      <c r="T1009" s="189">
        <f>SUM(T1010:T1020)</f>
        <v>0</v>
      </c>
      <c r="AR1009" s="190" t="s">
        <v>80</v>
      </c>
      <c r="AT1009" s="191" t="s">
        <v>72</v>
      </c>
      <c r="AU1009" s="191" t="s">
        <v>73</v>
      </c>
      <c r="AY1009" s="190" t="s">
        <v>211</v>
      </c>
      <c r="BK1009" s="192">
        <f>SUM(BK1010:BK1020)</f>
        <v>0</v>
      </c>
    </row>
    <row r="1010" spans="1:65" s="2" customFormat="1" ht="21.75" customHeight="1">
      <c r="A1010" s="36"/>
      <c r="B1010" s="37"/>
      <c r="C1010" s="195" t="s">
        <v>3822</v>
      </c>
      <c r="D1010" s="195" t="s">
        <v>213</v>
      </c>
      <c r="E1010" s="196" t="s">
        <v>3195</v>
      </c>
      <c r="F1010" s="197" t="s">
        <v>4304</v>
      </c>
      <c r="G1010" s="198" t="s">
        <v>243</v>
      </c>
      <c r="H1010" s="199">
        <v>1</v>
      </c>
      <c r="I1010" s="200"/>
      <c r="J1010" s="201">
        <f>ROUND(I1010*H1010,2)</f>
        <v>0</v>
      </c>
      <c r="K1010" s="197" t="s">
        <v>21</v>
      </c>
      <c r="L1010" s="41"/>
      <c r="M1010" s="202" t="s">
        <v>21</v>
      </c>
      <c r="N1010" s="203" t="s">
        <v>44</v>
      </c>
      <c r="O1010" s="66"/>
      <c r="P1010" s="204">
        <f>O1010*H1010</f>
        <v>0</v>
      </c>
      <c r="Q1010" s="204">
        <v>0</v>
      </c>
      <c r="R1010" s="204">
        <f>Q1010*H1010</f>
        <v>0</v>
      </c>
      <c r="S1010" s="204">
        <v>0</v>
      </c>
      <c r="T1010" s="205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206" t="s">
        <v>100</v>
      </c>
      <c r="AT1010" s="206" t="s">
        <v>213</v>
      </c>
      <c r="AU1010" s="206" t="s">
        <v>80</v>
      </c>
      <c r="AY1010" s="19" t="s">
        <v>211</v>
      </c>
      <c r="BE1010" s="207">
        <f>IF(N1010="základní",J1010,0)</f>
        <v>0</v>
      </c>
      <c r="BF1010" s="207">
        <f>IF(N1010="snížená",J1010,0)</f>
        <v>0</v>
      </c>
      <c r="BG1010" s="207">
        <f>IF(N1010="zákl. přenesená",J1010,0)</f>
        <v>0</v>
      </c>
      <c r="BH1010" s="207">
        <f>IF(N1010="sníž. přenesená",J1010,0)</f>
        <v>0</v>
      </c>
      <c r="BI1010" s="207">
        <f>IF(N1010="nulová",J1010,0)</f>
        <v>0</v>
      </c>
      <c r="BJ1010" s="19" t="s">
        <v>80</v>
      </c>
      <c r="BK1010" s="207">
        <f>ROUND(I1010*H1010,2)</f>
        <v>0</v>
      </c>
      <c r="BL1010" s="19" t="s">
        <v>100</v>
      </c>
      <c r="BM1010" s="206" t="s">
        <v>2538</v>
      </c>
    </row>
    <row r="1011" spans="1:65" s="2" customFormat="1" ht="19.5">
      <c r="A1011" s="36"/>
      <c r="B1011" s="37"/>
      <c r="C1011" s="38"/>
      <c r="D1011" s="210" t="s">
        <v>720</v>
      </c>
      <c r="E1011" s="38"/>
      <c r="F1011" s="262" t="s">
        <v>4305</v>
      </c>
      <c r="G1011" s="38"/>
      <c r="H1011" s="38"/>
      <c r="I1011" s="119"/>
      <c r="J1011" s="38"/>
      <c r="K1011" s="38"/>
      <c r="L1011" s="41"/>
      <c r="M1011" s="263"/>
      <c r="N1011" s="264"/>
      <c r="O1011" s="66"/>
      <c r="P1011" s="66"/>
      <c r="Q1011" s="66"/>
      <c r="R1011" s="66"/>
      <c r="S1011" s="66"/>
      <c r="T1011" s="67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T1011" s="19" t="s">
        <v>720</v>
      </c>
      <c r="AU1011" s="19" t="s">
        <v>80</v>
      </c>
    </row>
    <row r="1012" spans="1:65" s="2" customFormat="1" ht="16.5" customHeight="1">
      <c r="A1012" s="36"/>
      <c r="B1012" s="37"/>
      <c r="C1012" s="195" t="s">
        <v>4306</v>
      </c>
      <c r="D1012" s="195" t="s">
        <v>213</v>
      </c>
      <c r="E1012" s="196" t="s">
        <v>3199</v>
      </c>
      <c r="F1012" s="197" t="s">
        <v>4307</v>
      </c>
      <c r="G1012" s="198" t="s">
        <v>243</v>
      </c>
      <c r="H1012" s="199">
        <v>1</v>
      </c>
      <c r="I1012" s="200"/>
      <c r="J1012" s="201">
        <f>ROUND(I1012*H1012,2)</f>
        <v>0</v>
      </c>
      <c r="K1012" s="197" t="s">
        <v>21</v>
      </c>
      <c r="L1012" s="41"/>
      <c r="M1012" s="202" t="s">
        <v>21</v>
      </c>
      <c r="N1012" s="203" t="s">
        <v>44</v>
      </c>
      <c r="O1012" s="66"/>
      <c r="P1012" s="204">
        <f>O1012*H1012</f>
        <v>0</v>
      </c>
      <c r="Q1012" s="204">
        <v>0</v>
      </c>
      <c r="R1012" s="204">
        <f>Q1012*H1012</f>
        <v>0</v>
      </c>
      <c r="S1012" s="204">
        <v>0</v>
      </c>
      <c r="T1012" s="205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206" t="s">
        <v>100</v>
      </c>
      <c r="AT1012" s="206" t="s">
        <v>213</v>
      </c>
      <c r="AU1012" s="206" t="s">
        <v>80</v>
      </c>
      <c r="AY1012" s="19" t="s">
        <v>211</v>
      </c>
      <c r="BE1012" s="207">
        <f>IF(N1012="základní",J1012,0)</f>
        <v>0</v>
      </c>
      <c r="BF1012" s="207">
        <f>IF(N1012="snížená",J1012,0)</f>
        <v>0</v>
      </c>
      <c r="BG1012" s="207">
        <f>IF(N1012="zákl. přenesená",J1012,0)</f>
        <v>0</v>
      </c>
      <c r="BH1012" s="207">
        <f>IF(N1012="sníž. přenesená",J1012,0)</f>
        <v>0</v>
      </c>
      <c r="BI1012" s="207">
        <f>IF(N1012="nulová",J1012,0)</f>
        <v>0</v>
      </c>
      <c r="BJ1012" s="19" t="s">
        <v>80</v>
      </c>
      <c r="BK1012" s="207">
        <f>ROUND(I1012*H1012,2)</f>
        <v>0</v>
      </c>
      <c r="BL1012" s="19" t="s">
        <v>100</v>
      </c>
      <c r="BM1012" s="206" t="s">
        <v>4308</v>
      </c>
    </row>
    <row r="1013" spans="1:65" s="2" customFormat="1" ht="19.5">
      <c r="A1013" s="36"/>
      <c r="B1013" s="37"/>
      <c r="C1013" s="38"/>
      <c r="D1013" s="210" t="s">
        <v>720</v>
      </c>
      <c r="E1013" s="38"/>
      <c r="F1013" s="262" t="s">
        <v>4305</v>
      </c>
      <c r="G1013" s="38"/>
      <c r="H1013" s="38"/>
      <c r="I1013" s="119"/>
      <c r="J1013" s="38"/>
      <c r="K1013" s="38"/>
      <c r="L1013" s="41"/>
      <c r="M1013" s="263"/>
      <c r="N1013" s="264"/>
      <c r="O1013" s="66"/>
      <c r="P1013" s="66"/>
      <c r="Q1013" s="66"/>
      <c r="R1013" s="66"/>
      <c r="S1013" s="66"/>
      <c r="T1013" s="67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T1013" s="19" t="s">
        <v>720</v>
      </c>
      <c r="AU1013" s="19" t="s">
        <v>80</v>
      </c>
    </row>
    <row r="1014" spans="1:65" s="2" customFormat="1" ht="16.5" customHeight="1">
      <c r="A1014" s="36"/>
      <c r="B1014" s="37"/>
      <c r="C1014" s="195" t="s">
        <v>3825</v>
      </c>
      <c r="D1014" s="195" t="s">
        <v>213</v>
      </c>
      <c r="E1014" s="196" t="s">
        <v>3203</v>
      </c>
      <c r="F1014" s="197" t="s">
        <v>4309</v>
      </c>
      <c r="G1014" s="198" t="s">
        <v>1608</v>
      </c>
      <c r="H1014" s="199">
        <v>30</v>
      </c>
      <c r="I1014" s="200"/>
      <c r="J1014" s="201">
        <f>ROUND(I1014*H1014,2)</f>
        <v>0</v>
      </c>
      <c r="K1014" s="197" t="s">
        <v>21</v>
      </c>
      <c r="L1014" s="41"/>
      <c r="M1014" s="202" t="s">
        <v>21</v>
      </c>
      <c r="N1014" s="203" t="s">
        <v>44</v>
      </c>
      <c r="O1014" s="66"/>
      <c r="P1014" s="204">
        <f>O1014*H1014</f>
        <v>0</v>
      </c>
      <c r="Q1014" s="204">
        <v>0</v>
      </c>
      <c r="R1014" s="204">
        <f>Q1014*H1014</f>
        <v>0</v>
      </c>
      <c r="S1014" s="204">
        <v>0</v>
      </c>
      <c r="T1014" s="205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206" t="s">
        <v>100</v>
      </c>
      <c r="AT1014" s="206" t="s">
        <v>213</v>
      </c>
      <c r="AU1014" s="206" t="s">
        <v>80</v>
      </c>
      <c r="AY1014" s="19" t="s">
        <v>211</v>
      </c>
      <c r="BE1014" s="207">
        <f>IF(N1014="základní",J1014,0)</f>
        <v>0</v>
      </c>
      <c r="BF1014" s="207">
        <f>IF(N1014="snížená",J1014,0)</f>
        <v>0</v>
      </c>
      <c r="BG1014" s="207">
        <f>IF(N1014="zákl. přenesená",J1014,0)</f>
        <v>0</v>
      </c>
      <c r="BH1014" s="207">
        <f>IF(N1014="sníž. přenesená",J1014,0)</f>
        <v>0</v>
      </c>
      <c r="BI1014" s="207">
        <f>IF(N1014="nulová",J1014,0)</f>
        <v>0</v>
      </c>
      <c r="BJ1014" s="19" t="s">
        <v>80</v>
      </c>
      <c r="BK1014" s="207">
        <f>ROUND(I1014*H1014,2)</f>
        <v>0</v>
      </c>
      <c r="BL1014" s="19" t="s">
        <v>100</v>
      </c>
      <c r="BM1014" s="206" t="s">
        <v>4310</v>
      </c>
    </row>
    <row r="1015" spans="1:65" s="2" customFormat="1" ht="19.5">
      <c r="A1015" s="36"/>
      <c r="B1015" s="37"/>
      <c r="C1015" s="38"/>
      <c r="D1015" s="210" t="s">
        <v>720</v>
      </c>
      <c r="E1015" s="38"/>
      <c r="F1015" s="262" t="s">
        <v>4305</v>
      </c>
      <c r="G1015" s="38"/>
      <c r="H1015" s="38"/>
      <c r="I1015" s="119"/>
      <c r="J1015" s="38"/>
      <c r="K1015" s="38"/>
      <c r="L1015" s="41"/>
      <c r="M1015" s="263"/>
      <c r="N1015" s="264"/>
      <c r="O1015" s="66"/>
      <c r="P1015" s="66"/>
      <c r="Q1015" s="66"/>
      <c r="R1015" s="66"/>
      <c r="S1015" s="66"/>
      <c r="T1015" s="67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T1015" s="19" t="s">
        <v>720</v>
      </c>
      <c r="AU1015" s="19" t="s">
        <v>80</v>
      </c>
    </row>
    <row r="1016" spans="1:65" s="2" customFormat="1" ht="16.5" customHeight="1">
      <c r="A1016" s="36"/>
      <c r="B1016" s="37"/>
      <c r="C1016" s="195" t="s">
        <v>4311</v>
      </c>
      <c r="D1016" s="195" t="s">
        <v>213</v>
      </c>
      <c r="E1016" s="196" t="s">
        <v>3207</v>
      </c>
      <c r="F1016" s="197" t="s">
        <v>4312</v>
      </c>
      <c r="G1016" s="198" t="s">
        <v>243</v>
      </c>
      <c r="H1016" s="199">
        <v>1</v>
      </c>
      <c r="I1016" s="200"/>
      <c r="J1016" s="201">
        <f>ROUND(I1016*H1016,2)</f>
        <v>0</v>
      </c>
      <c r="K1016" s="197" t="s">
        <v>21</v>
      </c>
      <c r="L1016" s="41"/>
      <c r="M1016" s="202" t="s">
        <v>21</v>
      </c>
      <c r="N1016" s="203" t="s">
        <v>44</v>
      </c>
      <c r="O1016" s="66"/>
      <c r="P1016" s="204">
        <f>O1016*H1016</f>
        <v>0</v>
      </c>
      <c r="Q1016" s="204">
        <v>0</v>
      </c>
      <c r="R1016" s="204">
        <f>Q1016*H1016</f>
        <v>0</v>
      </c>
      <c r="S1016" s="204">
        <v>0</v>
      </c>
      <c r="T1016" s="205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206" t="s">
        <v>100</v>
      </c>
      <c r="AT1016" s="206" t="s">
        <v>213</v>
      </c>
      <c r="AU1016" s="206" t="s">
        <v>80</v>
      </c>
      <c r="AY1016" s="19" t="s">
        <v>211</v>
      </c>
      <c r="BE1016" s="207">
        <f>IF(N1016="základní",J1016,0)</f>
        <v>0</v>
      </c>
      <c r="BF1016" s="207">
        <f>IF(N1016="snížená",J1016,0)</f>
        <v>0</v>
      </c>
      <c r="BG1016" s="207">
        <f>IF(N1016="zákl. přenesená",J1016,0)</f>
        <v>0</v>
      </c>
      <c r="BH1016" s="207">
        <f>IF(N1016="sníž. přenesená",J1016,0)</f>
        <v>0</v>
      </c>
      <c r="BI1016" s="207">
        <f>IF(N1016="nulová",J1016,0)</f>
        <v>0</v>
      </c>
      <c r="BJ1016" s="19" t="s">
        <v>80</v>
      </c>
      <c r="BK1016" s="207">
        <f>ROUND(I1016*H1016,2)</f>
        <v>0</v>
      </c>
      <c r="BL1016" s="19" t="s">
        <v>100</v>
      </c>
      <c r="BM1016" s="206" t="s">
        <v>4313</v>
      </c>
    </row>
    <row r="1017" spans="1:65" s="2" customFormat="1" ht="21.75" customHeight="1">
      <c r="A1017" s="36"/>
      <c r="B1017" s="37"/>
      <c r="C1017" s="195" t="s">
        <v>3827</v>
      </c>
      <c r="D1017" s="195" t="s">
        <v>213</v>
      </c>
      <c r="E1017" s="196" t="s">
        <v>3211</v>
      </c>
      <c r="F1017" s="197" t="s">
        <v>4314</v>
      </c>
      <c r="G1017" s="198" t="s">
        <v>243</v>
      </c>
      <c r="H1017" s="199">
        <v>1</v>
      </c>
      <c r="I1017" s="200"/>
      <c r="J1017" s="201">
        <f>ROUND(I1017*H1017,2)</f>
        <v>0</v>
      </c>
      <c r="K1017" s="197" t="s">
        <v>21</v>
      </c>
      <c r="L1017" s="41"/>
      <c r="M1017" s="202" t="s">
        <v>21</v>
      </c>
      <c r="N1017" s="203" t="s">
        <v>44</v>
      </c>
      <c r="O1017" s="66"/>
      <c r="P1017" s="204">
        <f>O1017*H1017</f>
        <v>0</v>
      </c>
      <c r="Q1017" s="204">
        <v>0</v>
      </c>
      <c r="R1017" s="204">
        <f>Q1017*H1017</f>
        <v>0</v>
      </c>
      <c r="S1017" s="204">
        <v>0</v>
      </c>
      <c r="T1017" s="205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206" t="s">
        <v>100</v>
      </c>
      <c r="AT1017" s="206" t="s">
        <v>213</v>
      </c>
      <c r="AU1017" s="206" t="s">
        <v>80</v>
      </c>
      <c r="AY1017" s="19" t="s">
        <v>211</v>
      </c>
      <c r="BE1017" s="207">
        <f>IF(N1017="základní",J1017,0)</f>
        <v>0</v>
      </c>
      <c r="BF1017" s="207">
        <f>IF(N1017="snížená",J1017,0)</f>
        <v>0</v>
      </c>
      <c r="BG1017" s="207">
        <f>IF(N1017="zákl. přenesená",J1017,0)</f>
        <v>0</v>
      </c>
      <c r="BH1017" s="207">
        <f>IF(N1017="sníž. přenesená",J1017,0)</f>
        <v>0</v>
      </c>
      <c r="BI1017" s="207">
        <f>IF(N1017="nulová",J1017,0)</f>
        <v>0</v>
      </c>
      <c r="BJ1017" s="19" t="s">
        <v>80</v>
      </c>
      <c r="BK1017" s="207">
        <f>ROUND(I1017*H1017,2)</f>
        <v>0</v>
      </c>
      <c r="BL1017" s="19" t="s">
        <v>100</v>
      </c>
      <c r="BM1017" s="206" t="s">
        <v>1059</v>
      </c>
    </row>
    <row r="1018" spans="1:65" s="2" customFormat="1" ht="19.5">
      <c r="A1018" s="36"/>
      <c r="B1018" s="37"/>
      <c r="C1018" s="38"/>
      <c r="D1018" s="210" t="s">
        <v>720</v>
      </c>
      <c r="E1018" s="38"/>
      <c r="F1018" s="262" t="s">
        <v>4305</v>
      </c>
      <c r="G1018" s="38"/>
      <c r="H1018" s="38"/>
      <c r="I1018" s="119"/>
      <c r="J1018" s="38"/>
      <c r="K1018" s="38"/>
      <c r="L1018" s="41"/>
      <c r="M1018" s="263"/>
      <c r="N1018" s="264"/>
      <c r="O1018" s="66"/>
      <c r="P1018" s="66"/>
      <c r="Q1018" s="66"/>
      <c r="R1018" s="66"/>
      <c r="S1018" s="66"/>
      <c r="T1018" s="67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T1018" s="19" t="s">
        <v>720</v>
      </c>
      <c r="AU1018" s="19" t="s">
        <v>80</v>
      </c>
    </row>
    <row r="1019" spans="1:65" s="2" customFormat="1" ht="16.5" customHeight="1">
      <c r="A1019" s="36"/>
      <c r="B1019" s="37"/>
      <c r="C1019" s="195" t="s">
        <v>4315</v>
      </c>
      <c r="D1019" s="195" t="s">
        <v>213</v>
      </c>
      <c r="E1019" s="196" t="s">
        <v>3215</v>
      </c>
      <c r="F1019" s="197" t="s">
        <v>4316</v>
      </c>
      <c r="G1019" s="198" t="s">
        <v>1608</v>
      </c>
      <c r="H1019" s="199">
        <v>1</v>
      </c>
      <c r="I1019" s="200"/>
      <c r="J1019" s="201">
        <f>ROUND(I1019*H1019,2)</f>
        <v>0</v>
      </c>
      <c r="K1019" s="197" t="s">
        <v>21</v>
      </c>
      <c r="L1019" s="41"/>
      <c r="M1019" s="202" t="s">
        <v>21</v>
      </c>
      <c r="N1019" s="203" t="s">
        <v>44</v>
      </c>
      <c r="O1019" s="66"/>
      <c r="P1019" s="204">
        <f>O1019*H1019</f>
        <v>0</v>
      </c>
      <c r="Q1019" s="204">
        <v>0</v>
      </c>
      <c r="R1019" s="204">
        <f>Q1019*H1019</f>
        <v>0</v>
      </c>
      <c r="S1019" s="204">
        <v>0</v>
      </c>
      <c r="T1019" s="205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206" t="s">
        <v>100</v>
      </c>
      <c r="AT1019" s="206" t="s">
        <v>213</v>
      </c>
      <c r="AU1019" s="206" t="s">
        <v>80</v>
      </c>
      <c r="AY1019" s="19" t="s">
        <v>211</v>
      </c>
      <c r="BE1019" s="207">
        <f>IF(N1019="základní",J1019,0)</f>
        <v>0</v>
      </c>
      <c r="BF1019" s="207">
        <f>IF(N1019="snížená",J1019,0)</f>
        <v>0</v>
      </c>
      <c r="BG1019" s="207">
        <f>IF(N1019="zákl. přenesená",J1019,0)</f>
        <v>0</v>
      </c>
      <c r="BH1019" s="207">
        <f>IF(N1019="sníž. přenesená",J1019,0)</f>
        <v>0</v>
      </c>
      <c r="BI1019" s="207">
        <f>IF(N1019="nulová",J1019,0)</f>
        <v>0</v>
      </c>
      <c r="BJ1019" s="19" t="s">
        <v>80</v>
      </c>
      <c r="BK1019" s="207">
        <f>ROUND(I1019*H1019,2)</f>
        <v>0</v>
      </c>
      <c r="BL1019" s="19" t="s">
        <v>100</v>
      </c>
      <c r="BM1019" s="206" t="s">
        <v>4317</v>
      </c>
    </row>
    <row r="1020" spans="1:65" s="2" customFormat="1" ht="175.5">
      <c r="A1020" s="36"/>
      <c r="B1020" s="37"/>
      <c r="C1020" s="38"/>
      <c r="D1020" s="210" t="s">
        <v>720</v>
      </c>
      <c r="E1020" s="38"/>
      <c r="F1020" s="262" t="s">
        <v>4318</v>
      </c>
      <c r="G1020" s="38"/>
      <c r="H1020" s="38"/>
      <c r="I1020" s="119"/>
      <c r="J1020" s="38"/>
      <c r="K1020" s="38"/>
      <c r="L1020" s="41"/>
      <c r="M1020" s="278"/>
      <c r="N1020" s="279"/>
      <c r="O1020" s="270"/>
      <c r="P1020" s="270"/>
      <c r="Q1020" s="270"/>
      <c r="R1020" s="270"/>
      <c r="S1020" s="270"/>
      <c r="T1020" s="280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720</v>
      </c>
      <c r="AU1020" s="19" t="s">
        <v>80</v>
      </c>
    </row>
    <row r="1021" spans="1:65" s="2" customFormat="1" ht="6.95" customHeight="1">
      <c r="A1021" s="36"/>
      <c r="B1021" s="49"/>
      <c r="C1021" s="50"/>
      <c r="D1021" s="50"/>
      <c r="E1021" s="50"/>
      <c r="F1021" s="50"/>
      <c r="G1021" s="50"/>
      <c r="H1021" s="50"/>
      <c r="I1021" s="145"/>
      <c r="J1021" s="50"/>
      <c r="K1021" s="50"/>
      <c r="L1021" s="41"/>
      <c r="M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</row>
  </sheetData>
  <sheetProtection algorithmName="SHA-512" hashValue="ZaVCenIoV+DzAXRLUDDPwEQArmnyD3d1HNq3QmThpDnJHdNf2ljFK7LxkYmRP5DZFsmjrTg9eto3KuKCFAqzcw==" saltValue="t0tNbbc3taA+XuF3Q81JOkMTwB9wj06rwmt6HUlRBfr2XNhlJ+OMDLXhwrcbC7zmittmpX/lxIVtwPkkT6Fhvw==" spinCount="100000" sheet="1" objects="1" scenarios="1" formatColumns="0" formatRows="0" autoFilter="0"/>
  <autoFilter ref="C99:K102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topLeftCell="A3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113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1125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4319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ROUND(J97,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ROUND((SUM(BE97:BE109)),  2)</f>
        <v>0</v>
      </c>
      <c r="G37" s="36"/>
      <c r="H37" s="36"/>
      <c r="I37" s="134">
        <v>0.21</v>
      </c>
      <c r="J37" s="133">
        <f>ROUND(((SUM(BE97:BE109))*I37),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ROUND((SUM(BF97:BF109)),  2)</f>
        <v>0</v>
      </c>
      <c r="G38" s="36"/>
      <c r="H38" s="36"/>
      <c r="I38" s="134">
        <v>0.15</v>
      </c>
      <c r="J38" s="133">
        <f>ROUND(((SUM(BF97:BF109))*I38),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ROUND((SUM(BG97:BG109)),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ROUND((SUM(BH97:BH109)),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ROUND((SUM(BI97:BI109)),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1125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03 - Vedlejší rozpočtové náklady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J97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1101</v>
      </c>
      <c r="E68" s="157"/>
      <c r="F68" s="157"/>
      <c r="G68" s="157"/>
      <c r="H68" s="157"/>
      <c r="I68" s="158"/>
      <c r="J68" s="159">
        <f>J98</f>
        <v>0</v>
      </c>
      <c r="K68" s="155"/>
      <c r="L68" s="160"/>
    </row>
    <row r="69" spans="1:47" s="10" customFormat="1" ht="19.899999999999999" customHeight="1">
      <c r="B69" s="161"/>
      <c r="C69" s="98"/>
      <c r="D69" s="162" t="s">
        <v>2852</v>
      </c>
      <c r="E69" s="163"/>
      <c r="F69" s="163"/>
      <c r="G69" s="163"/>
      <c r="H69" s="163"/>
      <c r="I69" s="164"/>
      <c r="J69" s="165">
        <f>J99</f>
        <v>0</v>
      </c>
      <c r="K69" s="98"/>
      <c r="L69" s="166"/>
    </row>
    <row r="70" spans="1:47" s="10" customFormat="1" ht="19.899999999999999" customHeight="1">
      <c r="B70" s="161"/>
      <c r="C70" s="98"/>
      <c r="D70" s="162" t="s">
        <v>4320</v>
      </c>
      <c r="E70" s="163"/>
      <c r="F70" s="163"/>
      <c r="G70" s="163"/>
      <c r="H70" s="163"/>
      <c r="I70" s="164"/>
      <c r="J70" s="165">
        <f>J101</f>
        <v>0</v>
      </c>
      <c r="K70" s="98"/>
      <c r="L70" s="166"/>
    </row>
    <row r="71" spans="1:47" s="10" customFormat="1" ht="19.899999999999999" customHeight="1">
      <c r="B71" s="161"/>
      <c r="C71" s="98"/>
      <c r="D71" s="162" t="s">
        <v>4321</v>
      </c>
      <c r="E71" s="163"/>
      <c r="F71" s="163"/>
      <c r="G71" s="163"/>
      <c r="H71" s="163"/>
      <c r="I71" s="164"/>
      <c r="J71" s="165">
        <f>J104</f>
        <v>0</v>
      </c>
      <c r="K71" s="98"/>
      <c r="L71" s="166"/>
    </row>
    <row r="72" spans="1:47" s="10" customFormat="1" ht="19.899999999999999" customHeight="1">
      <c r="B72" s="161"/>
      <c r="C72" s="98"/>
      <c r="D72" s="162" t="s">
        <v>4322</v>
      </c>
      <c r="E72" s="163"/>
      <c r="F72" s="163"/>
      <c r="G72" s="163"/>
      <c r="H72" s="163"/>
      <c r="I72" s="164"/>
      <c r="J72" s="165">
        <f>J106</f>
        <v>0</v>
      </c>
      <c r="K72" s="98"/>
      <c r="L72" s="166"/>
    </row>
    <row r="73" spans="1:47" s="10" customFormat="1" ht="19.899999999999999" customHeight="1">
      <c r="B73" s="161"/>
      <c r="C73" s="98"/>
      <c r="D73" s="162" t="s">
        <v>4323</v>
      </c>
      <c r="E73" s="163"/>
      <c r="F73" s="163"/>
      <c r="G73" s="163"/>
      <c r="H73" s="163"/>
      <c r="I73" s="164"/>
      <c r="J73" s="165">
        <f>J108</f>
        <v>0</v>
      </c>
      <c r="K73" s="98"/>
      <c r="L73" s="166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119"/>
      <c r="J74" s="38"/>
      <c r="K74" s="38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145"/>
      <c r="J75" s="50"/>
      <c r="K75" s="50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8"/>
      <c r="J79" s="52"/>
      <c r="K79" s="52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196</v>
      </c>
      <c r="D80" s="38"/>
      <c r="E80" s="38"/>
      <c r="F80" s="38"/>
      <c r="G80" s="38"/>
      <c r="H80" s="38"/>
      <c r="I80" s="119"/>
      <c r="J80" s="38"/>
      <c r="K80" s="38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9"/>
      <c r="J81" s="38"/>
      <c r="K81" s="38"/>
      <c r="L81" s="12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30" t="str">
        <f>E7</f>
        <v>Dostavba budovy F2</v>
      </c>
      <c r="F83" s="431"/>
      <c r="G83" s="431"/>
      <c r="H83" s="431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139</v>
      </c>
      <c r="D84" s="24"/>
      <c r="E84" s="24"/>
      <c r="F84" s="24"/>
      <c r="G84" s="24"/>
      <c r="H84" s="24"/>
      <c r="I84" s="110"/>
      <c r="J84" s="24"/>
      <c r="K84" s="24"/>
      <c r="L84" s="22"/>
    </row>
    <row r="85" spans="1:31" s="1" customFormat="1" ht="16.5" customHeight="1">
      <c r="B85" s="23"/>
      <c r="C85" s="24"/>
      <c r="D85" s="24"/>
      <c r="E85" s="430" t="s">
        <v>142</v>
      </c>
      <c r="F85" s="406"/>
      <c r="G85" s="406"/>
      <c r="H85" s="406"/>
      <c r="I85" s="110"/>
      <c r="J85" s="24"/>
      <c r="K85" s="24"/>
      <c r="L85" s="22"/>
    </row>
    <row r="86" spans="1:31" s="1" customFormat="1" ht="12" customHeight="1">
      <c r="B86" s="23"/>
      <c r="C86" s="31" t="s">
        <v>144</v>
      </c>
      <c r="D86" s="24"/>
      <c r="E86" s="24"/>
      <c r="F86" s="24"/>
      <c r="G86" s="24"/>
      <c r="H86" s="24"/>
      <c r="I86" s="110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32" t="s">
        <v>1125</v>
      </c>
      <c r="F87" s="433"/>
      <c r="G87" s="433"/>
      <c r="H87" s="433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150</v>
      </c>
      <c r="D88" s="38"/>
      <c r="E88" s="38"/>
      <c r="F88" s="38"/>
      <c r="G88" s="38"/>
      <c r="H88" s="38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77" t="str">
        <f>E13</f>
        <v>03 - Vedlejší rozpočtové náklady</v>
      </c>
      <c r="F89" s="433"/>
      <c r="G89" s="433"/>
      <c r="H89" s="433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22</v>
      </c>
      <c r="D91" s="38"/>
      <c r="E91" s="38"/>
      <c r="F91" s="29" t="str">
        <f>F16</f>
        <v>Liberec</v>
      </c>
      <c r="G91" s="38"/>
      <c r="H91" s="38"/>
      <c r="I91" s="121" t="s">
        <v>24</v>
      </c>
      <c r="J91" s="61" t="str">
        <f>IF(J16="","",J16)</f>
        <v>2. 11. 2020</v>
      </c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1" t="s">
        <v>26</v>
      </c>
      <c r="D93" s="38"/>
      <c r="E93" s="38"/>
      <c r="F93" s="29" t="str">
        <f>E19</f>
        <v>Technická univerzita v Liberci</v>
      </c>
      <c r="G93" s="38"/>
      <c r="H93" s="38"/>
      <c r="I93" s="121" t="s">
        <v>32</v>
      </c>
      <c r="J93" s="34" t="str">
        <f>E25</f>
        <v>UNION.ARCH spol. s r.o.</v>
      </c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5.7" customHeight="1">
      <c r="A94" s="36"/>
      <c r="B94" s="37"/>
      <c r="C94" s="31" t="s">
        <v>30</v>
      </c>
      <c r="D94" s="38"/>
      <c r="E94" s="38"/>
      <c r="F94" s="29" t="str">
        <f>IF(E22="","",E22)</f>
        <v>Vyplň údaj</v>
      </c>
      <c r="G94" s="38"/>
      <c r="H94" s="38"/>
      <c r="I94" s="121" t="s">
        <v>35</v>
      </c>
      <c r="J94" s="34" t="str">
        <f>E28</f>
        <v>PROPOS Liberec s.r.o.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67"/>
      <c r="B96" s="168"/>
      <c r="C96" s="169" t="s">
        <v>197</v>
      </c>
      <c r="D96" s="170" t="s">
        <v>58</v>
      </c>
      <c r="E96" s="170" t="s">
        <v>54</v>
      </c>
      <c r="F96" s="170" t="s">
        <v>55</v>
      </c>
      <c r="G96" s="170" t="s">
        <v>198</v>
      </c>
      <c r="H96" s="170" t="s">
        <v>199</v>
      </c>
      <c r="I96" s="171" t="s">
        <v>200</v>
      </c>
      <c r="J96" s="170" t="s">
        <v>174</v>
      </c>
      <c r="K96" s="172" t="s">
        <v>201</v>
      </c>
      <c r="L96" s="173"/>
      <c r="M96" s="70" t="s">
        <v>21</v>
      </c>
      <c r="N96" s="71" t="s">
        <v>43</v>
      </c>
      <c r="O96" s="71" t="s">
        <v>202</v>
      </c>
      <c r="P96" s="71" t="s">
        <v>203</v>
      </c>
      <c r="Q96" s="71" t="s">
        <v>204</v>
      </c>
      <c r="R96" s="71" t="s">
        <v>205</v>
      </c>
      <c r="S96" s="71" t="s">
        <v>206</v>
      </c>
      <c r="T96" s="72" t="s">
        <v>207</v>
      </c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</row>
    <row r="97" spans="1:65" s="2" customFormat="1" ht="22.9" customHeight="1">
      <c r="A97" s="36"/>
      <c r="B97" s="37"/>
      <c r="C97" s="77" t="s">
        <v>208</v>
      </c>
      <c r="D97" s="38"/>
      <c r="E97" s="38"/>
      <c r="F97" s="38"/>
      <c r="G97" s="38"/>
      <c r="H97" s="38"/>
      <c r="I97" s="119"/>
      <c r="J97" s="174">
        <f>BK97</f>
        <v>0</v>
      </c>
      <c r="K97" s="38"/>
      <c r="L97" s="41"/>
      <c r="M97" s="73"/>
      <c r="N97" s="175"/>
      <c r="O97" s="74"/>
      <c r="P97" s="176">
        <f>P98</f>
        <v>0</v>
      </c>
      <c r="Q97" s="74"/>
      <c r="R97" s="176">
        <f>R98</f>
        <v>0</v>
      </c>
      <c r="S97" s="74"/>
      <c r="T97" s="177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175</v>
      </c>
      <c r="BK97" s="178">
        <f>BK98</f>
        <v>0</v>
      </c>
    </row>
    <row r="98" spans="1:65" s="12" customFormat="1" ht="25.9" customHeight="1">
      <c r="B98" s="179"/>
      <c r="C98" s="180"/>
      <c r="D98" s="181" t="s">
        <v>72</v>
      </c>
      <c r="E98" s="182" t="s">
        <v>1102</v>
      </c>
      <c r="F98" s="182" t="s">
        <v>91</v>
      </c>
      <c r="G98" s="180"/>
      <c r="H98" s="180"/>
      <c r="I98" s="183"/>
      <c r="J98" s="184">
        <f>BK98</f>
        <v>0</v>
      </c>
      <c r="K98" s="180"/>
      <c r="L98" s="185"/>
      <c r="M98" s="186"/>
      <c r="N98" s="187"/>
      <c r="O98" s="187"/>
      <c r="P98" s="188">
        <f>P99+P101+P104+P106+P108</f>
        <v>0</v>
      </c>
      <c r="Q98" s="187"/>
      <c r="R98" s="188">
        <f>R99+R101+R104+R106+R108</f>
        <v>0</v>
      </c>
      <c r="S98" s="187"/>
      <c r="T98" s="189">
        <f>T99+T101+T104+T106+T108</f>
        <v>0</v>
      </c>
      <c r="AR98" s="190" t="s">
        <v>245</v>
      </c>
      <c r="AT98" s="191" t="s">
        <v>72</v>
      </c>
      <c r="AU98" s="191" t="s">
        <v>73</v>
      </c>
      <c r="AY98" s="190" t="s">
        <v>211</v>
      </c>
      <c r="BK98" s="192">
        <f>BK99+BK101+BK104+BK106+BK108</f>
        <v>0</v>
      </c>
    </row>
    <row r="99" spans="1:65" s="12" customFormat="1" ht="22.9" customHeight="1">
      <c r="B99" s="179"/>
      <c r="C99" s="180"/>
      <c r="D99" s="181" t="s">
        <v>72</v>
      </c>
      <c r="E99" s="193" t="s">
        <v>2935</v>
      </c>
      <c r="F99" s="193" t="s">
        <v>2936</v>
      </c>
      <c r="G99" s="180"/>
      <c r="H99" s="180"/>
      <c r="I99" s="183"/>
      <c r="J99" s="194">
        <f>BK99</f>
        <v>0</v>
      </c>
      <c r="K99" s="180"/>
      <c r="L99" s="185"/>
      <c r="M99" s="186"/>
      <c r="N99" s="187"/>
      <c r="O99" s="187"/>
      <c r="P99" s="188">
        <f>P100</f>
        <v>0</v>
      </c>
      <c r="Q99" s="187"/>
      <c r="R99" s="188">
        <f>R100</f>
        <v>0</v>
      </c>
      <c r="S99" s="187"/>
      <c r="T99" s="189">
        <f>T100</f>
        <v>0</v>
      </c>
      <c r="AR99" s="190" t="s">
        <v>245</v>
      </c>
      <c r="AT99" s="191" t="s">
        <v>72</v>
      </c>
      <c r="AU99" s="191" t="s">
        <v>80</v>
      </c>
      <c r="AY99" s="190" t="s">
        <v>211</v>
      </c>
      <c r="BK99" s="192">
        <f>BK100</f>
        <v>0</v>
      </c>
    </row>
    <row r="100" spans="1:65" s="2" customFormat="1" ht="16.5" customHeight="1">
      <c r="A100" s="36"/>
      <c r="B100" s="37"/>
      <c r="C100" s="195" t="s">
        <v>80</v>
      </c>
      <c r="D100" s="195" t="s">
        <v>213</v>
      </c>
      <c r="E100" s="196" t="s">
        <v>1103</v>
      </c>
      <c r="F100" s="197" t="s">
        <v>2937</v>
      </c>
      <c r="G100" s="198" t="s">
        <v>752</v>
      </c>
      <c r="H100" s="199">
        <v>1</v>
      </c>
      <c r="I100" s="200"/>
      <c r="J100" s="201">
        <f>ROUND(I100*H100,2)</f>
        <v>0</v>
      </c>
      <c r="K100" s="197" t="s">
        <v>21</v>
      </c>
      <c r="L100" s="41"/>
      <c r="M100" s="202" t="s">
        <v>21</v>
      </c>
      <c r="N100" s="203" t="s">
        <v>44</v>
      </c>
      <c r="O100" s="66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6" t="s">
        <v>1105</v>
      </c>
      <c r="AT100" s="206" t="s">
        <v>213</v>
      </c>
      <c r="AU100" s="206" t="s">
        <v>82</v>
      </c>
      <c r="AY100" s="19" t="s">
        <v>211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9" t="s">
        <v>80</v>
      </c>
      <c r="BK100" s="207">
        <f>ROUND(I100*H100,2)</f>
        <v>0</v>
      </c>
      <c r="BL100" s="19" t="s">
        <v>1105</v>
      </c>
      <c r="BM100" s="206" t="s">
        <v>1106</v>
      </c>
    </row>
    <row r="101" spans="1:65" s="12" customFormat="1" ht="22.9" customHeight="1">
      <c r="B101" s="179"/>
      <c r="C101" s="180"/>
      <c r="D101" s="181" t="s">
        <v>72</v>
      </c>
      <c r="E101" s="193" t="s">
        <v>4324</v>
      </c>
      <c r="F101" s="193" t="s">
        <v>4325</v>
      </c>
      <c r="G101" s="180"/>
      <c r="H101" s="180"/>
      <c r="I101" s="183"/>
      <c r="J101" s="194">
        <f>BK101</f>
        <v>0</v>
      </c>
      <c r="K101" s="180"/>
      <c r="L101" s="185"/>
      <c r="M101" s="186"/>
      <c r="N101" s="187"/>
      <c r="O101" s="187"/>
      <c r="P101" s="188">
        <f>SUM(P102:P103)</f>
        <v>0</v>
      </c>
      <c r="Q101" s="187"/>
      <c r="R101" s="188">
        <f>SUM(R102:R103)</f>
        <v>0</v>
      </c>
      <c r="S101" s="187"/>
      <c r="T101" s="189">
        <f>SUM(T102:T103)</f>
        <v>0</v>
      </c>
      <c r="AR101" s="190" t="s">
        <v>245</v>
      </c>
      <c r="AT101" s="191" t="s">
        <v>72</v>
      </c>
      <c r="AU101" s="191" t="s">
        <v>80</v>
      </c>
      <c r="AY101" s="190" t="s">
        <v>211</v>
      </c>
      <c r="BK101" s="192">
        <f>SUM(BK102:BK103)</f>
        <v>0</v>
      </c>
    </row>
    <row r="102" spans="1:65" s="2" customFormat="1" ht="33" customHeight="1">
      <c r="A102" s="36"/>
      <c r="B102" s="37"/>
      <c r="C102" s="195" t="s">
        <v>82</v>
      </c>
      <c r="D102" s="195" t="s">
        <v>213</v>
      </c>
      <c r="E102" s="196" t="s">
        <v>4326</v>
      </c>
      <c r="F102" s="197" t="s">
        <v>4327</v>
      </c>
      <c r="G102" s="198" t="s">
        <v>752</v>
      </c>
      <c r="H102" s="199">
        <v>1</v>
      </c>
      <c r="I102" s="200"/>
      <c r="J102" s="201">
        <f>ROUND(I102*H102,2)</f>
        <v>0</v>
      </c>
      <c r="K102" s="197" t="s">
        <v>21</v>
      </c>
      <c r="L102" s="41"/>
      <c r="M102" s="202" t="s">
        <v>21</v>
      </c>
      <c r="N102" s="203" t="s">
        <v>44</v>
      </c>
      <c r="O102" s="66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6" t="s">
        <v>1105</v>
      </c>
      <c r="AT102" s="206" t="s">
        <v>213</v>
      </c>
      <c r="AU102" s="206" t="s">
        <v>82</v>
      </c>
      <c r="AY102" s="19" t="s">
        <v>211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9" t="s">
        <v>80</v>
      </c>
      <c r="BK102" s="207">
        <f>ROUND(I102*H102,2)</f>
        <v>0</v>
      </c>
      <c r="BL102" s="19" t="s">
        <v>1105</v>
      </c>
      <c r="BM102" s="206" t="s">
        <v>4328</v>
      </c>
    </row>
    <row r="103" spans="1:65" s="2" customFormat="1" ht="21.75" customHeight="1">
      <c r="A103" s="36"/>
      <c r="B103" s="37"/>
      <c r="C103" s="195" t="s">
        <v>88</v>
      </c>
      <c r="D103" s="195" t="s">
        <v>213</v>
      </c>
      <c r="E103" s="196" t="s">
        <v>4329</v>
      </c>
      <c r="F103" s="197" t="s">
        <v>4330</v>
      </c>
      <c r="G103" s="198" t="s">
        <v>752</v>
      </c>
      <c r="H103" s="199">
        <v>1</v>
      </c>
      <c r="I103" s="200"/>
      <c r="J103" s="201">
        <f>ROUND(I103*H103,2)</f>
        <v>0</v>
      </c>
      <c r="K103" s="197" t="s">
        <v>21</v>
      </c>
      <c r="L103" s="41"/>
      <c r="M103" s="202" t="s">
        <v>21</v>
      </c>
      <c r="N103" s="203" t="s">
        <v>44</v>
      </c>
      <c r="O103" s="66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6" t="s">
        <v>1105</v>
      </c>
      <c r="AT103" s="206" t="s">
        <v>213</v>
      </c>
      <c r="AU103" s="206" t="s">
        <v>82</v>
      </c>
      <c r="AY103" s="19" t="s">
        <v>211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9" t="s">
        <v>80</v>
      </c>
      <c r="BK103" s="207">
        <f>ROUND(I103*H103,2)</f>
        <v>0</v>
      </c>
      <c r="BL103" s="19" t="s">
        <v>1105</v>
      </c>
      <c r="BM103" s="206" t="s">
        <v>4331</v>
      </c>
    </row>
    <row r="104" spans="1:65" s="12" customFormat="1" ht="22.9" customHeight="1">
      <c r="B104" s="179"/>
      <c r="C104" s="180"/>
      <c r="D104" s="181" t="s">
        <v>72</v>
      </c>
      <c r="E104" s="193" t="s">
        <v>4332</v>
      </c>
      <c r="F104" s="193" t="s">
        <v>4333</v>
      </c>
      <c r="G104" s="180"/>
      <c r="H104" s="180"/>
      <c r="I104" s="183"/>
      <c r="J104" s="194">
        <f>BK104</f>
        <v>0</v>
      </c>
      <c r="K104" s="180"/>
      <c r="L104" s="185"/>
      <c r="M104" s="186"/>
      <c r="N104" s="187"/>
      <c r="O104" s="187"/>
      <c r="P104" s="188">
        <f>P105</f>
        <v>0</v>
      </c>
      <c r="Q104" s="187"/>
      <c r="R104" s="188">
        <f>R105</f>
        <v>0</v>
      </c>
      <c r="S104" s="187"/>
      <c r="T104" s="189">
        <f>T105</f>
        <v>0</v>
      </c>
      <c r="AR104" s="190" t="s">
        <v>245</v>
      </c>
      <c r="AT104" s="191" t="s">
        <v>72</v>
      </c>
      <c r="AU104" s="191" t="s">
        <v>80</v>
      </c>
      <c r="AY104" s="190" t="s">
        <v>211</v>
      </c>
      <c r="BK104" s="192">
        <f>BK105</f>
        <v>0</v>
      </c>
    </row>
    <row r="105" spans="1:65" s="2" customFormat="1" ht="33" customHeight="1">
      <c r="A105" s="36"/>
      <c r="B105" s="37"/>
      <c r="C105" s="195" t="s">
        <v>100</v>
      </c>
      <c r="D105" s="195" t="s">
        <v>213</v>
      </c>
      <c r="E105" s="196" t="s">
        <v>4334</v>
      </c>
      <c r="F105" s="197" t="s">
        <v>4335</v>
      </c>
      <c r="G105" s="198" t="s">
        <v>752</v>
      </c>
      <c r="H105" s="199">
        <v>1</v>
      </c>
      <c r="I105" s="200"/>
      <c r="J105" s="201">
        <f>ROUND(I105*H105,2)</f>
        <v>0</v>
      </c>
      <c r="K105" s="197" t="s">
        <v>21</v>
      </c>
      <c r="L105" s="41"/>
      <c r="M105" s="202" t="s">
        <v>21</v>
      </c>
      <c r="N105" s="203" t="s">
        <v>44</v>
      </c>
      <c r="O105" s="66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1105</v>
      </c>
      <c r="AT105" s="206" t="s">
        <v>213</v>
      </c>
      <c r="AU105" s="206" t="s">
        <v>82</v>
      </c>
      <c r="AY105" s="19" t="s">
        <v>211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9" t="s">
        <v>80</v>
      </c>
      <c r="BK105" s="207">
        <f>ROUND(I105*H105,2)</f>
        <v>0</v>
      </c>
      <c r="BL105" s="19" t="s">
        <v>1105</v>
      </c>
      <c r="BM105" s="206" t="s">
        <v>4336</v>
      </c>
    </row>
    <row r="106" spans="1:65" s="12" customFormat="1" ht="22.9" customHeight="1">
      <c r="B106" s="179"/>
      <c r="C106" s="180"/>
      <c r="D106" s="181" t="s">
        <v>72</v>
      </c>
      <c r="E106" s="193" t="s">
        <v>4337</v>
      </c>
      <c r="F106" s="193" t="s">
        <v>4338</v>
      </c>
      <c r="G106" s="180"/>
      <c r="H106" s="180"/>
      <c r="I106" s="183"/>
      <c r="J106" s="194">
        <f>BK106</f>
        <v>0</v>
      </c>
      <c r="K106" s="180"/>
      <c r="L106" s="185"/>
      <c r="M106" s="186"/>
      <c r="N106" s="187"/>
      <c r="O106" s="187"/>
      <c r="P106" s="188">
        <f>P107</f>
        <v>0</v>
      </c>
      <c r="Q106" s="187"/>
      <c r="R106" s="188">
        <f>R107</f>
        <v>0</v>
      </c>
      <c r="S106" s="187"/>
      <c r="T106" s="189">
        <f>T107</f>
        <v>0</v>
      </c>
      <c r="AR106" s="190" t="s">
        <v>245</v>
      </c>
      <c r="AT106" s="191" t="s">
        <v>72</v>
      </c>
      <c r="AU106" s="191" t="s">
        <v>80</v>
      </c>
      <c r="AY106" s="190" t="s">
        <v>211</v>
      </c>
      <c r="BK106" s="192">
        <f>BK107</f>
        <v>0</v>
      </c>
    </row>
    <row r="107" spans="1:65" s="2" customFormat="1" ht="16.5" customHeight="1">
      <c r="A107" s="36"/>
      <c r="B107" s="37"/>
      <c r="C107" s="195" t="s">
        <v>270</v>
      </c>
      <c r="D107" s="195" t="s">
        <v>213</v>
      </c>
      <c r="E107" s="196" t="s">
        <v>4339</v>
      </c>
      <c r="F107" s="197" t="s">
        <v>4340</v>
      </c>
      <c r="G107" s="198" t="s">
        <v>752</v>
      </c>
      <c r="H107" s="199">
        <v>1</v>
      </c>
      <c r="I107" s="200"/>
      <c r="J107" s="201">
        <f>ROUND(I107*H107,2)</f>
        <v>0</v>
      </c>
      <c r="K107" s="197" t="s">
        <v>21</v>
      </c>
      <c r="L107" s="41"/>
      <c r="M107" s="202" t="s">
        <v>21</v>
      </c>
      <c r="N107" s="203" t="s">
        <v>44</v>
      </c>
      <c r="O107" s="66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6" t="s">
        <v>1105</v>
      </c>
      <c r="AT107" s="206" t="s">
        <v>213</v>
      </c>
      <c r="AU107" s="206" t="s">
        <v>82</v>
      </c>
      <c r="AY107" s="19" t="s">
        <v>211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9" t="s">
        <v>80</v>
      </c>
      <c r="BK107" s="207">
        <f>ROUND(I107*H107,2)</f>
        <v>0</v>
      </c>
      <c r="BL107" s="19" t="s">
        <v>1105</v>
      </c>
      <c r="BM107" s="206" t="s">
        <v>4341</v>
      </c>
    </row>
    <row r="108" spans="1:65" s="12" customFormat="1" ht="22.9" customHeight="1">
      <c r="B108" s="179"/>
      <c r="C108" s="180"/>
      <c r="D108" s="181" t="s">
        <v>72</v>
      </c>
      <c r="E108" s="193" t="s">
        <v>4342</v>
      </c>
      <c r="F108" s="193" t="s">
        <v>4343</v>
      </c>
      <c r="G108" s="180"/>
      <c r="H108" s="180"/>
      <c r="I108" s="183"/>
      <c r="J108" s="194">
        <f>BK108</f>
        <v>0</v>
      </c>
      <c r="K108" s="180"/>
      <c r="L108" s="185"/>
      <c r="M108" s="186"/>
      <c r="N108" s="187"/>
      <c r="O108" s="187"/>
      <c r="P108" s="188">
        <f>P109</f>
        <v>0</v>
      </c>
      <c r="Q108" s="187"/>
      <c r="R108" s="188">
        <f>R109</f>
        <v>0</v>
      </c>
      <c r="S108" s="187"/>
      <c r="T108" s="189">
        <f>T109</f>
        <v>0</v>
      </c>
      <c r="AR108" s="190" t="s">
        <v>245</v>
      </c>
      <c r="AT108" s="191" t="s">
        <v>72</v>
      </c>
      <c r="AU108" s="191" t="s">
        <v>80</v>
      </c>
      <c r="AY108" s="190" t="s">
        <v>211</v>
      </c>
      <c r="BK108" s="192">
        <f>BK109</f>
        <v>0</v>
      </c>
    </row>
    <row r="109" spans="1:65" s="2" customFormat="1" ht="16.5" customHeight="1">
      <c r="A109" s="36"/>
      <c r="B109" s="37"/>
      <c r="C109" s="195" t="s">
        <v>282</v>
      </c>
      <c r="D109" s="195" t="s">
        <v>213</v>
      </c>
      <c r="E109" s="196" t="s">
        <v>4344</v>
      </c>
      <c r="F109" s="197" t="s">
        <v>4345</v>
      </c>
      <c r="G109" s="198" t="s">
        <v>752</v>
      </c>
      <c r="H109" s="199">
        <v>1</v>
      </c>
      <c r="I109" s="200"/>
      <c r="J109" s="201">
        <f>ROUND(I109*H109,2)</f>
        <v>0</v>
      </c>
      <c r="K109" s="197" t="s">
        <v>21</v>
      </c>
      <c r="L109" s="41"/>
      <c r="M109" s="268" t="s">
        <v>21</v>
      </c>
      <c r="N109" s="269" t="s">
        <v>44</v>
      </c>
      <c r="O109" s="270"/>
      <c r="P109" s="271">
        <f>O109*H109</f>
        <v>0</v>
      </c>
      <c r="Q109" s="271">
        <v>0</v>
      </c>
      <c r="R109" s="271">
        <f>Q109*H109</f>
        <v>0</v>
      </c>
      <c r="S109" s="271">
        <v>0</v>
      </c>
      <c r="T109" s="27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6" t="s">
        <v>1105</v>
      </c>
      <c r="AT109" s="206" t="s">
        <v>213</v>
      </c>
      <c r="AU109" s="206" t="s">
        <v>82</v>
      </c>
      <c r="AY109" s="19" t="s">
        <v>211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9" t="s">
        <v>80</v>
      </c>
      <c r="BK109" s="207">
        <f>ROUND(I109*H109,2)</f>
        <v>0</v>
      </c>
      <c r="BL109" s="19" t="s">
        <v>1105</v>
      </c>
      <c r="BM109" s="206" t="s">
        <v>4346</v>
      </c>
    </row>
    <row r="110" spans="1:65" s="2" customFormat="1" ht="6.95" customHeight="1">
      <c r="A110" s="36"/>
      <c r="B110" s="49"/>
      <c r="C110" s="50"/>
      <c r="D110" s="50"/>
      <c r="E110" s="50"/>
      <c r="F110" s="50"/>
      <c r="G110" s="50"/>
      <c r="H110" s="50"/>
      <c r="I110" s="145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moKpeZpYEVHVnSr+NhyqGr08Nx+1FgZTCdv2nhGh9DeBk/7EdB0sr1zCe/K83LXoXZOPx+aRavCjHYO+GtR4Fg==" saltValue="XBcTgQ/7/MXlxreO3Yy6rBkJUAUYkOnCuJkPWFYOgZjC8TarvMX2+1zRNAcmGcFu6a2AaTERPOVYMX0RqKiZ9g==" spinCount="100000" sheet="1" objects="1" scenarios="1" formatColumns="0" formatRows="0" autoFilter="0"/>
  <autoFilter ref="C96:K109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116</v>
      </c>
      <c r="AZ2" s="111" t="s">
        <v>4347</v>
      </c>
      <c r="BA2" s="111" t="s">
        <v>21</v>
      </c>
      <c r="BB2" s="111" t="s">
        <v>21</v>
      </c>
      <c r="BC2" s="111" t="s">
        <v>4348</v>
      </c>
      <c r="BD2" s="111" t="s">
        <v>82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  <c r="AZ3" s="111" t="s">
        <v>4349</v>
      </c>
      <c r="BA3" s="111" t="s">
        <v>21</v>
      </c>
      <c r="BB3" s="111" t="s">
        <v>21</v>
      </c>
      <c r="BC3" s="111" t="s">
        <v>4350</v>
      </c>
      <c r="BD3" s="111" t="s">
        <v>82</v>
      </c>
    </row>
    <row r="4" spans="1:5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  <c r="AZ4" s="111" t="s">
        <v>4351</v>
      </c>
      <c r="BA4" s="111" t="s">
        <v>21</v>
      </c>
      <c r="BB4" s="111" t="s">
        <v>21</v>
      </c>
      <c r="BC4" s="111" t="s">
        <v>4352</v>
      </c>
      <c r="BD4" s="111" t="s">
        <v>82</v>
      </c>
    </row>
    <row r="5" spans="1:56" s="1" customFormat="1" ht="6.95" customHeight="1">
      <c r="B5" s="22"/>
      <c r="I5" s="110"/>
      <c r="L5" s="22"/>
      <c r="AZ5" s="111" t="s">
        <v>1200</v>
      </c>
      <c r="BA5" s="111" t="s">
        <v>21</v>
      </c>
      <c r="BB5" s="111" t="s">
        <v>21</v>
      </c>
      <c r="BC5" s="111" t="s">
        <v>4353</v>
      </c>
      <c r="BD5" s="111" t="s">
        <v>82</v>
      </c>
    </row>
    <row r="6" spans="1:56" s="1" customFormat="1" ht="12" customHeight="1">
      <c r="B6" s="22"/>
      <c r="D6" s="117" t="s">
        <v>16</v>
      </c>
      <c r="I6" s="110"/>
      <c r="L6" s="22"/>
    </row>
    <row r="7" spans="1:5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56" ht="12.75">
      <c r="B8" s="22"/>
      <c r="D8" s="117" t="s">
        <v>139</v>
      </c>
      <c r="L8" s="22"/>
    </row>
    <row r="9" spans="1:5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56" s="1" customFormat="1" ht="12" customHeight="1">
      <c r="B10" s="22"/>
      <c r="D10" s="117" t="s">
        <v>144</v>
      </c>
      <c r="I10" s="110"/>
      <c r="L10" s="22"/>
    </row>
    <row r="11" spans="1:56" s="2" customFormat="1" ht="16.5" customHeight="1">
      <c r="A11" s="36"/>
      <c r="B11" s="41"/>
      <c r="C11" s="36"/>
      <c r="D11" s="36"/>
      <c r="E11" s="424" t="s">
        <v>4354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26" t="s">
        <v>153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7" t="s">
        <v>18</v>
      </c>
      <c r="E15" s="36"/>
      <c r="F15" s="104" t="s">
        <v>117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23"/>
      <c r="B31" s="124"/>
      <c r="C31" s="123"/>
      <c r="D31" s="123"/>
      <c r="E31" s="429" t="s">
        <v>1166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ROUND(J102,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ROUND((SUM(BE102:BE424)),  2)</f>
        <v>0</v>
      </c>
      <c r="G37" s="36"/>
      <c r="H37" s="36"/>
      <c r="I37" s="134">
        <v>0.21</v>
      </c>
      <c r="J37" s="133">
        <f>ROUND(((SUM(BE102:BE424))*I37),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ROUND((SUM(BF102:BF424)),  2)</f>
        <v>0</v>
      </c>
      <c r="G38" s="36"/>
      <c r="H38" s="36"/>
      <c r="I38" s="134">
        <v>0.15</v>
      </c>
      <c r="J38" s="133">
        <f>ROUND(((SUM(BF102:BF424))*I38),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ROUND((SUM(BG102:BG424)),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ROUND((SUM(BH102:BH424)),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ROUND((SUM(BI102:BI424)),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4354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01 - Architektonicko stavební část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J102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176</v>
      </c>
      <c r="E68" s="157"/>
      <c r="F68" s="157"/>
      <c r="G68" s="157"/>
      <c r="H68" s="157"/>
      <c r="I68" s="158"/>
      <c r="J68" s="159">
        <f>J103</f>
        <v>0</v>
      </c>
      <c r="K68" s="155"/>
      <c r="L68" s="160"/>
    </row>
    <row r="69" spans="1:47" s="10" customFormat="1" ht="19.899999999999999" customHeight="1">
      <c r="B69" s="161"/>
      <c r="C69" s="98"/>
      <c r="D69" s="162" t="s">
        <v>179</v>
      </c>
      <c r="E69" s="163"/>
      <c r="F69" s="163"/>
      <c r="G69" s="163"/>
      <c r="H69" s="163"/>
      <c r="I69" s="164"/>
      <c r="J69" s="165">
        <f>J104</f>
        <v>0</v>
      </c>
      <c r="K69" s="98"/>
      <c r="L69" s="166"/>
    </row>
    <row r="70" spans="1:47" s="10" customFormat="1" ht="19.899999999999999" customHeight="1">
      <c r="B70" s="161"/>
      <c r="C70" s="98"/>
      <c r="D70" s="162" t="s">
        <v>182</v>
      </c>
      <c r="E70" s="163"/>
      <c r="F70" s="163"/>
      <c r="G70" s="163"/>
      <c r="H70" s="163"/>
      <c r="I70" s="164"/>
      <c r="J70" s="165">
        <f>J115</f>
        <v>0</v>
      </c>
      <c r="K70" s="98"/>
      <c r="L70" s="166"/>
    </row>
    <row r="71" spans="1:47" s="10" customFormat="1" ht="19.899999999999999" customHeight="1">
      <c r="B71" s="161"/>
      <c r="C71" s="98"/>
      <c r="D71" s="162" t="s">
        <v>184</v>
      </c>
      <c r="E71" s="163"/>
      <c r="F71" s="163"/>
      <c r="G71" s="163"/>
      <c r="H71" s="163"/>
      <c r="I71" s="164"/>
      <c r="J71" s="165">
        <f>J213</f>
        <v>0</v>
      </c>
      <c r="K71" s="98"/>
      <c r="L71" s="166"/>
    </row>
    <row r="72" spans="1:47" s="10" customFormat="1" ht="19.899999999999999" customHeight="1">
      <c r="B72" s="161"/>
      <c r="C72" s="98"/>
      <c r="D72" s="162" t="s">
        <v>185</v>
      </c>
      <c r="E72" s="163"/>
      <c r="F72" s="163"/>
      <c r="G72" s="163"/>
      <c r="H72" s="163"/>
      <c r="I72" s="164"/>
      <c r="J72" s="165">
        <f>J307</f>
        <v>0</v>
      </c>
      <c r="K72" s="98"/>
      <c r="L72" s="166"/>
    </row>
    <row r="73" spans="1:47" s="10" customFormat="1" ht="19.899999999999999" customHeight="1">
      <c r="B73" s="161"/>
      <c r="C73" s="98"/>
      <c r="D73" s="162" t="s">
        <v>186</v>
      </c>
      <c r="E73" s="163"/>
      <c r="F73" s="163"/>
      <c r="G73" s="163"/>
      <c r="H73" s="163"/>
      <c r="I73" s="164"/>
      <c r="J73" s="165">
        <f>J328</f>
        <v>0</v>
      </c>
      <c r="K73" s="98"/>
      <c r="L73" s="166"/>
    </row>
    <row r="74" spans="1:47" s="9" customFormat="1" ht="24.95" customHeight="1">
      <c r="B74" s="154"/>
      <c r="C74" s="155"/>
      <c r="D74" s="156" t="s">
        <v>187</v>
      </c>
      <c r="E74" s="157"/>
      <c r="F74" s="157"/>
      <c r="G74" s="157"/>
      <c r="H74" s="157"/>
      <c r="I74" s="158"/>
      <c r="J74" s="159">
        <f>J331</f>
        <v>0</v>
      </c>
      <c r="K74" s="155"/>
      <c r="L74" s="160"/>
    </row>
    <row r="75" spans="1:47" s="10" customFormat="1" ht="19.899999999999999" customHeight="1">
      <c r="B75" s="161"/>
      <c r="C75" s="98"/>
      <c r="D75" s="162" t="s">
        <v>1206</v>
      </c>
      <c r="E75" s="163"/>
      <c r="F75" s="163"/>
      <c r="G75" s="163"/>
      <c r="H75" s="163"/>
      <c r="I75" s="164"/>
      <c r="J75" s="165">
        <f>J332</f>
        <v>0</v>
      </c>
      <c r="K75" s="98"/>
      <c r="L75" s="166"/>
    </row>
    <row r="76" spans="1:47" s="10" customFormat="1" ht="19.899999999999999" customHeight="1">
      <c r="B76" s="161"/>
      <c r="C76" s="98"/>
      <c r="D76" s="162" t="s">
        <v>1210</v>
      </c>
      <c r="E76" s="163"/>
      <c r="F76" s="163"/>
      <c r="G76" s="163"/>
      <c r="H76" s="163"/>
      <c r="I76" s="164"/>
      <c r="J76" s="165">
        <f>J336</f>
        <v>0</v>
      </c>
      <c r="K76" s="98"/>
      <c r="L76" s="166"/>
    </row>
    <row r="77" spans="1:47" s="10" customFormat="1" ht="19.899999999999999" customHeight="1">
      <c r="B77" s="161"/>
      <c r="C77" s="98"/>
      <c r="D77" s="162" t="s">
        <v>1214</v>
      </c>
      <c r="E77" s="163"/>
      <c r="F77" s="163"/>
      <c r="G77" s="163"/>
      <c r="H77" s="163"/>
      <c r="I77" s="164"/>
      <c r="J77" s="165">
        <f>J341</f>
        <v>0</v>
      </c>
      <c r="K77" s="98"/>
      <c r="L77" s="166"/>
    </row>
    <row r="78" spans="1:47" s="10" customFormat="1" ht="19.899999999999999" customHeight="1">
      <c r="B78" s="161"/>
      <c r="C78" s="98"/>
      <c r="D78" s="162" t="s">
        <v>195</v>
      </c>
      <c r="E78" s="163"/>
      <c r="F78" s="163"/>
      <c r="G78" s="163"/>
      <c r="H78" s="163"/>
      <c r="I78" s="164"/>
      <c r="J78" s="165">
        <f>J397</f>
        <v>0</v>
      </c>
      <c r="K78" s="98"/>
      <c r="L78" s="166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119"/>
      <c r="J79" s="38"/>
      <c r="K79" s="38"/>
      <c r="L79" s="12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145"/>
      <c r="J80" s="50"/>
      <c r="K80" s="50"/>
      <c r="L80" s="12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148"/>
      <c r="J84" s="52"/>
      <c r="K84" s="52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196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430" t="str">
        <f>E7</f>
        <v>Dostavba budovy F2</v>
      </c>
      <c r="F88" s="431"/>
      <c r="G88" s="431"/>
      <c r="H88" s="431"/>
      <c r="I88" s="119"/>
      <c r="J88" s="38"/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139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1" customFormat="1" ht="16.5" customHeight="1">
      <c r="B90" s="23"/>
      <c r="C90" s="24"/>
      <c r="D90" s="24"/>
      <c r="E90" s="430" t="s">
        <v>142</v>
      </c>
      <c r="F90" s="406"/>
      <c r="G90" s="406"/>
      <c r="H90" s="406"/>
      <c r="I90" s="110"/>
      <c r="J90" s="24"/>
      <c r="K90" s="24"/>
      <c r="L90" s="22"/>
    </row>
    <row r="91" spans="1:31" s="1" customFormat="1" ht="12" customHeight="1">
      <c r="B91" s="23"/>
      <c r="C91" s="31" t="s">
        <v>144</v>
      </c>
      <c r="D91" s="24"/>
      <c r="E91" s="24"/>
      <c r="F91" s="24"/>
      <c r="G91" s="24"/>
      <c r="H91" s="24"/>
      <c r="I91" s="110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432" t="s">
        <v>4354</v>
      </c>
      <c r="F92" s="433"/>
      <c r="G92" s="433"/>
      <c r="H92" s="43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150</v>
      </c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77" t="str">
        <f>E13</f>
        <v>01 - Architektonicko stavební část</v>
      </c>
      <c r="F94" s="433"/>
      <c r="G94" s="433"/>
      <c r="H94" s="433"/>
      <c r="I94" s="119"/>
      <c r="J94" s="38"/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22</v>
      </c>
      <c r="D96" s="38"/>
      <c r="E96" s="38"/>
      <c r="F96" s="29" t="str">
        <f>F16</f>
        <v>Liberec</v>
      </c>
      <c r="G96" s="38"/>
      <c r="H96" s="38"/>
      <c r="I96" s="121" t="s">
        <v>24</v>
      </c>
      <c r="J96" s="61" t="str">
        <f>IF(J16="","",J16)</f>
        <v>2. 11. 2020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5.7" customHeight="1">
      <c r="A98" s="36"/>
      <c r="B98" s="37"/>
      <c r="C98" s="31" t="s">
        <v>26</v>
      </c>
      <c r="D98" s="38"/>
      <c r="E98" s="38"/>
      <c r="F98" s="29" t="str">
        <f>E19</f>
        <v>Technická univerzita v Liberci</v>
      </c>
      <c r="G98" s="38"/>
      <c r="H98" s="38"/>
      <c r="I98" s="121" t="s">
        <v>32</v>
      </c>
      <c r="J98" s="34" t="str">
        <f>E25</f>
        <v>UNION.ARCH spol. s r.o.</v>
      </c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25.7" customHeight="1">
      <c r="A99" s="36"/>
      <c r="B99" s="37"/>
      <c r="C99" s="31" t="s">
        <v>30</v>
      </c>
      <c r="D99" s="38"/>
      <c r="E99" s="38"/>
      <c r="F99" s="29" t="str">
        <f>IF(E22="","",E22)</f>
        <v>Vyplň údaj</v>
      </c>
      <c r="G99" s="38"/>
      <c r="H99" s="38"/>
      <c r="I99" s="121" t="s">
        <v>35</v>
      </c>
      <c r="J99" s="34" t="str">
        <f>E28</f>
        <v>PROPOS Liberec s.r.o.</v>
      </c>
      <c r="K99" s="38"/>
      <c r="L99" s="120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119"/>
      <c r="J100" s="38"/>
      <c r="K100" s="38"/>
      <c r="L100" s="120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67"/>
      <c r="B101" s="168"/>
      <c r="C101" s="169" t="s">
        <v>197</v>
      </c>
      <c r="D101" s="170" t="s">
        <v>58</v>
      </c>
      <c r="E101" s="170" t="s">
        <v>54</v>
      </c>
      <c r="F101" s="170" t="s">
        <v>55</v>
      </c>
      <c r="G101" s="170" t="s">
        <v>198</v>
      </c>
      <c r="H101" s="170" t="s">
        <v>199</v>
      </c>
      <c r="I101" s="171" t="s">
        <v>200</v>
      </c>
      <c r="J101" s="170" t="s">
        <v>174</v>
      </c>
      <c r="K101" s="172" t="s">
        <v>201</v>
      </c>
      <c r="L101" s="173"/>
      <c r="M101" s="70" t="s">
        <v>21</v>
      </c>
      <c r="N101" s="71" t="s">
        <v>43</v>
      </c>
      <c r="O101" s="71" t="s">
        <v>202</v>
      </c>
      <c r="P101" s="71" t="s">
        <v>203</v>
      </c>
      <c r="Q101" s="71" t="s">
        <v>204</v>
      </c>
      <c r="R101" s="71" t="s">
        <v>205</v>
      </c>
      <c r="S101" s="71" t="s">
        <v>206</v>
      </c>
      <c r="T101" s="72" t="s">
        <v>207</v>
      </c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</row>
    <row r="102" spans="1:65" s="2" customFormat="1" ht="22.9" customHeight="1">
      <c r="A102" s="36"/>
      <c r="B102" s="37"/>
      <c r="C102" s="77" t="s">
        <v>208</v>
      </c>
      <c r="D102" s="38"/>
      <c r="E102" s="38"/>
      <c r="F102" s="38"/>
      <c r="G102" s="38"/>
      <c r="H102" s="38"/>
      <c r="I102" s="119"/>
      <c r="J102" s="174">
        <f>BK102</f>
        <v>0</v>
      </c>
      <c r="K102" s="38"/>
      <c r="L102" s="41"/>
      <c r="M102" s="73"/>
      <c r="N102" s="175"/>
      <c r="O102" s="74"/>
      <c r="P102" s="176">
        <f>P103+P331</f>
        <v>0</v>
      </c>
      <c r="Q102" s="74"/>
      <c r="R102" s="176">
        <f>R103+R331</f>
        <v>10.88237404</v>
      </c>
      <c r="S102" s="74"/>
      <c r="T102" s="177">
        <f>T103+T331</f>
        <v>46.597509500000008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72</v>
      </c>
      <c r="AU102" s="19" t="s">
        <v>175</v>
      </c>
      <c r="BK102" s="178">
        <f>BK103+BK331</f>
        <v>0</v>
      </c>
    </row>
    <row r="103" spans="1:65" s="12" customFormat="1" ht="25.9" customHeight="1">
      <c r="B103" s="179"/>
      <c r="C103" s="180"/>
      <c r="D103" s="181" t="s">
        <v>72</v>
      </c>
      <c r="E103" s="182" t="s">
        <v>209</v>
      </c>
      <c r="F103" s="182" t="s">
        <v>210</v>
      </c>
      <c r="G103" s="180"/>
      <c r="H103" s="180"/>
      <c r="I103" s="183"/>
      <c r="J103" s="184">
        <f>BK103</f>
        <v>0</v>
      </c>
      <c r="K103" s="180"/>
      <c r="L103" s="185"/>
      <c r="M103" s="186"/>
      <c r="N103" s="187"/>
      <c r="O103" s="187"/>
      <c r="P103" s="188">
        <f>P104+P115+P213+P307+P328</f>
        <v>0</v>
      </c>
      <c r="Q103" s="187"/>
      <c r="R103" s="188">
        <f>R104+R115+R213+R307+R328</f>
        <v>9.4784380600000002</v>
      </c>
      <c r="S103" s="187"/>
      <c r="T103" s="189">
        <f>T104+T115+T213+T307+T328</f>
        <v>45.533572000000007</v>
      </c>
      <c r="AR103" s="190" t="s">
        <v>80</v>
      </c>
      <c r="AT103" s="191" t="s">
        <v>72</v>
      </c>
      <c r="AU103" s="191" t="s">
        <v>73</v>
      </c>
      <c r="AY103" s="190" t="s">
        <v>211</v>
      </c>
      <c r="BK103" s="192">
        <f>BK104+BK115+BK213+BK307+BK328</f>
        <v>0</v>
      </c>
    </row>
    <row r="104" spans="1:65" s="12" customFormat="1" ht="22.9" customHeight="1">
      <c r="B104" s="179"/>
      <c r="C104" s="180"/>
      <c r="D104" s="181" t="s">
        <v>72</v>
      </c>
      <c r="E104" s="193" t="s">
        <v>88</v>
      </c>
      <c r="F104" s="193" t="s">
        <v>450</v>
      </c>
      <c r="G104" s="180"/>
      <c r="H104" s="180"/>
      <c r="I104" s="183"/>
      <c r="J104" s="194">
        <f>BK104</f>
        <v>0</v>
      </c>
      <c r="K104" s="180"/>
      <c r="L104" s="185"/>
      <c r="M104" s="186"/>
      <c r="N104" s="187"/>
      <c r="O104" s="187"/>
      <c r="P104" s="188">
        <f>SUM(P105:P114)</f>
        <v>0</v>
      </c>
      <c r="Q104" s="187"/>
      <c r="R104" s="188">
        <f>SUM(R105:R114)</f>
        <v>6.0267749999999998</v>
      </c>
      <c r="S104" s="187"/>
      <c r="T104" s="189">
        <f>SUM(T105:T114)</f>
        <v>0</v>
      </c>
      <c r="AR104" s="190" t="s">
        <v>80</v>
      </c>
      <c r="AT104" s="191" t="s">
        <v>72</v>
      </c>
      <c r="AU104" s="191" t="s">
        <v>80</v>
      </c>
      <c r="AY104" s="190" t="s">
        <v>211</v>
      </c>
      <c r="BK104" s="192">
        <f>SUM(BK105:BK114)</f>
        <v>0</v>
      </c>
    </row>
    <row r="105" spans="1:65" s="2" customFormat="1" ht="21.75" customHeight="1">
      <c r="A105" s="36"/>
      <c r="B105" s="37"/>
      <c r="C105" s="195" t="s">
        <v>80</v>
      </c>
      <c r="D105" s="195" t="s">
        <v>213</v>
      </c>
      <c r="E105" s="196" t="s">
        <v>1223</v>
      </c>
      <c r="F105" s="197" t="s">
        <v>1224</v>
      </c>
      <c r="G105" s="198" t="s">
        <v>248</v>
      </c>
      <c r="H105" s="199">
        <v>1.74</v>
      </c>
      <c r="I105" s="200"/>
      <c r="J105" s="201">
        <f>ROUND(I105*H105,2)</f>
        <v>0</v>
      </c>
      <c r="K105" s="197" t="s">
        <v>217</v>
      </c>
      <c r="L105" s="41"/>
      <c r="M105" s="202" t="s">
        <v>21</v>
      </c>
      <c r="N105" s="203" t="s">
        <v>44</v>
      </c>
      <c r="O105" s="66"/>
      <c r="P105" s="204">
        <f>O105*H105</f>
        <v>0</v>
      </c>
      <c r="Q105" s="204">
        <v>1.8774999999999999</v>
      </c>
      <c r="R105" s="204">
        <f>Q105*H105</f>
        <v>3.2668499999999998</v>
      </c>
      <c r="S105" s="204">
        <v>0</v>
      </c>
      <c r="T105" s="20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100</v>
      </c>
      <c r="AT105" s="206" t="s">
        <v>213</v>
      </c>
      <c r="AU105" s="206" t="s">
        <v>82</v>
      </c>
      <c r="AY105" s="19" t="s">
        <v>211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9" t="s">
        <v>80</v>
      </c>
      <c r="BK105" s="207">
        <f>ROUND(I105*H105,2)</f>
        <v>0</v>
      </c>
      <c r="BL105" s="19" t="s">
        <v>100</v>
      </c>
      <c r="BM105" s="206" t="s">
        <v>4355</v>
      </c>
    </row>
    <row r="106" spans="1:65" s="13" customFormat="1" ht="11.25">
      <c r="B106" s="208"/>
      <c r="C106" s="209"/>
      <c r="D106" s="210" t="s">
        <v>219</v>
      </c>
      <c r="E106" s="211" t="s">
        <v>21</v>
      </c>
      <c r="F106" s="212" t="s">
        <v>1362</v>
      </c>
      <c r="G106" s="209"/>
      <c r="H106" s="211" t="s">
        <v>21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219</v>
      </c>
      <c r="AU106" s="218" t="s">
        <v>82</v>
      </c>
      <c r="AV106" s="13" t="s">
        <v>80</v>
      </c>
      <c r="AW106" s="13" t="s">
        <v>34</v>
      </c>
      <c r="AX106" s="13" t="s">
        <v>73</v>
      </c>
      <c r="AY106" s="218" t="s">
        <v>211</v>
      </c>
    </row>
    <row r="107" spans="1:65" s="14" customFormat="1" ht="11.25">
      <c r="B107" s="219"/>
      <c r="C107" s="220"/>
      <c r="D107" s="210" t="s">
        <v>219</v>
      </c>
      <c r="E107" s="221" t="s">
        <v>21</v>
      </c>
      <c r="F107" s="222" t="s">
        <v>4356</v>
      </c>
      <c r="G107" s="220"/>
      <c r="H107" s="223">
        <v>0.24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219</v>
      </c>
      <c r="AU107" s="229" t="s">
        <v>82</v>
      </c>
      <c r="AV107" s="14" t="s">
        <v>82</v>
      </c>
      <c r="AW107" s="14" t="s">
        <v>34</v>
      </c>
      <c r="AX107" s="14" t="s">
        <v>73</v>
      </c>
      <c r="AY107" s="229" t="s">
        <v>211</v>
      </c>
    </row>
    <row r="108" spans="1:65" s="13" customFormat="1" ht="11.25">
      <c r="B108" s="208"/>
      <c r="C108" s="209"/>
      <c r="D108" s="210" t="s">
        <v>219</v>
      </c>
      <c r="E108" s="211" t="s">
        <v>21</v>
      </c>
      <c r="F108" s="212" t="s">
        <v>1222</v>
      </c>
      <c r="G108" s="209"/>
      <c r="H108" s="211" t="s">
        <v>21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219</v>
      </c>
      <c r="AU108" s="218" t="s">
        <v>82</v>
      </c>
      <c r="AV108" s="13" t="s">
        <v>80</v>
      </c>
      <c r="AW108" s="13" t="s">
        <v>34</v>
      </c>
      <c r="AX108" s="13" t="s">
        <v>73</v>
      </c>
      <c r="AY108" s="218" t="s">
        <v>211</v>
      </c>
    </row>
    <row r="109" spans="1:65" s="14" customFormat="1" ht="11.25">
      <c r="B109" s="219"/>
      <c r="C109" s="220"/>
      <c r="D109" s="210" t="s">
        <v>219</v>
      </c>
      <c r="E109" s="221" t="s">
        <v>21</v>
      </c>
      <c r="F109" s="222" t="s">
        <v>4357</v>
      </c>
      <c r="G109" s="220"/>
      <c r="H109" s="223">
        <v>1.5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219</v>
      </c>
      <c r="AU109" s="229" t="s">
        <v>82</v>
      </c>
      <c r="AV109" s="14" t="s">
        <v>82</v>
      </c>
      <c r="AW109" s="14" t="s">
        <v>34</v>
      </c>
      <c r="AX109" s="14" t="s">
        <v>73</v>
      </c>
      <c r="AY109" s="229" t="s">
        <v>211</v>
      </c>
    </row>
    <row r="110" spans="1:65" s="15" customFormat="1" ht="11.25">
      <c r="B110" s="230"/>
      <c r="C110" s="231"/>
      <c r="D110" s="210" t="s">
        <v>219</v>
      </c>
      <c r="E110" s="232" t="s">
        <v>21</v>
      </c>
      <c r="F110" s="233" t="s">
        <v>225</v>
      </c>
      <c r="G110" s="231"/>
      <c r="H110" s="234">
        <v>1.74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219</v>
      </c>
      <c r="AU110" s="240" t="s">
        <v>82</v>
      </c>
      <c r="AV110" s="15" t="s">
        <v>100</v>
      </c>
      <c r="AW110" s="15" t="s">
        <v>34</v>
      </c>
      <c r="AX110" s="15" t="s">
        <v>80</v>
      </c>
      <c r="AY110" s="240" t="s">
        <v>211</v>
      </c>
    </row>
    <row r="111" spans="1:65" s="2" customFormat="1" ht="21.75" customHeight="1">
      <c r="A111" s="36"/>
      <c r="B111" s="37"/>
      <c r="C111" s="195" t="s">
        <v>82</v>
      </c>
      <c r="D111" s="195" t="s">
        <v>213</v>
      </c>
      <c r="E111" s="196" t="s">
        <v>1230</v>
      </c>
      <c r="F111" s="197" t="s">
        <v>1231</v>
      </c>
      <c r="G111" s="198" t="s">
        <v>248</v>
      </c>
      <c r="H111" s="199">
        <v>1.47</v>
      </c>
      <c r="I111" s="200"/>
      <c r="J111" s="201">
        <f>ROUND(I111*H111,2)</f>
        <v>0</v>
      </c>
      <c r="K111" s="197" t="s">
        <v>217</v>
      </c>
      <c r="L111" s="41"/>
      <c r="M111" s="202" t="s">
        <v>21</v>
      </c>
      <c r="N111" s="203" t="s">
        <v>44</v>
      </c>
      <c r="O111" s="66"/>
      <c r="P111" s="204">
        <f>O111*H111</f>
        <v>0</v>
      </c>
      <c r="Q111" s="204">
        <v>1.8774999999999999</v>
      </c>
      <c r="R111" s="204">
        <f>Q111*H111</f>
        <v>2.759925</v>
      </c>
      <c r="S111" s="204">
        <v>0</v>
      </c>
      <c r="T111" s="20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6" t="s">
        <v>100</v>
      </c>
      <c r="AT111" s="206" t="s">
        <v>213</v>
      </c>
      <c r="AU111" s="206" t="s">
        <v>82</v>
      </c>
      <c r="AY111" s="19" t="s">
        <v>211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9" t="s">
        <v>80</v>
      </c>
      <c r="BK111" s="207">
        <f>ROUND(I111*H111,2)</f>
        <v>0</v>
      </c>
      <c r="BL111" s="19" t="s">
        <v>100</v>
      </c>
      <c r="BM111" s="206" t="s">
        <v>4358</v>
      </c>
    </row>
    <row r="112" spans="1:65" s="13" customFormat="1" ht="11.25">
      <c r="B112" s="208"/>
      <c r="C112" s="209"/>
      <c r="D112" s="210" t="s">
        <v>219</v>
      </c>
      <c r="E112" s="211" t="s">
        <v>21</v>
      </c>
      <c r="F112" s="212" t="s">
        <v>1362</v>
      </c>
      <c r="G112" s="209"/>
      <c r="H112" s="211" t="s">
        <v>21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219</v>
      </c>
      <c r="AU112" s="218" t="s">
        <v>82</v>
      </c>
      <c r="AV112" s="13" t="s">
        <v>80</v>
      </c>
      <c r="AW112" s="13" t="s">
        <v>34</v>
      </c>
      <c r="AX112" s="13" t="s">
        <v>73</v>
      </c>
      <c r="AY112" s="218" t="s">
        <v>211</v>
      </c>
    </row>
    <row r="113" spans="1:65" s="14" customFormat="1" ht="11.25">
      <c r="B113" s="219"/>
      <c r="C113" s="220"/>
      <c r="D113" s="210" t="s">
        <v>219</v>
      </c>
      <c r="E113" s="221" t="s">
        <v>21</v>
      </c>
      <c r="F113" s="222" t="s">
        <v>4359</v>
      </c>
      <c r="G113" s="220"/>
      <c r="H113" s="223">
        <v>1.47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219</v>
      </c>
      <c r="AU113" s="229" t="s">
        <v>82</v>
      </c>
      <c r="AV113" s="14" t="s">
        <v>82</v>
      </c>
      <c r="AW113" s="14" t="s">
        <v>34</v>
      </c>
      <c r="AX113" s="14" t="s">
        <v>73</v>
      </c>
      <c r="AY113" s="229" t="s">
        <v>211</v>
      </c>
    </row>
    <row r="114" spans="1:65" s="15" customFormat="1" ht="11.25">
      <c r="B114" s="230"/>
      <c r="C114" s="231"/>
      <c r="D114" s="210" t="s">
        <v>219</v>
      </c>
      <c r="E114" s="232" t="s">
        <v>21</v>
      </c>
      <c r="F114" s="233" t="s">
        <v>225</v>
      </c>
      <c r="G114" s="231"/>
      <c r="H114" s="234">
        <v>1.47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219</v>
      </c>
      <c r="AU114" s="240" t="s">
        <v>82</v>
      </c>
      <c r="AV114" s="15" t="s">
        <v>100</v>
      </c>
      <c r="AW114" s="15" t="s">
        <v>34</v>
      </c>
      <c r="AX114" s="15" t="s">
        <v>80</v>
      </c>
      <c r="AY114" s="240" t="s">
        <v>211</v>
      </c>
    </row>
    <row r="115" spans="1:65" s="12" customFormat="1" ht="22.9" customHeight="1">
      <c r="B115" s="179"/>
      <c r="C115" s="180"/>
      <c r="D115" s="181" t="s">
        <v>72</v>
      </c>
      <c r="E115" s="193" t="s">
        <v>264</v>
      </c>
      <c r="F115" s="193" t="s">
        <v>506</v>
      </c>
      <c r="G115" s="180"/>
      <c r="H115" s="180"/>
      <c r="I115" s="183"/>
      <c r="J115" s="194">
        <f>BK115</f>
        <v>0</v>
      </c>
      <c r="K115" s="180"/>
      <c r="L115" s="185"/>
      <c r="M115" s="186"/>
      <c r="N115" s="187"/>
      <c r="O115" s="187"/>
      <c r="P115" s="188">
        <f>SUM(P116:P212)</f>
        <v>0</v>
      </c>
      <c r="Q115" s="187"/>
      <c r="R115" s="188">
        <f>SUM(R116:R212)</f>
        <v>3.4000674599999998</v>
      </c>
      <c r="S115" s="187"/>
      <c r="T115" s="189">
        <f>SUM(T116:T212)</f>
        <v>0</v>
      </c>
      <c r="AR115" s="190" t="s">
        <v>80</v>
      </c>
      <c r="AT115" s="191" t="s">
        <v>72</v>
      </c>
      <c r="AU115" s="191" t="s">
        <v>80</v>
      </c>
      <c r="AY115" s="190" t="s">
        <v>211</v>
      </c>
      <c r="BK115" s="192">
        <f>SUM(BK116:BK212)</f>
        <v>0</v>
      </c>
    </row>
    <row r="116" spans="1:65" s="2" customFormat="1" ht="16.5" customHeight="1">
      <c r="A116" s="36"/>
      <c r="B116" s="37"/>
      <c r="C116" s="195" t="s">
        <v>88</v>
      </c>
      <c r="D116" s="195" t="s">
        <v>213</v>
      </c>
      <c r="E116" s="196" t="s">
        <v>1279</v>
      </c>
      <c r="F116" s="197" t="s">
        <v>1280</v>
      </c>
      <c r="G116" s="198" t="s">
        <v>216</v>
      </c>
      <c r="H116" s="199">
        <v>1.5149999999999999</v>
      </c>
      <c r="I116" s="200"/>
      <c r="J116" s="201">
        <f>ROUND(I116*H116,2)</f>
        <v>0</v>
      </c>
      <c r="K116" s="197" t="s">
        <v>217</v>
      </c>
      <c r="L116" s="41"/>
      <c r="M116" s="202" t="s">
        <v>21</v>
      </c>
      <c r="N116" s="203" t="s">
        <v>44</v>
      </c>
      <c r="O116" s="66"/>
      <c r="P116" s="204">
        <f>O116*H116</f>
        <v>0</v>
      </c>
      <c r="Q116" s="204">
        <v>7.3499999999999998E-3</v>
      </c>
      <c r="R116" s="204">
        <f>Q116*H116</f>
        <v>1.1135249999999999E-2</v>
      </c>
      <c r="S116" s="204">
        <v>0</v>
      </c>
      <c r="T116" s="20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100</v>
      </c>
      <c r="AT116" s="206" t="s">
        <v>213</v>
      </c>
      <c r="AU116" s="206" t="s">
        <v>82</v>
      </c>
      <c r="AY116" s="19" t="s">
        <v>211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9" t="s">
        <v>80</v>
      </c>
      <c r="BK116" s="207">
        <f>ROUND(I116*H116,2)</f>
        <v>0</v>
      </c>
      <c r="BL116" s="19" t="s">
        <v>100</v>
      </c>
      <c r="BM116" s="206" t="s">
        <v>4360</v>
      </c>
    </row>
    <row r="117" spans="1:65" s="13" customFormat="1" ht="11.25">
      <c r="B117" s="208"/>
      <c r="C117" s="209"/>
      <c r="D117" s="210" t="s">
        <v>219</v>
      </c>
      <c r="E117" s="211" t="s">
        <v>21</v>
      </c>
      <c r="F117" s="212" t="s">
        <v>4361</v>
      </c>
      <c r="G117" s="209"/>
      <c r="H117" s="211" t="s">
        <v>21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219</v>
      </c>
      <c r="AU117" s="218" t="s">
        <v>82</v>
      </c>
      <c r="AV117" s="13" t="s">
        <v>80</v>
      </c>
      <c r="AW117" s="13" t="s">
        <v>34</v>
      </c>
      <c r="AX117" s="13" t="s">
        <v>73</v>
      </c>
      <c r="AY117" s="218" t="s">
        <v>211</v>
      </c>
    </row>
    <row r="118" spans="1:65" s="14" customFormat="1" ht="11.25">
      <c r="B118" s="219"/>
      <c r="C118" s="220"/>
      <c r="D118" s="210" t="s">
        <v>219</v>
      </c>
      <c r="E118" s="221" t="s">
        <v>21</v>
      </c>
      <c r="F118" s="222" t="s">
        <v>4362</v>
      </c>
      <c r="G118" s="220"/>
      <c r="H118" s="223">
        <v>1.5149999999999999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219</v>
      </c>
      <c r="AU118" s="229" t="s">
        <v>82</v>
      </c>
      <c r="AV118" s="14" t="s">
        <v>82</v>
      </c>
      <c r="AW118" s="14" t="s">
        <v>34</v>
      </c>
      <c r="AX118" s="14" t="s">
        <v>73</v>
      </c>
      <c r="AY118" s="229" t="s">
        <v>211</v>
      </c>
    </row>
    <row r="119" spans="1:65" s="15" customFormat="1" ht="11.25">
      <c r="B119" s="230"/>
      <c r="C119" s="231"/>
      <c r="D119" s="210" t="s">
        <v>219</v>
      </c>
      <c r="E119" s="232" t="s">
        <v>21</v>
      </c>
      <c r="F119" s="233" t="s">
        <v>225</v>
      </c>
      <c r="G119" s="231"/>
      <c r="H119" s="234">
        <v>1.5149999999999999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219</v>
      </c>
      <c r="AU119" s="240" t="s">
        <v>82</v>
      </c>
      <c r="AV119" s="15" t="s">
        <v>100</v>
      </c>
      <c r="AW119" s="15" t="s">
        <v>34</v>
      </c>
      <c r="AX119" s="15" t="s">
        <v>80</v>
      </c>
      <c r="AY119" s="240" t="s">
        <v>211</v>
      </c>
    </row>
    <row r="120" spans="1:65" s="2" customFormat="1" ht="21.75" customHeight="1">
      <c r="A120" s="36"/>
      <c r="B120" s="37"/>
      <c r="C120" s="195" t="s">
        <v>100</v>
      </c>
      <c r="D120" s="195" t="s">
        <v>213</v>
      </c>
      <c r="E120" s="196" t="s">
        <v>4363</v>
      </c>
      <c r="F120" s="197" t="s">
        <v>4364</v>
      </c>
      <c r="G120" s="198" t="s">
        <v>216</v>
      </c>
      <c r="H120" s="199">
        <v>55</v>
      </c>
      <c r="I120" s="200"/>
      <c r="J120" s="201">
        <f>ROUND(I120*H120,2)</f>
        <v>0</v>
      </c>
      <c r="K120" s="197" t="s">
        <v>21</v>
      </c>
      <c r="L120" s="41"/>
      <c r="M120" s="202" t="s">
        <v>21</v>
      </c>
      <c r="N120" s="203" t="s">
        <v>44</v>
      </c>
      <c r="O120" s="66"/>
      <c r="P120" s="204">
        <f>O120*H120</f>
        <v>0</v>
      </c>
      <c r="Q120" s="204">
        <v>3.0000000000000001E-3</v>
      </c>
      <c r="R120" s="204">
        <f>Q120*H120</f>
        <v>0.16500000000000001</v>
      </c>
      <c r="S120" s="204">
        <v>0</v>
      </c>
      <c r="T120" s="20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6" t="s">
        <v>100</v>
      </c>
      <c r="AT120" s="206" t="s">
        <v>213</v>
      </c>
      <c r="AU120" s="206" t="s">
        <v>82</v>
      </c>
      <c r="AY120" s="19" t="s">
        <v>211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9" t="s">
        <v>80</v>
      </c>
      <c r="BK120" s="207">
        <f>ROUND(I120*H120,2)</f>
        <v>0</v>
      </c>
      <c r="BL120" s="19" t="s">
        <v>100</v>
      </c>
      <c r="BM120" s="206" t="s">
        <v>4365</v>
      </c>
    </row>
    <row r="121" spans="1:65" s="13" customFormat="1" ht="11.25">
      <c r="B121" s="208"/>
      <c r="C121" s="209"/>
      <c r="D121" s="210" t="s">
        <v>219</v>
      </c>
      <c r="E121" s="211" t="s">
        <v>21</v>
      </c>
      <c r="F121" s="212" t="s">
        <v>4366</v>
      </c>
      <c r="G121" s="209"/>
      <c r="H121" s="211" t="s">
        <v>21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219</v>
      </c>
      <c r="AU121" s="218" t="s">
        <v>82</v>
      </c>
      <c r="AV121" s="13" t="s">
        <v>80</v>
      </c>
      <c r="AW121" s="13" t="s">
        <v>34</v>
      </c>
      <c r="AX121" s="13" t="s">
        <v>73</v>
      </c>
      <c r="AY121" s="218" t="s">
        <v>211</v>
      </c>
    </row>
    <row r="122" spans="1:65" s="13" customFormat="1" ht="11.25">
      <c r="B122" s="208"/>
      <c r="C122" s="209"/>
      <c r="D122" s="210" t="s">
        <v>219</v>
      </c>
      <c r="E122" s="211" t="s">
        <v>21</v>
      </c>
      <c r="F122" s="212" t="s">
        <v>1362</v>
      </c>
      <c r="G122" s="209"/>
      <c r="H122" s="211" t="s">
        <v>21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219</v>
      </c>
      <c r="AU122" s="218" t="s">
        <v>82</v>
      </c>
      <c r="AV122" s="13" t="s">
        <v>80</v>
      </c>
      <c r="AW122" s="13" t="s">
        <v>34</v>
      </c>
      <c r="AX122" s="13" t="s">
        <v>73</v>
      </c>
      <c r="AY122" s="218" t="s">
        <v>211</v>
      </c>
    </row>
    <row r="123" spans="1:65" s="14" customFormat="1" ht="11.25">
      <c r="B123" s="219"/>
      <c r="C123" s="220"/>
      <c r="D123" s="210" t="s">
        <v>219</v>
      </c>
      <c r="E123" s="221" t="s">
        <v>21</v>
      </c>
      <c r="F123" s="222" t="s">
        <v>4367</v>
      </c>
      <c r="G123" s="220"/>
      <c r="H123" s="223">
        <v>55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219</v>
      </c>
      <c r="AU123" s="229" t="s">
        <v>82</v>
      </c>
      <c r="AV123" s="14" t="s">
        <v>82</v>
      </c>
      <c r="AW123" s="14" t="s">
        <v>34</v>
      </c>
      <c r="AX123" s="14" t="s">
        <v>73</v>
      </c>
      <c r="AY123" s="229" t="s">
        <v>211</v>
      </c>
    </row>
    <row r="124" spans="1:65" s="15" customFormat="1" ht="11.25">
      <c r="B124" s="230"/>
      <c r="C124" s="231"/>
      <c r="D124" s="210" t="s">
        <v>219</v>
      </c>
      <c r="E124" s="232" t="s">
        <v>21</v>
      </c>
      <c r="F124" s="233" t="s">
        <v>225</v>
      </c>
      <c r="G124" s="231"/>
      <c r="H124" s="234">
        <v>55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219</v>
      </c>
      <c r="AU124" s="240" t="s">
        <v>82</v>
      </c>
      <c r="AV124" s="15" t="s">
        <v>100</v>
      </c>
      <c r="AW124" s="15" t="s">
        <v>34</v>
      </c>
      <c r="AX124" s="15" t="s">
        <v>80</v>
      </c>
      <c r="AY124" s="240" t="s">
        <v>211</v>
      </c>
    </row>
    <row r="125" spans="1:65" s="2" customFormat="1" ht="16.5" customHeight="1">
      <c r="A125" s="36"/>
      <c r="B125" s="37"/>
      <c r="C125" s="195" t="s">
        <v>245</v>
      </c>
      <c r="D125" s="195" t="s">
        <v>213</v>
      </c>
      <c r="E125" s="196" t="s">
        <v>4368</v>
      </c>
      <c r="F125" s="197" t="s">
        <v>4369</v>
      </c>
      <c r="G125" s="198" t="s">
        <v>216</v>
      </c>
      <c r="H125" s="199">
        <v>1.5149999999999999</v>
      </c>
      <c r="I125" s="200"/>
      <c r="J125" s="201">
        <f>ROUND(I125*H125,2)</f>
        <v>0</v>
      </c>
      <c r="K125" s="197" t="s">
        <v>217</v>
      </c>
      <c r="L125" s="41"/>
      <c r="M125" s="202" t="s">
        <v>21</v>
      </c>
      <c r="N125" s="203" t="s">
        <v>44</v>
      </c>
      <c r="O125" s="66"/>
      <c r="P125" s="204">
        <f>O125*H125</f>
        <v>0</v>
      </c>
      <c r="Q125" s="204">
        <v>3.8199999999999998E-2</v>
      </c>
      <c r="R125" s="204">
        <f>Q125*H125</f>
        <v>5.7872999999999994E-2</v>
      </c>
      <c r="S125" s="204">
        <v>0</v>
      </c>
      <c r="T125" s="20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100</v>
      </c>
      <c r="AT125" s="206" t="s">
        <v>213</v>
      </c>
      <c r="AU125" s="206" t="s">
        <v>82</v>
      </c>
      <c r="AY125" s="19" t="s">
        <v>211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9" t="s">
        <v>80</v>
      </c>
      <c r="BK125" s="207">
        <f>ROUND(I125*H125,2)</f>
        <v>0</v>
      </c>
      <c r="BL125" s="19" t="s">
        <v>100</v>
      </c>
      <c r="BM125" s="206" t="s">
        <v>4370</v>
      </c>
    </row>
    <row r="126" spans="1:65" s="13" customFormat="1" ht="11.25">
      <c r="B126" s="208"/>
      <c r="C126" s="209"/>
      <c r="D126" s="210" t="s">
        <v>219</v>
      </c>
      <c r="E126" s="211" t="s">
        <v>21</v>
      </c>
      <c r="F126" s="212" t="s">
        <v>4361</v>
      </c>
      <c r="G126" s="209"/>
      <c r="H126" s="211" t="s">
        <v>21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219</v>
      </c>
      <c r="AU126" s="218" t="s">
        <v>82</v>
      </c>
      <c r="AV126" s="13" t="s">
        <v>80</v>
      </c>
      <c r="AW126" s="13" t="s">
        <v>34</v>
      </c>
      <c r="AX126" s="13" t="s">
        <v>73</v>
      </c>
      <c r="AY126" s="218" t="s">
        <v>211</v>
      </c>
    </row>
    <row r="127" spans="1:65" s="14" customFormat="1" ht="11.25">
      <c r="B127" s="219"/>
      <c r="C127" s="220"/>
      <c r="D127" s="210" t="s">
        <v>219</v>
      </c>
      <c r="E127" s="221" t="s">
        <v>21</v>
      </c>
      <c r="F127" s="222" t="s">
        <v>4362</v>
      </c>
      <c r="G127" s="220"/>
      <c r="H127" s="223">
        <v>1.5149999999999999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219</v>
      </c>
      <c r="AU127" s="229" t="s">
        <v>82</v>
      </c>
      <c r="AV127" s="14" t="s">
        <v>82</v>
      </c>
      <c r="AW127" s="14" t="s">
        <v>34</v>
      </c>
      <c r="AX127" s="14" t="s">
        <v>73</v>
      </c>
      <c r="AY127" s="229" t="s">
        <v>211</v>
      </c>
    </row>
    <row r="128" spans="1:65" s="15" customFormat="1" ht="11.25">
      <c r="B128" s="230"/>
      <c r="C128" s="231"/>
      <c r="D128" s="210" t="s">
        <v>219</v>
      </c>
      <c r="E128" s="232" t="s">
        <v>21</v>
      </c>
      <c r="F128" s="233" t="s">
        <v>225</v>
      </c>
      <c r="G128" s="231"/>
      <c r="H128" s="234">
        <v>1.5149999999999999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219</v>
      </c>
      <c r="AU128" s="240" t="s">
        <v>82</v>
      </c>
      <c r="AV128" s="15" t="s">
        <v>100</v>
      </c>
      <c r="AW128" s="15" t="s">
        <v>34</v>
      </c>
      <c r="AX128" s="15" t="s">
        <v>80</v>
      </c>
      <c r="AY128" s="240" t="s">
        <v>211</v>
      </c>
    </row>
    <row r="129" spans="1:65" s="2" customFormat="1" ht="16.5" customHeight="1">
      <c r="A129" s="36"/>
      <c r="B129" s="37"/>
      <c r="C129" s="195" t="s">
        <v>264</v>
      </c>
      <c r="D129" s="195" t="s">
        <v>213</v>
      </c>
      <c r="E129" s="196" t="s">
        <v>1288</v>
      </c>
      <c r="F129" s="197" t="s">
        <v>1289</v>
      </c>
      <c r="G129" s="198" t="s">
        <v>216</v>
      </c>
      <c r="H129" s="199">
        <v>40.524999999999999</v>
      </c>
      <c r="I129" s="200"/>
      <c r="J129" s="201">
        <f>ROUND(I129*H129,2)</f>
        <v>0</v>
      </c>
      <c r="K129" s="197" t="s">
        <v>217</v>
      </c>
      <c r="L129" s="41"/>
      <c r="M129" s="202" t="s">
        <v>21</v>
      </c>
      <c r="N129" s="203" t="s">
        <v>44</v>
      </c>
      <c r="O129" s="66"/>
      <c r="P129" s="204">
        <f>O129*H129</f>
        <v>0</v>
      </c>
      <c r="Q129" s="204">
        <v>7.3499999999999998E-3</v>
      </c>
      <c r="R129" s="204">
        <f>Q129*H129</f>
        <v>0.29785875000000001</v>
      </c>
      <c r="S129" s="204">
        <v>0</v>
      </c>
      <c r="T129" s="20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100</v>
      </c>
      <c r="AT129" s="206" t="s">
        <v>213</v>
      </c>
      <c r="AU129" s="206" t="s">
        <v>82</v>
      </c>
      <c r="AY129" s="19" t="s">
        <v>211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9" t="s">
        <v>80</v>
      </c>
      <c r="BK129" s="207">
        <f>ROUND(I129*H129,2)</f>
        <v>0</v>
      </c>
      <c r="BL129" s="19" t="s">
        <v>100</v>
      </c>
      <c r="BM129" s="206" t="s">
        <v>4371</v>
      </c>
    </row>
    <row r="130" spans="1:65" s="13" customFormat="1" ht="11.25">
      <c r="B130" s="208"/>
      <c r="C130" s="209"/>
      <c r="D130" s="210" t="s">
        <v>219</v>
      </c>
      <c r="E130" s="211" t="s">
        <v>21</v>
      </c>
      <c r="F130" s="212" t="s">
        <v>1362</v>
      </c>
      <c r="G130" s="209"/>
      <c r="H130" s="211" t="s">
        <v>21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219</v>
      </c>
      <c r="AU130" s="218" t="s">
        <v>82</v>
      </c>
      <c r="AV130" s="13" t="s">
        <v>80</v>
      </c>
      <c r="AW130" s="13" t="s">
        <v>34</v>
      </c>
      <c r="AX130" s="13" t="s">
        <v>73</v>
      </c>
      <c r="AY130" s="218" t="s">
        <v>211</v>
      </c>
    </row>
    <row r="131" spans="1:65" s="13" customFormat="1" ht="11.25">
      <c r="B131" s="208"/>
      <c r="C131" s="209"/>
      <c r="D131" s="210" t="s">
        <v>219</v>
      </c>
      <c r="E131" s="211" t="s">
        <v>21</v>
      </c>
      <c r="F131" s="212" t="s">
        <v>4372</v>
      </c>
      <c r="G131" s="209"/>
      <c r="H131" s="211" t="s">
        <v>21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219</v>
      </c>
      <c r="AU131" s="218" t="s">
        <v>82</v>
      </c>
      <c r="AV131" s="13" t="s">
        <v>80</v>
      </c>
      <c r="AW131" s="13" t="s">
        <v>34</v>
      </c>
      <c r="AX131" s="13" t="s">
        <v>73</v>
      </c>
      <c r="AY131" s="218" t="s">
        <v>211</v>
      </c>
    </row>
    <row r="132" spans="1:65" s="14" customFormat="1" ht="11.25">
      <c r="B132" s="219"/>
      <c r="C132" s="220"/>
      <c r="D132" s="210" t="s">
        <v>219</v>
      </c>
      <c r="E132" s="221" t="s">
        <v>21</v>
      </c>
      <c r="F132" s="222" t="s">
        <v>4373</v>
      </c>
      <c r="G132" s="220"/>
      <c r="H132" s="223">
        <v>3.78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219</v>
      </c>
      <c r="AU132" s="229" t="s">
        <v>82</v>
      </c>
      <c r="AV132" s="14" t="s">
        <v>82</v>
      </c>
      <c r="AW132" s="14" t="s">
        <v>34</v>
      </c>
      <c r="AX132" s="14" t="s">
        <v>73</v>
      </c>
      <c r="AY132" s="229" t="s">
        <v>211</v>
      </c>
    </row>
    <row r="133" spans="1:65" s="14" customFormat="1" ht="11.25">
      <c r="B133" s="219"/>
      <c r="C133" s="220"/>
      <c r="D133" s="210" t="s">
        <v>219</v>
      </c>
      <c r="E133" s="221" t="s">
        <v>21</v>
      </c>
      <c r="F133" s="222" t="s">
        <v>4374</v>
      </c>
      <c r="G133" s="220"/>
      <c r="H133" s="223">
        <v>5.46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219</v>
      </c>
      <c r="AU133" s="229" t="s">
        <v>82</v>
      </c>
      <c r="AV133" s="14" t="s">
        <v>82</v>
      </c>
      <c r="AW133" s="14" t="s">
        <v>34</v>
      </c>
      <c r="AX133" s="14" t="s">
        <v>73</v>
      </c>
      <c r="AY133" s="229" t="s">
        <v>211</v>
      </c>
    </row>
    <row r="134" spans="1:65" s="14" customFormat="1" ht="11.25">
      <c r="B134" s="219"/>
      <c r="C134" s="220"/>
      <c r="D134" s="210" t="s">
        <v>219</v>
      </c>
      <c r="E134" s="221" t="s">
        <v>21</v>
      </c>
      <c r="F134" s="222" t="s">
        <v>4375</v>
      </c>
      <c r="G134" s="220"/>
      <c r="H134" s="223">
        <v>1.6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219</v>
      </c>
      <c r="AU134" s="229" t="s">
        <v>82</v>
      </c>
      <c r="AV134" s="14" t="s">
        <v>82</v>
      </c>
      <c r="AW134" s="14" t="s">
        <v>34</v>
      </c>
      <c r="AX134" s="14" t="s">
        <v>73</v>
      </c>
      <c r="AY134" s="229" t="s">
        <v>211</v>
      </c>
    </row>
    <row r="135" spans="1:65" s="13" customFormat="1" ht="11.25">
      <c r="B135" s="208"/>
      <c r="C135" s="209"/>
      <c r="D135" s="210" t="s">
        <v>219</v>
      </c>
      <c r="E135" s="211" t="s">
        <v>21</v>
      </c>
      <c r="F135" s="212" t="s">
        <v>4376</v>
      </c>
      <c r="G135" s="209"/>
      <c r="H135" s="211" t="s">
        <v>21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219</v>
      </c>
      <c r="AU135" s="218" t="s">
        <v>82</v>
      </c>
      <c r="AV135" s="13" t="s">
        <v>80</v>
      </c>
      <c r="AW135" s="13" t="s">
        <v>34</v>
      </c>
      <c r="AX135" s="13" t="s">
        <v>73</v>
      </c>
      <c r="AY135" s="218" t="s">
        <v>211</v>
      </c>
    </row>
    <row r="136" spans="1:65" s="13" customFormat="1" ht="11.25">
      <c r="B136" s="208"/>
      <c r="C136" s="209"/>
      <c r="D136" s="210" t="s">
        <v>219</v>
      </c>
      <c r="E136" s="211" t="s">
        <v>21</v>
      </c>
      <c r="F136" s="212" t="s">
        <v>1362</v>
      </c>
      <c r="G136" s="209"/>
      <c r="H136" s="211" t="s">
        <v>21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219</v>
      </c>
      <c r="AU136" s="218" t="s">
        <v>82</v>
      </c>
      <c r="AV136" s="13" t="s">
        <v>80</v>
      </c>
      <c r="AW136" s="13" t="s">
        <v>34</v>
      </c>
      <c r="AX136" s="13" t="s">
        <v>73</v>
      </c>
      <c r="AY136" s="218" t="s">
        <v>211</v>
      </c>
    </row>
    <row r="137" spans="1:65" s="14" customFormat="1" ht="11.25">
      <c r="B137" s="219"/>
      <c r="C137" s="220"/>
      <c r="D137" s="210" t="s">
        <v>219</v>
      </c>
      <c r="E137" s="221" t="s">
        <v>21</v>
      </c>
      <c r="F137" s="222" t="s">
        <v>4377</v>
      </c>
      <c r="G137" s="220"/>
      <c r="H137" s="223">
        <v>11.125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219</v>
      </c>
      <c r="AU137" s="229" t="s">
        <v>82</v>
      </c>
      <c r="AV137" s="14" t="s">
        <v>82</v>
      </c>
      <c r="AW137" s="14" t="s">
        <v>34</v>
      </c>
      <c r="AX137" s="14" t="s">
        <v>73</v>
      </c>
      <c r="AY137" s="229" t="s">
        <v>211</v>
      </c>
    </row>
    <row r="138" spans="1:65" s="14" customFormat="1" ht="11.25">
      <c r="B138" s="219"/>
      <c r="C138" s="220"/>
      <c r="D138" s="210" t="s">
        <v>219</v>
      </c>
      <c r="E138" s="221" t="s">
        <v>21</v>
      </c>
      <c r="F138" s="222" t="s">
        <v>4378</v>
      </c>
      <c r="G138" s="220"/>
      <c r="H138" s="223">
        <v>4.5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219</v>
      </c>
      <c r="AU138" s="229" t="s">
        <v>82</v>
      </c>
      <c r="AV138" s="14" t="s">
        <v>82</v>
      </c>
      <c r="AW138" s="14" t="s">
        <v>34</v>
      </c>
      <c r="AX138" s="14" t="s">
        <v>73</v>
      </c>
      <c r="AY138" s="229" t="s">
        <v>211</v>
      </c>
    </row>
    <row r="139" spans="1:65" s="13" customFormat="1" ht="11.25">
      <c r="B139" s="208"/>
      <c r="C139" s="209"/>
      <c r="D139" s="210" t="s">
        <v>219</v>
      </c>
      <c r="E139" s="211" t="s">
        <v>21</v>
      </c>
      <c r="F139" s="212" t="s">
        <v>4379</v>
      </c>
      <c r="G139" s="209"/>
      <c r="H139" s="211" t="s">
        <v>21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219</v>
      </c>
      <c r="AU139" s="218" t="s">
        <v>82</v>
      </c>
      <c r="AV139" s="13" t="s">
        <v>80</v>
      </c>
      <c r="AW139" s="13" t="s">
        <v>34</v>
      </c>
      <c r="AX139" s="13" t="s">
        <v>73</v>
      </c>
      <c r="AY139" s="218" t="s">
        <v>211</v>
      </c>
    </row>
    <row r="140" spans="1:65" s="14" customFormat="1" ht="11.25">
      <c r="B140" s="219"/>
      <c r="C140" s="220"/>
      <c r="D140" s="210" t="s">
        <v>219</v>
      </c>
      <c r="E140" s="221" t="s">
        <v>21</v>
      </c>
      <c r="F140" s="222" t="s">
        <v>4380</v>
      </c>
      <c r="G140" s="220"/>
      <c r="H140" s="223">
        <v>8.9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219</v>
      </c>
      <c r="AU140" s="229" t="s">
        <v>82</v>
      </c>
      <c r="AV140" s="14" t="s">
        <v>82</v>
      </c>
      <c r="AW140" s="14" t="s">
        <v>34</v>
      </c>
      <c r="AX140" s="14" t="s">
        <v>73</v>
      </c>
      <c r="AY140" s="229" t="s">
        <v>211</v>
      </c>
    </row>
    <row r="141" spans="1:65" s="14" customFormat="1" ht="11.25">
      <c r="B141" s="219"/>
      <c r="C141" s="220"/>
      <c r="D141" s="210" t="s">
        <v>219</v>
      </c>
      <c r="E141" s="221" t="s">
        <v>21</v>
      </c>
      <c r="F141" s="222" t="s">
        <v>4381</v>
      </c>
      <c r="G141" s="220"/>
      <c r="H141" s="223">
        <v>3.6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219</v>
      </c>
      <c r="AU141" s="229" t="s">
        <v>82</v>
      </c>
      <c r="AV141" s="14" t="s">
        <v>82</v>
      </c>
      <c r="AW141" s="14" t="s">
        <v>34</v>
      </c>
      <c r="AX141" s="14" t="s">
        <v>73</v>
      </c>
      <c r="AY141" s="229" t="s">
        <v>211</v>
      </c>
    </row>
    <row r="142" spans="1:65" s="13" customFormat="1" ht="11.25">
      <c r="B142" s="208"/>
      <c r="C142" s="209"/>
      <c r="D142" s="210" t="s">
        <v>219</v>
      </c>
      <c r="E142" s="211" t="s">
        <v>21</v>
      </c>
      <c r="F142" s="212" t="s">
        <v>4382</v>
      </c>
      <c r="G142" s="209"/>
      <c r="H142" s="211" t="s">
        <v>21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219</v>
      </c>
      <c r="AU142" s="218" t="s">
        <v>82</v>
      </c>
      <c r="AV142" s="13" t="s">
        <v>80</v>
      </c>
      <c r="AW142" s="13" t="s">
        <v>34</v>
      </c>
      <c r="AX142" s="13" t="s">
        <v>73</v>
      </c>
      <c r="AY142" s="218" t="s">
        <v>211</v>
      </c>
    </row>
    <row r="143" spans="1:65" s="14" customFormat="1" ht="11.25">
      <c r="B143" s="219"/>
      <c r="C143" s="220"/>
      <c r="D143" s="210" t="s">
        <v>219</v>
      </c>
      <c r="E143" s="221" t="s">
        <v>21</v>
      </c>
      <c r="F143" s="222" t="s">
        <v>4383</v>
      </c>
      <c r="G143" s="220"/>
      <c r="H143" s="223">
        <v>1.56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219</v>
      </c>
      <c r="AU143" s="229" t="s">
        <v>82</v>
      </c>
      <c r="AV143" s="14" t="s">
        <v>82</v>
      </c>
      <c r="AW143" s="14" t="s">
        <v>34</v>
      </c>
      <c r="AX143" s="14" t="s">
        <v>73</v>
      </c>
      <c r="AY143" s="229" t="s">
        <v>211</v>
      </c>
    </row>
    <row r="144" spans="1:65" s="15" customFormat="1" ht="11.25">
      <c r="B144" s="230"/>
      <c r="C144" s="231"/>
      <c r="D144" s="210" t="s">
        <v>219</v>
      </c>
      <c r="E144" s="232" t="s">
        <v>21</v>
      </c>
      <c r="F144" s="233" t="s">
        <v>225</v>
      </c>
      <c r="G144" s="231"/>
      <c r="H144" s="234">
        <v>40.524999999999999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219</v>
      </c>
      <c r="AU144" s="240" t="s">
        <v>82</v>
      </c>
      <c r="AV144" s="15" t="s">
        <v>100</v>
      </c>
      <c r="AW144" s="15" t="s">
        <v>34</v>
      </c>
      <c r="AX144" s="15" t="s">
        <v>80</v>
      </c>
      <c r="AY144" s="240" t="s">
        <v>211</v>
      </c>
    </row>
    <row r="145" spans="1:65" s="2" customFormat="1" ht="16.5" customHeight="1">
      <c r="A145" s="36"/>
      <c r="B145" s="37"/>
      <c r="C145" s="195" t="s">
        <v>270</v>
      </c>
      <c r="D145" s="195" t="s">
        <v>213</v>
      </c>
      <c r="E145" s="196" t="s">
        <v>4384</v>
      </c>
      <c r="F145" s="197" t="s">
        <v>1334</v>
      </c>
      <c r="G145" s="198" t="s">
        <v>216</v>
      </c>
      <c r="H145" s="199">
        <v>69.05</v>
      </c>
      <c r="I145" s="200"/>
      <c r="J145" s="201">
        <f>ROUND(I145*H145,2)</f>
        <v>0</v>
      </c>
      <c r="K145" s="197" t="s">
        <v>21</v>
      </c>
      <c r="L145" s="41"/>
      <c r="M145" s="202" t="s">
        <v>21</v>
      </c>
      <c r="N145" s="203" t="s">
        <v>44</v>
      </c>
      <c r="O145" s="66"/>
      <c r="P145" s="204">
        <f>O145*H145</f>
        <v>0</v>
      </c>
      <c r="Q145" s="204">
        <v>3.0000000000000001E-3</v>
      </c>
      <c r="R145" s="204">
        <f>Q145*H145</f>
        <v>0.20715</v>
      </c>
      <c r="S145" s="204">
        <v>0</v>
      </c>
      <c r="T145" s="20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100</v>
      </c>
      <c r="AT145" s="206" t="s">
        <v>213</v>
      </c>
      <c r="AU145" s="206" t="s">
        <v>82</v>
      </c>
      <c r="AY145" s="19" t="s">
        <v>211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9" t="s">
        <v>80</v>
      </c>
      <c r="BK145" s="207">
        <f>ROUND(I145*H145,2)</f>
        <v>0</v>
      </c>
      <c r="BL145" s="19" t="s">
        <v>100</v>
      </c>
      <c r="BM145" s="206" t="s">
        <v>4385</v>
      </c>
    </row>
    <row r="146" spans="1:65" s="13" customFormat="1" ht="11.25">
      <c r="B146" s="208"/>
      <c r="C146" s="209"/>
      <c r="D146" s="210" t="s">
        <v>219</v>
      </c>
      <c r="E146" s="211" t="s">
        <v>21</v>
      </c>
      <c r="F146" s="212" t="s">
        <v>4386</v>
      </c>
      <c r="G146" s="209"/>
      <c r="H146" s="211" t="s">
        <v>21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219</v>
      </c>
      <c r="AU146" s="218" t="s">
        <v>82</v>
      </c>
      <c r="AV146" s="13" t="s">
        <v>80</v>
      </c>
      <c r="AW146" s="13" t="s">
        <v>34</v>
      </c>
      <c r="AX146" s="13" t="s">
        <v>73</v>
      </c>
      <c r="AY146" s="218" t="s">
        <v>211</v>
      </c>
    </row>
    <row r="147" spans="1:65" s="14" customFormat="1" ht="11.25">
      <c r="B147" s="219"/>
      <c r="C147" s="220"/>
      <c r="D147" s="210" t="s">
        <v>219</v>
      </c>
      <c r="E147" s="221" t="s">
        <v>21</v>
      </c>
      <c r="F147" s="222" t="s">
        <v>4387</v>
      </c>
      <c r="G147" s="220"/>
      <c r="H147" s="223">
        <v>86.06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219</v>
      </c>
      <c r="AU147" s="229" t="s">
        <v>82</v>
      </c>
      <c r="AV147" s="14" t="s">
        <v>82</v>
      </c>
      <c r="AW147" s="14" t="s">
        <v>34</v>
      </c>
      <c r="AX147" s="14" t="s">
        <v>73</v>
      </c>
      <c r="AY147" s="229" t="s">
        <v>211</v>
      </c>
    </row>
    <row r="148" spans="1:65" s="14" customFormat="1" ht="11.25">
      <c r="B148" s="219"/>
      <c r="C148" s="220"/>
      <c r="D148" s="210" t="s">
        <v>219</v>
      </c>
      <c r="E148" s="221" t="s">
        <v>21</v>
      </c>
      <c r="F148" s="222" t="s">
        <v>4388</v>
      </c>
      <c r="G148" s="220"/>
      <c r="H148" s="223">
        <v>-21.6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219</v>
      </c>
      <c r="AU148" s="229" t="s">
        <v>82</v>
      </c>
      <c r="AV148" s="14" t="s">
        <v>82</v>
      </c>
      <c r="AW148" s="14" t="s">
        <v>34</v>
      </c>
      <c r="AX148" s="14" t="s">
        <v>73</v>
      </c>
      <c r="AY148" s="229" t="s">
        <v>211</v>
      </c>
    </row>
    <row r="149" spans="1:65" s="14" customFormat="1" ht="11.25">
      <c r="B149" s="219"/>
      <c r="C149" s="220"/>
      <c r="D149" s="210" t="s">
        <v>219</v>
      </c>
      <c r="E149" s="221" t="s">
        <v>21</v>
      </c>
      <c r="F149" s="222" t="s">
        <v>4389</v>
      </c>
      <c r="G149" s="220"/>
      <c r="H149" s="223">
        <v>4.59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219</v>
      </c>
      <c r="AU149" s="229" t="s">
        <v>82</v>
      </c>
      <c r="AV149" s="14" t="s">
        <v>82</v>
      </c>
      <c r="AW149" s="14" t="s">
        <v>34</v>
      </c>
      <c r="AX149" s="14" t="s">
        <v>73</v>
      </c>
      <c r="AY149" s="229" t="s">
        <v>211</v>
      </c>
    </row>
    <row r="150" spans="1:65" s="15" customFormat="1" ht="11.25">
      <c r="B150" s="230"/>
      <c r="C150" s="231"/>
      <c r="D150" s="210" t="s">
        <v>219</v>
      </c>
      <c r="E150" s="232" t="s">
        <v>21</v>
      </c>
      <c r="F150" s="233" t="s">
        <v>225</v>
      </c>
      <c r="G150" s="231"/>
      <c r="H150" s="234">
        <v>69.05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219</v>
      </c>
      <c r="AU150" s="240" t="s">
        <v>82</v>
      </c>
      <c r="AV150" s="15" t="s">
        <v>100</v>
      </c>
      <c r="AW150" s="15" t="s">
        <v>34</v>
      </c>
      <c r="AX150" s="15" t="s">
        <v>80</v>
      </c>
      <c r="AY150" s="240" t="s">
        <v>211</v>
      </c>
    </row>
    <row r="151" spans="1:65" s="2" customFormat="1" ht="16.5" customHeight="1">
      <c r="A151" s="36"/>
      <c r="B151" s="37"/>
      <c r="C151" s="195" t="s">
        <v>276</v>
      </c>
      <c r="D151" s="195" t="s">
        <v>213</v>
      </c>
      <c r="E151" s="196" t="s">
        <v>1347</v>
      </c>
      <c r="F151" s="197" t="s">
        <v>1348</v>
      </c>
      <c r="G151" s="198" t="s">
        <v>216</v>
      </c>
      <c r="H151" s="199">
        <v>1.56</v>
      </c>
      <c r="I151" s="200"/>
      <c r="J151" s="201">
        <f>ROUND(I151*H151,2)</f>
        <v>0</v>
      </c>
      <c r="K151" s="197" t="s">
        <v>217</v>
      </c>
      <c r="L151" s="41"/>
      <c r="M151" s="202" t="s">
        <v>21</v>
      </c>
      <c r="N151" s="203" t="s">
        <v>44</v>
      </c>
      <c r="O151" s="66"/>
      <c r="P151" s="204">
        <f>O151*H151</f>
        <v>0</v>
      </c>
      <c r="Q151" s="204">
        <v>3.8199999999999998E-2</v>
      </c>
      <c r="R151" s="204">
        <f>Q151*H151</f>
        <v>5.9591999999999999E-2</v>
      </c>
      <c r="S151" s="204">
        <v>0</v>
      </c>
      <c r="T151" s="20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100</v>
      </c>
      <c r="AT151" s="206" t="s">
        <v>213</v>
      </c>
      <c r="AU151" s="206" t="s">
        <v>82</v>
      </c>
      <c r="AY151" s="19" t="s">
        <v>211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9" t="s">
        <v>80</v>
      </c>
      <c r="BK151" s="207">
        <f>ROUND(I151*H151,2)</f>
        <v>0</v>
      </c>
      <c r="BL151" s="19" t="s">
        <v>100</v>
      </c>
      <c r="BM151" s="206" t="s">
        <v>4390</v>
      </c>
    </row>
    <row r="152" spans="1:65" s="13" customFormat="1" ht="11.25">
      <c r="B152" s="208"/>
      <c r="C152" s="209"/>
      <c r="D152" s="210" t="s">
        <v>219</v>
      </c>
      <c r="E152" s="211" t="s">
        <v>21</v>
      </c>
      <c r="F152" s="212" t="s">
        <v>4391</v>
      </c>
      <c r="G152" s="209"/>
      <c r="H152" s="211" t="s">
        <v>21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219</v>
      </c>
      <c r="AU152" s="218" t="s">
        <v>82</v>
      </c>
      <c r="AV152" s="13" t="s">
        <v>80</v>
      </c>
      <c r="AW152" s="13" t="s">
        <v>34</v>
      </c>
      <c r="AX152" s="13" t="s">
        <v>73</v>
      </c>
      <c r="AY152" s="218" t="s">
        <v>211</v>
      </c>
    </row>
    <row r="153" spans="1:65" s="14" customFormat="1" ht="11.25">
      <c r="B153" s="219"/>
      <c r="C153" s="220"/>
      <c r="D153" s="210" t="s">
        <v>219</v>
      </c>
      <c r="E153" s="221" t="s">
        <v>21</v>
      </c>
      <c r="F153" s="222" t="s">
        <v>4383</v>
      </c>
      <c r="G153" s="220"/>
      <c r="H153" s="223">
        <v>1.56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219</v>
      </c>
      <c r="AU153" s="229" t="s">
        <v>82</v>
      </c>
      <c r="AV153" s="14" t="s">
        <v>82</v>
      </c>
      <c r="AW153" s="14" t="s">
        <v>34</v>
      </c>
      <c r="AX153" s="14" t="s">
        <v>73</v>
      </c>
      <c r="AY153" s="229" t="s">
        <v>211</v>
      </c>
    </row>
    <row r="154" spans="1:65" s="15" customFormat="1" ht="11.25">
      <c r="B154" s="230"/>
      <c r="C154" s="231"/>
      <c r="D154" s="210" t="s">
        <v>219</v>
      </c>
      <c r="E154" s="232" t="s">
        <v>21</v>
      </c>
      <c r="F154" s="233" t="s">
        <v>225</v>
      </c>
      <c r="G154" s="231"/>
      <c r="H154" s="234">
        <v>1.56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219</v>
      </c>
      <c r="AU154" s="240" t="s">
        <v>82</v>
      </c>
      <c r="AV154" s="15" t="s">
        <v>100</v>
      </c>
      <c r="AW154" s="15" t="s">
        <v>34</v>
      </c>
      <c r="AX154" s="15" t="s">
        <v>80</v>
      </c>
      <c r="AY154" s="240" t="s">
        <v>211</v>
      </c>
    </row>
    <row r="155" spans="1:65" s="2" customFormat="1" ht="21.75" customHeight="1">
      <c r="A155" s="36"/>
      <c r="B155" s="37"/>
      <c r="C155" s="195" t="s">
        <v>282</v>
      </c>
      <c r="D155" s="195" t="s">
        <v>213</v>
      </c>
      <c r="E155" s="196" t="s">
        <v>4392</v>
      </c>
      <c r="F155" s="197" t="s">
        <v>4393</v>
      </c>
      <c r="G155" s="198" t="s">
        <v>510</v>
      </c>
      <c r="H155" s="199">
        <v>2</v>
      </c>
      <c r="I155" s="200"/>
      <c r="J155" s="201">
        <f>ROUND(I155*H155,2)</f>
        <v>0</v>
      </c>
      <c r="K155" s="197" t="s">
        <v>217</v>
      </c>
      <c r="L155" s="41"/>
      <c r="M155" s="202" t="s">
        <v>21</v>
      </c>
      <c r="N155" s="203" t="s">
        <v>44</v>
      </c>
      <c r="O155" s="66"/>
      <c r="P155" s="204">
        <f>O155*H155</f>
        <v>0</v>
      </c>
      <c r="Q155" s="204">
        <v>9.4999999999999998E-3</v>
      </c>
      <c r="R155" s="204">
        <f>Q155*H155</f>
        <v>1.9E-2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100</v>
      </c>
      <c r="AT155" s="206" t="s">
        <v>213</v>
      </c>
      <c r="AU155" s="206" t="s">
        <v>82</v>
      </c>
      <c r="AY155" s="19" t="s">
        <v>211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9" t="s">
        <v>80</v>
      </c>
      <c r="BK155" s="207">
        <f>ROUND(I155*H155,2)</f>
        <v>0</v>
      </c>
      <c r="BL155" s="19" t="s">
        <v>100</v>
      </c>
      <c r="BM155" s="206" t="s">
        <v>4394</v>
      </c>
    </row>
    <row r="156" spans="1:65" s="13" customFormat="1" ht="11.25">
      <c r="B156" s="208"/>
      <c r="C156" s="209"/>
      <c r="D156" s="210" t="s">
        <v>219</v>
      </c>
      <c r="E156" s="211" t="s">
        <v>21</v>
      </c>
      <c r="F156" s="212" t="s">
        <v>4395</v>
      </c>
      <c r="G156" s="209"/>
      <c r="H156" s="211" t="s">
        <v>21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219</v>
      </c>
      <c r="AU156" s="218" t="s">
        <v>82</v>
      </c>
      <c r="AV156" s="13" t="s">
        <v>80</v>
      </c>
      <c r="AW156" s="13" t="s">
        <v>34</v>
      </c>
      <c r="AX156" s="13" t="s">
        <v>73</v>
      </c>
      <c r="AY156" s="218" t="s">
        <v>211</v>
      </c>
    </row>
    <row r="157" spans="1:65" s="13" customFormat="1" ht="11.25">
      <c r="B157" s="208"/>
      <c r="C157" s="209"/>
      <c r="D157" s="210" t="s">
        <v>219</v>
      </c>
      <c r="E157" s="211" t="s">
        <v>21</v>
      </c>
      <c r="F157" s="212" t="s">
        <v>1362</v>
      </c>
      <c r="G157" s="209"/>
      <c r="H157" s="211" t="s">
        <v>21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219</v>
      </c>
      <c r="AU157" s="218" t="s">
        <v>82</v>
      </c>
      <c r="AV157" s="13" t="s">
        <v>80</v>
      </c>
      <c r="AW157" s="13" t="s">
        <v>34</v>
      </c>
      <c r="AX157" s="13" t="s">
        <v>73</v>
      </c>
      <c r="AY157" s="218" t="s">
        <v>211</v>
      </c>
    </row>
    <row r="158" spans="1:65" s="14" customFormat="1" ht="11.25">
      <c r="B158" s="219"/>
      <c r="C158" s="220"/>
      <c r="D158" s="210" t="s">
        <v>219</v>
      </c>
      <c r="E158" s="221" t="s">
        <v>21</v>
      </c>
      <c r="F158" s="222" t="s">
        <v>1571</v>
      </c>
      <c r="G158" s="220"/>
      <c r="H158" s="223">
        <v>2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219</v>
      </c>
      <c r="AU158" s="229" t="s">
        <v>82</v>
      </c>
      <c r="AV158" s="14" t="s">
        <v>82</v>
      </c>
      <c r="AW158" s="14" t="s">
        <v>34</v>
      </c>
      <c r="AX158" s="14" t="s">
        <v>73</v>
      </c>
      <c r="AY158" s="229" t="s">
        <v>211</v>
      </c>
    </row>
    <row r="159" spans="1:65" s="15" customFormat="1" ht="11.25">
      <c r="B159" s="230"/>
      <c r="C159" s="231"/>
      <c r="D159" s="210" t="s">
        <v>219</v>
      </c>
      <c r="E159" s="232" t="s">
        <v>21</v>
      </c>
      <c r="F159" s="233" t="s">
        <v>225</v>
      </c>
      <c r="G159" s="231"/>
      <c r="H159" s="234">
        <v>2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219</v>
      </c>
      <c r="AU159" s="240" t="s">
        <v>82</v>
      </c>
      <c r="AV159" s="15" t="s">
        <v>100</v>
      </c>
      <c r="AW159" s="15" t="s">
        <v>34</v>
      </c>
      <c r="AX159" s="15" t="s">
        <v>80</v>
      </c>
      <c r="AY159" s="240" t="s">
        <v>211</v>
      </c>
    </row>
    <row r="160" spans="1:65" s="2" customFormat="1" ht="16.5" customHeight="1">
      <c r="A160" s="36"/>
      <c r="B160" s="37"/>
      <c r="C160" s="195" t="s">
        <v>290</v>
      </c>
      <c r="D160" s="195" t="s">
        <v>213</v>
      </c>
      <c r="E160" s="196" t="s">
        <v>4396</v>
      </c>
      <c r="F160" s="197" t="s">
        <v>4397</v>
      </c>
      <c r="G160" s="198" t="s">
        <v>510</v>
      </c>
      <c r="H160" s="199">
        <v>2</v>
      </c>
      <c r="I160" s="200"/>
      <c r="J160" s="201">
        <f>ROUND(I160*H160,2)</f>
        <v>0</v>
      </c>
      <c r="K160" s="197" t="s">
        <v>217</v>
      </c>
      <c r="L160" s="41"/>
      <c r="M160" s="202" t="s">
        <v>21</v>
      </c>
      <c r="N160" s="203" t="s">
        <v>44</v>
      </c>
      <c r="O160" s="66"/>
      <c r="P160" s="204">
        <f>O160*H160</f>
        <v>0</v>
      </c>
      <c r="Q160" s="204">
        <v>3.8199999999999998E-2</v>
      </c>
      <c r="R160" s="204">
        <f>Q160*H160</f>
        <v>7.6399999999999996E-2</v>
      </c>
      <c r="S160" s="204">
        <v>0</v>
      </c>
      <c r="T160" s="20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6" t="s">
        <v>100</v>
      </c>
      <c r="AT160" s="206" t="s">
        <v>213</v>
      </c>
      <c r="AU160" s="206" t="s">
        <v>82</v>
      </c>
      <c r="AY160" s="19" t="s">
        <v>211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9" t="s">
        <v>80</v>
      </c>
      <c r="BK160" s="207">
        <f>ROUND(I160*H160,2)</f>
        <v>0</v>
      </c>
      <c r="BL160" s="19" t="s">
        <v>100</v>
      </c>
      <c r="BM160" s="206" t="s">
        <v>4398</v>
      </c>
    </row>
    <row r="161" spans="1:65" s="13" customFormat="1" ht="11.25">
      <c r="B161" s="208"/>
      <c r="C161" s="209"/>
      <c r="D161" s="210" t="s">
        <v>219</v>
      </c>
      <c r="E161" s="211" t="s">
        <v>21</v>
      </c>
      <c r="F161" s="212" t="s">
        <v>4395</v>
      </c>
      <c r="G161" s="209"/>
      <c r="H161" s="211" t="s">
        <v>21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219</v>
      </c>
      <c r="AU161" s="218" t="s">
        <v>82</v>
      </c>
      <c r="AV161" s="13" t="s">
        <v>80</v>
      </c>
      <c r="AW161" s="13" t="s">
        <v>34</v>
      </c>
      <c r="AX161" s="13" t="s">
        <v>73</v>
      </c>
      <c r="AY161" s="218" t="s">
        <v>211</v>
      </c>
    </row>
    <row r="162" spans="1:65" s="13" customFormat="1" ht="11.25">
      <c r="B162" s="208"/>
      <c r="C162" s="209"/>
      <c r="D162" s="210" t="s">
        <v>219</v>
      </c>
      <c r="E162" s="211" t="s">
        <v>21</v>
      </c>
      <c r="F162" s="212" t="s">
        <v>1362</v>
      </c>
      <c r="G162" s="209"/>
      <c r="H162" s="211" t="s">
        <v>21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219</v>
      </c>
      <c r="AU162" s="218" t="s">
        <v>82</v>
      </c>
      <c r="AV162" s="13" t="s">
        <v>80</v>
      </c>
      <c r="AW162" s="13" t="s">
        <v>34</v>
      </c>
      <c r="AX162" s="13" t="s">
        <v>73</v>
      </c>
      <c r="AY162" s="218" t="s">
        <v>211</v>
      </c>
    </row>
    <row r="163" spans="1:65" s="14" customFormat="1" ht="11.25">
      <c r="B163" s="219"/>
      <c r="C163" s="220"/>
      <c r="D163" s="210" t="s">
        <v>219</v>
      </c>
      <c r="E163" s="221" t="s">
        <v>21</v>
      </c>
      <c r="F163" s="222" t="s">
        <v>82</v>
      </c>
      <c r="G163" s="220"/>
      <c r="H163" s="223">
        <v>2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219</v>
      </c>
      <c r="AU163" s="229" t="s">
        <v>82</v>
      </c>
      <c r="AV163" s="14" t="s">
        <v>82</v>
      </c>
      <c r="AW163" s="14" t="s">
        <v>34</v>
      </c>
      <c r="AX163" s="14" t="s">
        <v>73</v>
      </c>
      <c r="AY163" s="229" t="s">
        <v>211</v>
      </c>
    </row>
    <row r="164" spans="1:65" s="15" customFormat="1" ht="11.25">
      <c r="B164" s="230"/>
      <c r="C164" s="231"/>
      <c r="D164" s="210" t="s">
        <v>219</v>
      </c>
      <c r="E164" s="232" t="s">
        <v>21</v>
      </c>
      <c r="F164" s="233" t="s">
        <v>225</v>
      </c>
      <c r="G164" s="231"/>
      <c r="H164" s="234">
        <v>2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219</v>
      </c>
      <c r="AU164" s="240" t="s">
        <v>82</v>
      </c>
      <c r="AV164" s="15" t="s">
        <v>100</v>
      </c>
      <c r="AW164" s="15" t="s">
        <v>34</v>
      </c>
      <c r="AX164" s="15" t="s">
        <v>80</v>
      </c>
      <c r="AY164" s="240" t="s">
        <v>211</v>
      </c>
    </row>
    <row r="165" spans="1:65" s="2" customFormat="1" ht="21.75" customHeight="1">
      <c r="A165" s="36"/>
      <c r="B165" s="37"/>
      <c r="C165" s="195" t="s">
        <v>296</v>
      </c>
      <c r="D165" s="195" t="s">
        <v>213</v>
      </c>
      <c r="E165" s="196" t="s">
        <v>1359</v>
      </c>
      <c r="F165" s="197" t="s">
        <v>1360</v>
      </c>
      <c r="G165" s="198" t="s">
        <v>510</v>
      </c>
      <c r="H165" s="199">
        <v>2</v>
      </c>
      <c r="I165" s="200"/>
      <c r="J165" s="201">
        <f>ROUND(I165*H165,2)</f>
        <v>0</v>
      </c>
      <c r="K165" s="197" t="s">
        <v>217</v>
      </c>
      <c r="L165" s="41"/>
      <c r="M165" s="202" t="s">
        <v>21</v>
      </c>
      <c r="N165" s="203" t="s">
        <v>44</v>
      </c>
      <c r="O165" s="66"/>
      <c r="P165" s="204">
        <f>O165*H165</f>
        <v>0</v>
      </c>
      <c r="Q165" s="204">
        <v>1.0200000000000001E-2</v>
      </c>
      <c r="R165" s="204">
        <f>Q165*H165</f>
        <v>2.0400000000000001E-2</v>
      </c>
      <c r="S165" s="204">
        <v>0</v>
      </c>
      <c r="T165" s="20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6" t="s">
        <v>100</v>
      </c>
      <c r="AT165" s="206" t="s">
        <v>213</v>
      </c>
      <c r="AU165" s="206" t="s">
        <v>82</v>
      </c>
      <c r="AY165" s="19" t="s">
        <v>211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9" t="s">
        <v>80</v>
      </c>
      <c r="BK165" s="207">
        <f>ROUND(I165*H165,2)</f>
        <v>0</v>
      </c>
      <c r="BL165" s="19" t="s">
        <v>100</v>
      </c>
      <c r="BM165" s="206" t="s">
        <v>4399</v>
      </c>
    </row>
    <row r="166" spans="1:65" s="13" customFormat="1" ht="11.25">
      <c r="B166" s="208"/>
      <c r="C166" s="209"/>
      <c r="D166" s="210" t="s">
        <v>219</v>
      </c>
      <c r="E166" s="211" t="s">
        <v>21</v>
      </c>
      <c r="F166" s="212" t="s">
        <v>4400</v>
      </c>
      <c r="G166" s="209"/>
      <c r="H166" s="211" t="s">
        <v>21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219</v>
      </c>
      <c r="AU166" s="218" t="s">
        <v>82</v>
      </c>
      <c r="AV166" s="13" t="s">
        <v>80</v>
      </c>
      <c r="AW166" s="13" t="s">
        <v>34</v>
      </c>
      <c r="AX166" s="13" t="s">
        <v>73</v>
      </c>
      <c r="AY166" s="218" t="s">
        <v>211</v>
      </c>
    </row>
    <row r="167" spans="1:65" s="13" customFormat="1" ht="11.25">
      <c r="B167" s="208"/>
      <c r="C167" s="209"/>
      <c r="D167" s="210" t="s">
        <v>219</v>
      </c>
      <c r="E167" s="211" t="s">
        <v>21</v>
      </c>
      <c r="F167" s="212" t="s">
        <v>1362</v>
      </c>
      <c r="G167" s="209"/>
      <c r="H167" s="211" t="s">
        <v>21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219</v>
      </c>
      <c r="AU167" s="218" t="s">
        <v>82</v>
      </c>
      <c r="AV167" s="13" t="s">
        <v>80</v>
      </c>
      <c r="AW167" s="13" t="s">
        <v>34</v>
      </c>
      <c r="AX167" s="13" t="s">
        <v>73</v>
      </c>
      <c r="AY167" s="218" t="s">
        <v>211</v>
      </c>
    </row>
    <row r="168" spans="1:65" s="14" customFormat="1" ht="11.25">
      <c r="B168" s="219"/>
      <c r="C168" s="220"/>
      <c r="D168" s="210" t="s">
        <v>219</v>
      </c>
      <c r="E168" s="221" t="s">
        <v>21</v>
      </c>
      <c r="F168" s="222" t="s">
        <v>82</v>
      </c>
      <c r="G168" s="220"/>
      <c r="H168" s="223">
        <v>2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219</v>
      </c>
      <c r="AU168" s="229" t="s">
        <v>82</v>
      </c>
      <c r="AV168" s="14" t="s">
        <v>82</v>
      </c>
      <c r="AW168" s="14" t="s">
        <v>34</v>
      </c>
      <c r="AX168" s="14" t="s">
        <v>73</v>
      </c>
      <c r="AY168" s="229" t="s">
        <v>211</v>
      </c>
    </row>
    <row r="169" spans="1:65" s="15" customFormat="1" ht="11.25">
      <c r="B169" s="230"/>
      <c r="C169" s="231"/>
      <c r="D169" s="210" t="s">
        <v>219</v>
      </c>
      <c r="E169" s="232" t="s">
        <v>21</v>
      </c>
      <c r="F169" s="233" t="s">
        <v>225</v>
      </c>
      <c r="G169" s="231"/>
      <c r="H169" s="234">
        <v>2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219</v>
      </c>
      <c r="AU169" s="240" t="s">
        <v>82</v>
      </c>
      <c r="AV169" s="15" t="s">
        <v>100</v>
      </c>
      <c r="AW169" s="15" t="s">
        <v>34</v>
      </c>
      <c r="AX169" s="15" t="s">
        <v>80</v>
      </c>
      <c r="AY169" s="240" t="s">
        <v>211</v>
      </c>
    </row>
    <row r="170" spans="1:65" s="2" customFormat="1" ht="16.5" customHeight="1">
      <c r="A170" s="36"/>
      <c r="B170" s="37"/>
      <c r="C170" s="195" t="s">
        <v>303</v>
      </c>
      <c r="D170" s="195" t="s">
        <v>213</v>
      </c>
      <c r="E170" s="196" t="s">
        <v>4401</v>
      </c>
      <c r="F170" s="197" t="s">
        <v>4402</v>
      </c>
      <c r="G170" s="198" t="s">
        <v>510</v>
      </c>
      <c r="H170" s="199">
        <v>2</v>
      </c>
      <c r="I170" s="200"/>
      <c r="J170" s="201">
        <f>ROUND(I170*H170,2)</f>
        <v>0</v>
      </c>
      <c r="K170" s="197" t="s">
        <v>217</v>
      </c>
      <c r="L170" s="41"/>
      <c r="M170" s="202" t="s">
        <v>21</v>
      </c>
      <c r="N170" s="203" t="s">
        <v>44</v>
      </c>
      <c r="O170" s="66"/>
      <c r="P170" s="204">
        <f>O170*H170</f>
        <v>0</v>
      </c>
      <c r="Q170" s="204">
        <v>4.1500000000000002E-2</v>
      </c>
      <c r="R170" s="204">
        <f>Q170*H170</f>
        <v>8.3000000000000004E-2</v>
      </c>
      <c r="S170" s="204">
        <v>0</v>
      </c>
      <c r="T170" s="20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100</v>
      </c>
      <c r="AT170" s="206" t="s">
        <v>213</v>
      </c>
      <c r="AU170" s="206" t="s">
        <v>82</v>
      </c>
      <c r="AY170" s="19" t="s">
        <v>211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9" t="s">
        <v>80</v>
      </c>
      <c r="BK170" s="207">
        <f>ROUND(I170*H170,2)</f>
        <v>0</v>
      </c>
      <c r="BL170" s="19" t="s">
        <v>100</v>
      </c>
      <c r="BM170" s="206" t="s">
        <v>4403</v>
      </c>
    </row>
    <row r="171" spans="1:65" s="13" customFormat="1" ht="11.25">
      <c r="B171" s="208"/>
      <c r="C171" s="209"/>
      <c r="D171" s="210" t="s">
        <v>219</v>
      </c>
      <c r="E171" s="211" t="s">
        <v>21</v>
      </c>
      <c r="F171" s="212" t="s">
        <v>4400</v>
      </c>
      <c r="G171" s="209"/>
      <c r="H171" s="211" t="s">
        <v>21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219</v>
      </c>
      <c r="AU171" s="218" t="s">
        <v>82</v>
      </c>
      <c r="AV171" s="13" t="s">
        <v>80</v>
      </c>
      <c r="AW171" s="13" t="s">
        <v>34</v>
      </c>
      <c r="AX171" s="13" t="s">
        <v>73</v>
      </c>
      <c r="AY171" s="218" t="s">
        <v>211</v>
      </c>
    </row>
    <row r="172" spans="1:65" s="13" customFormat="1" ht="11.25">
      <c r="B172" s="208"/>
      <c r="C172" s="209"/>
      <c r="D172" s="210" t="s">
        <v>219</v>
      </c>
      <c r="E172" s="211" t="s">
        <v>21</v>
      </c>
      <c r="F172" s="212" t="s">
        <v>1362</v>
      </c>
      <c r="G172" s="209"/>
      <c r="H172" s="211" t="s">
        <v>21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219</v>
      </c>
      <c r="AU172" s="218" t="s">
        <v>82</v>
      </c>
      <c r="AV172" s="13" t="s">
        <v>80</v>
      </c>
      <c r="AW172" s="13" t="s">
        <v>34</v>
      </c>
      <c r="AX172" s="13" t="s">
        <v>73</v>
      </c>
      <c r="AY172" s="218" t="s">
        <v>211</v>
      </c>
    </row>
    <row r="173" spans="1:65" s="14" customFormat="1" ht="11.25">
      <c r="B173" s="219"/>
      <c r="C173" s="220"/>
      <c r="D173" s="210" t="s">
        <v>219</v>
      </c>
      <c r="E173" s="221" t="s">
        <v>21</v>
      </c>
      <c r="F173" s="222" t="s">
        <v>82</v>
      </c>
      <c r="G173" s="220"/>
      <c r="H173" s="223">
        <v>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219</v>
      </c>
      <c r="AU173" s="229" t="s">
        <v>82</v>
      </c>
      <c r="AV173" s="14" t="s">
        <v>82</v>
      </c>
      <c r="AW173" s="14" t="s">
        <v>34</v>
      </c>
      <c r="AX173" s="14" t="s">
        <v>73</v>
      </c>
      <c r="AY173" s="229" t="s">
        <v>211</v>
      </c>
    </row>
    <row r="174" spans="1:65" s="15" customFormat="1" ht="11.25">
      <c r="B174" s="230"/>
      <c r="C174" s="231"/>
      <c r="D174" s="210" t="s">
        <v>219</v>
      </c>
      <c r="E174" s="232" t="s">
        <v>21</v>
      </c>
      <c r="F174" s="233" t="s">
        <v>225</v>
      </c>
      <c r="G174" s="231"/>
      <c r="H174" s="234">
        <v>2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219</v>
      </c>
      <c r="AU174" s="240" t="s">
        <v>82</v>
      </c>
      <c r="AV174" s="15" t="s">
        <v>100</v>
      </c>
      <c r="AW174" s="15" t="s">
        <v>34</v>
      </c>
      <c r="AX174" s="15" t="s">
        <v>80</v>
      </c>
      <c r="AY174" s="240" t="s">
        <v>211</v>
      </c>
    </row>
    <row r="175" spans="1:65" s="2" customFormat="1" ht="16.5" customHeight="1">
      <c r="A175" s="36"/>
      <c r="B175" s="37"/>
      <c r="C175" s="195" t="s">
        <v>169</v>
      </c>
      <c r="D175" s="195" t="s">
        <v>213</v>
      </c>
      <c r="E175" s="196" t="s">
        <v>4404</v>
      </c>
      <c r="F175" s="197" t="s">
        <v>4405</v>
      </c>
      <c r="G175" s="198" t="s">
        <v>216</v>
      </c>
      <c r="H175" s="199">
        <v>29.125</v>
      </c>
      <c r="I175" s="200"/>
      <c r="J175" s="201">
        <f>ROUND(I175*H175,2)</f>
        <v>0</v>
      </c>
      <c r="K175" s="197" t="s">
        <v>217</v>
      </c>
      <c r="L175" s="41"/>
      <c r="M175" s="202" t="s">
        <v>21</v>
      </c>
      <c r="N175" s="203" t="s">
        <v>44</v>
      </c>
      <c r="O175" s="66"/>
      <c r="P175" s="204">
        <f>O175*H175</f>
        <v>0</v>
      </c>
      <c r="Q175" s="204">
        <v>3.3579999999999999E-2</v>
      </c>
      <c r="R175" s="204">
        <f>Q175*H175</f>
        <v>0.97801749999999998</v>
      </c>
      <c r="S175" s="204">
        <v>0</v>
      </c>
      <c r="T175" s="20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6" t="s">
        <v>100</v>
      </c>
      <c r="AT175" s="206" t="s">
        <v>213</v>
      </c>
      <c r="AU175" s="206" t="s">
        <v>82</v>
      </c>
      <c r="AY175" s="19" t="s">
        <v>211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9" t="s">
        <v>80</v>
      </c>
      <c r="BK175" s="207">
        <f>ROUND(I175*H175,2)</f>
        <v>0</v>
      </c>
      <c r="BL175" s="19" t="s">
        <v>100</v>
      </c>
      <c r="BM175" s="206" t="s">
        <v>4406</v>
      </c>
    </row>
    <row r="176" spans="1:65" s="13" customFormat="1" ht="11.25">
      <c r="B176" s="208"/>
      <c r="C176" s="209"/>
      <c r="D176" s="210" t="s">
        <v>219</v>
      </c>
      <c r="E176" s="211" t="s">
        <v>21</v>
      </c>
      <c r="F176" s="212" t="s">
        <v>4376</v>
      </c>
      <c r="G176" s="209"/>
      <c r="H176" s="211" t="s">
        <v>21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219</v>
      </c>
      <c r="AU176" s="218" t="s">
        <v>82</v>
      </c>
      <c r="AV176" s="13" t="s">
        <v>80</v>
      </c>
      <c r="AW176" s="13" t="s">
        <v>34</v>
      </c>
      <c r="AX176" s="13" t="s">
        <v>73</v>
      </c>
      <c r="AY176" s="218" t="s">
        <v>211</v>
      </c>
    </row>
    <row r="177" spans="1:65" s="13" customFormat="1" ht="11.25">
      <c r="B177" s="208"/>
      <c r="C177" s="209"/>
      <c r="D177" s="210" t="s">
        <v>219</v>
      </c>
      <c r="E177" s="211" t="s">
        <v>21</v>
      </c>
      <c r="F177" s="212" t="s">
        <v>1362</v>
      </c>
      <c r="G177" s="209"/>
      <c r="H177" s="211" t="s">
        <v>21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219</v>
      </c>
      <c r="AU177" s="218" t="s">
        <v>82</v>
      </c>
      <c r="AV177" s="13" t="s">
        <v>80</v>
      </c>
      <c r="AW177" s="13" t="s">
        <v>34</v>
      </c>
      <c r="AX177" s="13" t="s">
        <v>73</v>
      </c>
      <c r="AY177" s="218" t="s">
        <v>211</v>
      </c>
    </row>
    <row r="178" spans="1:65" s="14" customFormat="1" ht="11.25">
      <c r="B178" s="219"/>
      <c r="C178" s="220"/>
      <c r="D178" s="210" t="s">
        <v>219</v>
      </c>
      <c r="E178" s="221" t="s">
        <v>21</v>
      </c>
      <c r="F178" s="222" t="s">
        <v>4377</v>
      </c>
      <c r="G178" s="220"/>
      <c r="H178" s="223">
        <v>11.125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219</v>
      </c>
      <c r="AU178" s="229" t="s">
        <v>82</v>
      </c>
      <c r="AV178" s="14" t="s">
        <v>82</v>
      </c>
      <c r="AW178" s="14" t="s">
        <v>34</v>
      </c>
      <c r="AX178" s="14" t="s">
        <v>73</v>
      </c>
      <c r="AY178" s="229" t="s">
        <v>211</v>
      </c>
    </row>
    <row r="179" spans="1:65" s="14" customFormat="1" ht="11.25">
      <c r="B179" s="219"/>
      <c r="C179" s="220"/>
      <c r="D179" s="210" t="s">
        <v>219</v>
      </c>
      <c r="E179" s="221" t="s">
        <v>21</v>
      </c>
      <c r="F179" s="222" t="s">
        <v>4378</v>
      </c>
      <c r="G179" s="220"/>
      <c r="H179" s="223">
        <v>4.5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219</v>
      </c>
      <c r="AU179" s="229" t="s">
        <v>82</v>
      </c>
      <c r="AV179" s="14" t="s">
        <v>82</v>
      </c>
      <c r="AW179" s="14" t="s">
        <v>34</v>
      </c>
      <c r="AX179" s="14" t="s">
        <v>73</v>
      </c>
      <c r="AY179" s="229" t="s">
        <v>211</v>
      </c>
    </row>
    <row r="180" spans="1:65" s="13" customFormat="1" ht="11.25">
      <c r="B180" s="208"/>
      <c r="C180" s="209"/>
      <c r="D180" s="210" t="s">
        <v>219</v>
      </c>
      <c r="E180" s="211" t="s">
        <v>21</v>
      </c>
      <c r="F180" s="212" t="s">
        <v>4379</v>
      </c>
      <c r="G180" s="209"/>
      <c r="H180" s="211" t="s">
        <v>21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219</v>
      </c>
      <c r="AU180" s="218" t="s">
        <v>82</v>
      </c>
      <c r="AV180" s="13" t="s">
        <v>80</v>
      </c>
      <c r="AW180" s="13" t="s">
        <v>34</v>
      </c>
      <c r="AX180" s="13" t="s">
        <v>73</v>
      </c>
      <c r="AY180" s="218" t="s">
        <v>211</v>
      </c>
    </row>
    <row r="181" spans="1:65" s="14" customFormat="1" ht="11.25">
      <c r="B181" s="219"/>
      <c r="C181" s="220"/>
      <c r="D181" s="210" t="s">
        <v>219</v>
      </c>
      <c r="E181" s="221" t="s">
        <v>21</v>
      </c>
      <c r="F181" s="222" t="s">
        <v>4380</v>
      </c>
      <c r="G181" s="220"/>
      <c r="H181" s="223">
        <v>8.9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219</v>
      </c>
      <c r="AU181" s="229" t="s">
        <v>82</v>
      </c>
      <c r="AV181" s="14" t="s">
        <v>82</v>
      </c>
      <c r="AW181" s="14" t="s">
        <v>34</v>
      </c>
      <c r="AX181" s="14" t="s">
        <v>73</v>
      </c>
      <c r="AY181" s="229" t="s">
        <v>211</v>
      </c>
    </row>
    <row r="182" spans="1:65" s="14" customFormat="1" ht="11.25">
      <c r="B182" s="219"/>
      <c r="C182" s="220"/>
      <c r="D182" s="210" t="s">
        <v>219</v>
      </c>
      <c r="E182" s="221" t="s">
        <v>21</v>
      </c>
      <c r="F182" s="222" t="s">
        <v>4381</v>
      </c>
      <c r="G182" s="220"/>
      <c r="H182" s="223">
        <v>3.6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219</v>
      </c>
      <c r="AU182" s="229" t="s">
        <v>82</v>
      </c>
      <c r="AV182" s="14" t="s">
        <v>82</v>
      </c>
      <c r="AW182" s="14" t="s">
        <v>34</v>
      </c>
      <c r="AX182" s="14" t="s">
        <v>73</v>
      </c>
      <c r="AY182" s="229" t="s">
        <v>211</v>
      </c>
    </row>
    <row r="183" spans="1:65" s="13" customFormat="1" ht="11.25">
      <c r="B183" s="208"/>
      <c r="C183" s="209"/>
      <c r="D183" s="210" t="s">
        <v>219</v>
      </c>
      <c r="E183" s="211" t="s">
        <v>21</v>
      </c>
      <c r="F183" s="212" t="s">
        <v>1222</v>
      </c>
      <c r="G183" s="209"/>
      <c r="H183" s="211" t="s">
        <v>21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219</v>
      </c>
      <c r="AU183" s="218" t="s">
        <v>82</v>
      </c>
      <c r="AV183" s="13" t="s">
        <v>80</v>
      </c>
      <c r="AW183" s="13" t="s">
        <v>34</v>
      </c>
      <c r="AX183" s="13" t="s">
        <v>73</v>
      </c>
      <c r="AY183" s="218" t="s">
        <v>211</v>
      </c>
    </row>
    <row r="184" spans="1:65" s="14" customFormat="1" ht="11.25">
      <c r="B184" s="219"/>
      <c r="C184" s="220"/>
      <c r="D184" s="210" t="s">
        <v>219</v>
      </c>
      <c r="E184" s="221" t="s">
        <v>21</v>
      </c>
      <c r="F184" s="222" t="s">
        <v>1380</v>
      </c>
      <c r="G184" s="220"/>
      <c r="H184" s="223">
        <v>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219</v>
      </c>
      <c r="AU184" s="229" t="s">
        <v>82</v>
      </c>
      <c r="AV184" s="14" t="s">
        <v>82</v>
      </c>
      <c r="AW184" s="14" t="s">
        <v>34</v>
      </c>
      <c r="AX184" s="14" t="s">
        <v>73</v>
      </c>
      <c r="AY184" s="229" t="s">
        <v>211</v>
      </c>
    </row>
    <row r="185" spans="1:65" s="15" customFormat="1" ht="11.25">
      <c r="B185" s="230"/>
      <c r="C185" s="231"/>
      <c r="D185" s="210" t="s">
        <v>219</v>
      </c>
      <c r="E185" s="232" t="s">
        <v>21</v>
      </c>
      <c r="F185" s="233" t="s">
        <v>225</v>
      </c>
      <c r="G185" s="231"/>
      <c r="H185" s="234">
        <v>29.125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219</v>
      </c>
      <c r="AU185" s="240" t="s">
        <v>82</v>
      </c>
      <c r="AV185" s="15" t="s">
        <v>100</v>
      </c>
      <c r="AW185" s="15" t="s">
        <v>34</v>
      </c>
      <c r="AX185" s="15" t="s">
        <v>80</v>
      </c>
      <c r="AY185" s="240" t="s">
        <v>211</v>
      </c>
    </row>
    <row r="186" spans="1:65" s="2" customFormat="1" ht="16.5" customHeight="1">
      <c r="A186" s="36"/>
      <c r="B186" s="37"/>
      <c r="C186" s="195" t="s">
        <v>322</v>
      </c>
      <c r="D186" s="195" t="s">
        <v>213</v>
      </c>
      <c r="E186" s="196" t="s">
        <v>1377</v>
      </c>
      <c r="F186" s="197" t="s">
        <v>1378</v>
      </c>
      <c r="G186" s="198" t="s">
        <v>752</v>
      </c>
      <c r="H186" s="199">
        <v>1</v>
      </c>
      <c r="I186" s="200"/>
      <c r="J186" s="201">
        <f>ROUND(I186*H186,2)</f>
        <v>0</v>
      </c>
      <c r="K186" s="197" t="s">
        <v>21</v>
      </c>
      <c r="L186" s="41"/>
      <c r="M186" s="202" t="s">
        <v>21</v>
      </c>
      <c r="N186" s="203" t="s">
        <v>44</v>
      </c>
      <c r="O186" s="66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100</v>
      </c>
      <c r="AT186" s="206" t="s">
        <v>213</v>
      </c>
      <c r="AU186" s="206" t="s">
        <v>82</v>
      </c>
      <c r="AY186" s="19" t="s">
        <v>211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80</v>
      </c>
      <c r="BK186" s="207">
        <f>ROUND(I186*H186,2)</f>
        <v>0</v>
      </c>
      <c r="BL186" s="19" t="s">
        <v>100</v>
      </c>
      <c r="BM186" s="206" t="s">
        <v>4407</v>
      </c>
    </row>
    <row r="187" spans="1:65" s="14" customFormat="1" ht="11.25">
      <c r="B187" s="219"/>
      <c r="C187" s="220"/>
      <c r="D187" s="210" t="s">
        <v>219</v>
      </c>
      <c r="E187" s="221" t="s">
        <v>21</v>
      </c>
      <c r="F187" s="222" t="s">
        <v>1380</v>
      </c>
      <c r="G187" s="220"/>
      <c r="H187" s="223">
        <v>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219</v>
      </c>
      <c r="AU187" s="229" t="s">
        <v>82</v>
      </c>
      <c r="AV187" s="14" t="s">
        <v>82</v>
      </c>
      <c r="AW187" s="14" t="s">
        <v>34</v>
      </c>
      <c r="AX187" s="14" t="s">
        <v>73</v>
      </c>
      <c r="AY187" s="229" t="s">
        <v>211</v>
      </c>
    </row>
    <row r="188" spans="1:65" s="15" customFormat="1" ht="11.25">
      <c r="B188" s="230"/>
      <c r="C188" s="231"/>
      <c r="D188" s="210" t="s">
        <v>219</v>
      </c>
      <c r="E188" s="232" t="s">
        <v>21</v>
      </c>
      <c r="F188" s="233" t="s">
        <v>225</v>
      </c>
      <c r="G188" s="231"/>
      <c r="H188" s="234">
        <v>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219</v>
      </c>
      <c r="AU188" s="240" t="s">
        <v>82</v>
      </c>
      <c r="AV188" s="15" t="s">
        <v>100</v>
      </c>
      <c r="AW188" s="15" t="s">
        <v>34</v>
      </c>
      <c r="AX188" s="15" t="s">
        <v>80</v>
      </c>
      <c r="AY188" s="240" t="s">
        <v>211</v>
      </c>
    </row>
    <row r="189" spans="1:65" s="2" customFormat="1" ht="16.5" customHeight="1">
      <c r="A189" s="36"/>
      <c r="B189" s="37"/>
      <c r="C189" s="195" t="s">
        <v>8</v>
      </c>
      <c r="D189" s="195" t="s">
        <v>213</v>
      </c>
      <c r="E189" s="196" t="s">
        <v>1381</v>
      </c>
      <c r="F189" s="197" t="s">
        <v>1382</v>
      </c>
      <c r="G189" s="198" t="s">
        <v>438</v>
      </c>
      <c r="H189" s="199">
        <v>56.25</v>
      </c>
      <c r="I189" s="200"/>
      <c r="J189" s="201">
        <f>ROUND(I189*H189,2)</f>
        <v>0</v>
      </c>
      <c r="K189" s="197" t="s">
        <v>217</v>
      </c>
      <c r="L189" s="41"/>
      <c r="M189" s="202" t="s">
        <v>21</v>
      </c>
      <c r="N189" s="203" t="s">
        <v>44</v>
      </c>
      <c r="O189" s="66"/>
      <c r="P189" s="204">
        <f>O189*H189</f>
        <v>0</v>
      </c>
      <c r="Q189" s="204">
        <v>1.5E-3</v>
      </c>
      <c r="R189" s="204">
        <f>Q189*H189</f>
        <v>8.4375000000000006E-2</v>
      </c>
      <c r="S189" s="204">
        <v>0</v>
      </c>
      <c r="T189" s="20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6" t="s">
        <v>100</v>
      </c>
      <c r="AT189" s="206" t="s">
        <v>213</v>
      </c>
      <c r="AU189" s="206" t="s">
        <v>82</v>
      </c>
      <c r="AY189" s="19" t="s">
        <v>211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9" t="s">
        <v>80</v>
      </c>
      <c r="BK189" s="207">
        <f>ROUND(I189*H189,2)</f>
        <v>0</v>
      </c>
      <c r="BL189" s="19" t="s">
        <v>100</v>
      </c>
      <c r="BM189" s="206" t="s">
        <v>4408</v>
      </c>
    </row>
    <row r="190" spans="1:65" s="13" customFormat="1" ht="11.25">
      <c r="B190" s="208"/>
      <c r="C190" s="209"/>
      <c r="D190" s="210" t="s">
        <v>219</v>
      </c>
      <c r="E190" s="211" t="s">
        <v>21</v>
      </c>
      <c r="F190" s="212" t="s">
        <v>1362</v>
      </c>
      <c r="G190" s="209"/>
      <c r="H190" s="211" t="s">
        <v>21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219</v>
      </c>
      <c r="AU190" s="218" t="s">
        <v>82</v>
      </c>
      <c r="AV190" s="13" t="s">
        <v>80</v>
      </c>
      <c r="AW190" s="13" t="s">
        <v>34</v>
      </c>
      <c r="AX190" s="13" t="s">
        <v>73</v>
      </c>
      <c r="AY190" s="218" t="s">
        <v>211</v>
      </c>
    </row>
    <row r="191" spans="1:65" s="14" customFormat="1" ht="11.25">
      <c r="B191" s="219"/>
      <c r="C191" s="220"/>
      <c r="D191" s="210" t="s">
        <v>219</v>
      </c>
      <c r="E191" s="221" t="s">
        <v>21</v>
      </c>
      <c r="F191" s="222" t="s">
        <v>4409</v>
      </c>
      <c r="G191" s="220"/>
      <c r="H191" s="223">
        <v>22.25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219</v>
      </c>
      <c r="AU191" s="229" t="s">
        <v>82</v>
      </c>
      <c r="AV191" s="14" t="s">
        <v>82</v>
      </c>
      <c r="AW191" s="14" t="s">
        <v>34</v>
      </c>
      <c r="AX191" s="14" t="s">
        <v>73</v>
      </c>
      <c r="AY191" s="229" t="s">
        <v>211</v>
      </c>
    </row>
    <row r="192" spans="1:65" s="14" customFormat="1" ht="11.25">
      <c r="B192" s="219"/>
      <c r="C192" s="220"/>
      <c r="D192" s="210" t="s">
        <v>219</v>
      </c>
      <c r="E192" s="221" t="s">
        <v>21</v>
      </c>
      <c r="F192" s="222" t="s">
        <v>4410</v>
      </c>
      <c r="G192" s="220"/>
      <c r="H192" s="223">
        <v>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219</v>
      </c>
      <c r="AU192" s="229" t="s">
        <v>82</v>
      </c>
      <c r="AV192" s="14" t="s">
        <v>82</v>
      </c>
      <c r="AW192" s="14" t="s">
        <v>34</v>
      </c>
      <c r="AX192" s="14" t="s">
        <v>73</v>
      </c>
      <c r="AY192" s="229" t="s">
        <v>211</v>
      </c>
    </row>
    <row r="193" spans="1:65" s="13" customFormat="1" ht="11.25">
      <c r="B193" s="208"/>
      <c r="C193" s="209"/>
      <c r="D193" s="210" t="s">
        <v>219</v>
      </c>
      <c r="E193" s="211" t="s">
        <v>21</v>
      </c>
      <c r="F193" s="212" t="s">
        <v>4379</v>
      </c>
      <c r="G193" s="209"/>
      <c r="H193" s="211" t="s">
        <v>21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219</v>
      </c>
      <c r="AU193" s="218" t="s">
        <v>82</v>
      </c>
      <c r="AV193" s="13" t="s">
        <v>80</v>
      </c>
      <c r="AW193" s="13" t="s">
        <v>34</v>
      </c>
      <c r="AX193" s="13" t="s">
        <v>73</v>
      </c>
      <c r="AY193" s="218" t="s">
        <v>211</v>
      </c>
    </row>
    <row r="194" spans="1:65" s="14" customFormat="1" ht="11.25">
      <c r="B194" s="219"/>
      <c r="C194" s="220"/>
      <c r="D194" s="210" t="s">
        <v>219</v>
      </c>
      <c r="E194" s="221" t="s">
        <v>21</v>
      </c>
      <c r="F194" s="222" t="s">
        <v>4411</v>
      </c>
      <c r="G194" s="220"/>
      <c r="H194" s="223">
        <v>17.8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219</v>
      </c>
      <c r="AU194" s="229" t="s">
        <v>82</v>
      </c>
      <c r="AV194" s="14" t="s">
        <v>82</v>
      </c>
      <c r="AW194" s="14" t="s">
        <v>34</v>
      </c>
      <c r="AX194" s="14" t="s">
        <v>73</v>
      </c>
      <c r="AY194" s="229" t="s">
        <v>211</v>
      </c>
    </row>
    <row r="195" spans="1:65" s="14" customFormat="1" ht="11.25">
      <c r="B195" s="219"/>
      <c r="C195" s="220"/>
      <c r="D195" s="210" t="s">
        <v>219</v>
      </c>
      <c r="E195" s="221" t="s">
        <v>21</v>
      </c>
      <c r="F195" s="222" t="s">
        <v>4412</v>
      </c>
      <c r="G195" s="220"/>
      <c r="H195" s="223">
        <v>7.2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219</v>
      </c>
      <c r="AU195" s="229" t="s">
        <v>82</v>
      </c>
      <c r="AV195" s="14" t="s">
        <v>82</v>
      </c>
      <c r="AW195" s="14" t="s">
        <v>34</v>
      </c>
      <c r="AX195" s="14" t="s">
        <v>73</v>
      </c>
      <c r="AY195" s="229" t="s">
        <v>211</v>
      </c>
    </row>
    <row r="196" spans="1:65" s="15" customFormat="1" ht="11.25">
      <c r="B196" s="230"/>
      <c r="C196" s="231"/>
      <c r="D196" s="210" t="s">
        <v>219</v>
      </c>
      <c r="E196" s="232" t="s">
        <v>21</v>
      </c>
      <c r="F196" s="233" t="s">
        <v>225</v>
      </c>
      <c r="G196" s="231"/>
      <c r="H196" s="234">
        <v>56.25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219</v>
      </c>
      <c r="AU196" s="240" t="s">
        <v>82</v>
      </c>
      <c r="AV196" s="15" t="s">
        <v>100</v>
      </c>
      <c r="AW196" s="15" t="s">
        <v>34</v>
      </c>
      <c r="AX196" s="15" t="s">
        <v>80</v>
      </c>
      <c r="AY196" s="240" t="s">
        <v>211</v>
      </c>
    </row>
    <row r="197" spans="1:65" s="2" customFormat="1" ht="16.5" customHeight="1">
      <c r="A197" s="36"/>
      <c r="B197" s="37"/>
      <c r="C197" s="195" t="s">
        <v>330</v>
      </c>
      <c r="D197" s="195" t="s">
        <v>213</v>
      </c>
      <c r="E197" s="196" t="s">
        <v>575</v>
      </c>
      <c r="F197" s="197" t="s">
        <v>4413</v>
      </c>
      <c r="G197" s="198" t="s">
        <v>216</v>
      </c>
      <c r="H197" s="199">
        <v>109.7</v>
      </c>
      <c r="I197" s="200"/>
      <c r="J197" s="201">
        <f>ROUND(I197*H197,2)</f>
        <v>0</v>
      </c>
      <c r="K197" s="197" t="s">
        <v>21</v>
      </c>
      <c r="L197" s="41"/>
      <c r="M197" s="202" t="s">
        <v>21</v>
      </c>
      <c r="N197" s="203" t="s">
        <v>44</v>
      </c>
      <c r="O197" s="66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6" t="s">
        <v>100</v>
      </c>
      <c r="AT197" s="206" t="s">
        <v>213</v>
      </c>
      <c r="AU197" s="206" t="s">
        <v>82</v>
      </c>
      <c r="AY197" s="19" t="s">
        <v>211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9" t="s">
        <v>80</v>
      </c>
      <c r="BK197" s="207">
        <f>ROUND(I197*H197,2)</f>
        <v>0</v>
      </c>
      <c r="BL197" s="19" t="s">
        <v>100</v>
      </c>
      <c r="BM197" s="206" t="s">
        <v>4414</v>
      </c>
    </row>
    <row r="198" spans="1:65" s="13" customFormat="1" ht="11.25">
      <c r="B198" s="208"/>
      <c r="C198" s="209"/>
      <c r="D198" s="210" t="s">
        <v>219</v>
      </c>
      <c r="E198" s="211" t="s">
        <v>21</v>
      </c>
      <c r="F198" s="212" t="s">
        <v>1362</v>
      </c>
      <c r="G198" s="209"/>
      <c r="H198" s="211" t="s">
        <v>21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219</v>
      </c>
      <c r="AU198" s="218" t="s">
        <v>82</v>
      </c>
      <c r="AV198" s="13" t="s">
        <v>80</v>
      </c>
      <c r="AW198" s="13" t="s">
        <v>34</v>
      </c>
      <c r="AX198" s="13" t="s">
        <v>73</v>
      </c>
      <c r="AY198" s="218" t="s">
        <v>211</v>
      </c>
    </row>
    <row r="199" spans="1:65" s="14" customFormat="1" ht="11.25">
      <c r="B199" s="219"/>
      <c r="C199" s="220"/>
      <c r="D199" s="210" t="s">
        <v>219</v>
      </c>
      <c r="E199" s="221" t="s">
        <v>21</v>
      </c>
      <c r="F199" s="222" t="s">
        <v>4367</v>
      </c>
      <c r="G199" s="220"/>
      <c r="H199" s="223">
        <v>55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219</v>
      </c>
      <c r="AU199" s="229" t="s">
        <v>82</v>
      </c>
      <c r="AV199" s="14" t="s">
        <v>82</v>
      </c>
      <c r="AW199" s="14" t="s">
        <v>34</v>
      </c>
      <c r="AX199" s="14" t="s">
        <v>73</v>
      </c>
      <c r="AY199" s="229" t="s">
        <v>211</v>
      </c>
    </row>
    <row r="200" spans="1:65" s="13" customFormat="1" ht="11.25">
      <c r="B200" s="208"/>
      <c r="C200" s="209"/>
      <c r="D200" s="210" t="s">
        <v>219</v>
      </c>
      <c r="E200" s="211" t="s">
        <v>21</v>
      </c>
      <c r="F200" s="212" t="s">
        <v>4379</v>
      </c>
      <c r="G200" s="209"/>
      <c r="H200" s="211" t="s">
        <v>21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219</v>
      </c>
      <c r="AU200" s="218" t="s">
        <v>82</v>
      </c>
      <c r="AV200" s="13" t="s">
        <v>80</v>
      </c>
      <c r="AW200" s="13" t="s">
        <v>34</v>
      </c>
      <c r="AX200" s="13" t="s">
        <v>73</v>
      </c>
      <c r="AY200" s="218" t="s">
        <v>211</v>
      </c>
    </row>
    <row r="201" spans="1:65" s="14" customFormat="1" ht="11.25">
      <c r="B201" s="219"/>
      <c r="C201" s="220"/>
      <c r="D201" s="210" t="s">
        <v>219</v>
      </c>
      <c r="E201" s="221" t="s">
        <v>21</v>
      </c>
      <c r="F201" s="222" t="s">
        <v>4415</v>
      </c>
      <c r="G201" s="220"/>
      <c r="H201" s="223">
        <v>54.7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219</v>
      </c>
      <c r="AU201" s="229" t="s">
        <v>82</v>
      </c>
      <c r="AV201" s="14" t="s">
        <v>82</v>
      </c>
      <c r="AW201" s="14" t="s">
        <v>34</v>
      </c>
      <c r="AX201" s="14" t="s">
        <v>73</v>
      </c>
      <c r="AY201" s="229" t="s">
        <v>211</v>
      </c>
    </row>
    <row r="202" spans="1:65" s="16" customFormat="1" ht="11.25">
      <c r="B202" s="241"/>
      <c r="C202" s="242"/>
      <c r="D202" s="210" t="s">
        <v>219</v>
      </c>
      <c r="E202" s="243" t="s">
        <v>21</v>
      </c>
      <c r="F202" s="244" t="s">
        <v>240</v>
      </c>
      <c r="G202" s="242"/>
      <c r="H202" s="245">
        <v>109.7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219</v>
      </c>
      <c r="AU202" s="251" t="s">
        <v>82</v>
      </c>
      <c r="AV202" s="16" t="s">
        <v>88</v>
      </c>
      <c r="AW202" s="16" t="s">
        <v>34</v>
      </c>
      <c r="AX202" s="16" t="s">
        <v>73</v>
      </c>
      <c r="AY202" s="251" t="s">
        <v>211</v>
      </c>
    </row>
    <row r="203" spans="1:65" s="15" customFormat="1" ht="11.25">
      <c r="B203" s="230"/>
      <c r="C203" s="231"/>
      <c r="D203" s="210" t="s">
        <v>219</v>
      </c>
      <c r="E203" s="232" t="s">
        <v>21</v>
      </c>
      <c r="F203" s="233" t="s">
        <v>225</v>
      </c>
      <c r="G203" s="231"/>
      <c r="H203" s="234">
        <v>109.7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219</v>
      </c>
      <c r="AU203" s="240" t="s">
        <v>82</v>
      </c>
      <c r="AV203" s="15" t="s">
        <v>100</v>
      </c>
      <c r="AW203" s="15" t="s">
        <v>34</v>
      </c>
      <c r="AX203" s="15" t="s">
        <v>80</v>
      </c>
      <c r="AY203" s="240" t="s">
        <v>211</v>
      </c>
    </row>
    <row r="204" spans="1:65" s="2" customFormat="1" ht="21.75" customHeight="1">
      <c r="A204" s="36"/>
      <c r="B204" s="37"/>
      <c r="C204" s="195" t="s">
        <v>334</v>
      </c>
      <c r="D204" s="195" t="s">
        <v>213</v>
      </c>
      <c r="E204" s="196" t="s">
        <v>4416</v>
      </c>
      <c r="F204" s="197" t="s">
        <v>4417</v>
      </c>
      <c r="G204" s="198" t="s">
        <v>248</v>
      </c>
      <c r="H204" s="199">
        <v>0.59399999999999997</v>
      </c>
      <c r="I204" s="200"/>
      <c r="J204" s="201">
        <f>ROUND(I204*H204,2)</f>
        <v>0</v>
      </c>
      <c r="K204" s="197" t="s">
        <v>217</v>
      </c>
      <c r="L204" s="41"/>
      <c r="M204" s="202" t="s">
        <v>21</v>
      </c>
      <c r="N204" s="203" t="s">
        <v>44</v>
      </c>
      <c r="O204" s="66"/>
      <c r="P204" s="204">
        <f>O204*H204</f>
        <v>0</v>
      </c>
      <c r="Q204" s="204">
        <v>2.2563399999999998</v>
      </c>
      <c r="R204" s="204">
        <f>Q204*H204</f>
        <v>1.3402659599999998</v>
      </c>
      <c r="S204" s="204">
        <v>0</v>
      </c>
      <c r="T204" s="20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100</v>
      </c>
      <c r="AT204" s="206" t="s">
        <v>213</v>
      </c>
      <c r="AU204" s="206" t="s">
        <v>82</v>
      </c>
      <c r="AY204" s="19" t="s">
        <v>211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9" t="s">
        <v>80</v>
      </c>
      <c r="BK204" s="207">
        <f>ROUND(I204*H204,2)</f>
        <v>0</v>
      </c>
      <c r="BL204" s="19" t="s">
        <v>100</v>
      </c>
      <c r="BM204" s="206" t="s">
        <v>4418</v>
      </c>
    </row>
    <row r="205" spans="1:65" s="13" customFormat="1" ht="11.25">
      <c r="B205" s="208"/>
      <c r="C205" s="209"/>
      <c r="D205" s="210" t="s">
        <v>219</v>
      </c>
      <c r="E205" s="211" t="s">
        <v>21</v>
      </c>
      <c r="F205" s="212" t="s">
        <v>4419</v>
      </c>
      <c r="G205" s="209"/>
      <c r="H205" s="211" t="s">
        <v>21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219</v>
      </c>
      <c r="AU205" s="218" t="s">
        <v>82</v>
      </c>
      <c r="AV205" s="13" t="s">
        <v>80</v>
      </c>
      <c r="AW205" s="13" t="s">
        <v>34</v>
      </c>
      <c r="AX205" s="13" t="s">
        <v>73</v>
      </c>
      <c r="AY205" s="218" t="s">
        <v>211</v>
      </c>
    </row>
    <row r="206" spans="1:65" s="14" customFormat="1" ht="11.25">
      <c r="B206" s="219"/>
      <c r="C206" s="220"/>
      <c r="D206" s="210" t="s">
        <v>219</v>
      </c>
      <c r="E206" s="221" t="s">
        <v>21</v>
      </c>
      <c r="F206" s="222" t="s">
        <v>4420</v>
      </c>
      <c r="G206" s="220"/>
      <c r="H206" s="223">
        <v>0.152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219</v>
      </c>
      <c r="AU206" s="229" t="s">
        <v>82</v>
      </c>
      <c r="AV206" s="14" t="s">
        <v>82</v>
      </c>
      <c r="AW206" s="14" t="s">
        <v>34</v>
      </c>
      <c r="AX206" s="14" t="s">
        <v>73</v>
      </c>
      <c r="AY206" s="229" t="s">
        <v>211</v>
      </c>
    </row>
    <row r="207" spans="1:65" s="13" customFormat="1" ht="11.25">
      <c r="B207" s="208"/>
      <c r="C207" s="209"/>
      <c r="D207" s="210" t="s">
        <v>219</v>
      </c>
      <c r="E207" s="211" t="s">
        <v>21</v>
      </c>
      <c r="F207" s="212" t="s">
        <v>4421</v>
      </c>
      <c r="G207" s="209"/>
      <c r="H207" s="211" t="s">
        <v>21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219</v>
      </c>
      <c r="AU207" s="218" t="s">
        <v>82</v>
      </c>
      <c r="AV207" s="13" t="s">
        <v>80</v>
      </c>
      <c r="AW207" s="13" t="s">
        <v>34</v>
      </c>
      <c r="AX207" s="13" t="s">
        <v>73</v>
      </c>
      <c r="AY207" s="218" t="s">
        <v>211</v>
      </c>
    </row>
    <row r="208" spans="1:65" s="14" customFormat="1" ht="11.25">
      <c r="B208" s="219"/>
      <c r="C208" s="220"/>
      <c r="D208" s="210" t="s">
        <v>219</v>
      </c>
      <c r="E208" s="221" t="s">
        <v>21</v>
      </c>
      <c r="F208" s="222" t="s">
        <v>4422</v>
      </c>
      <c r="G208" s="220"/>
      <c r="H208" s="223">
        <v>0.252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219</v>
      </c>
      <c r="AU208" s="229" t="s">
        <v>82</v>
      </c>
      <c r="AV208" s="14" t="s">
        <v>82</v>
      </c>
      <c r="AW208" s="14" t="s">
        <v>34</v>
      </c>
      <c r="AX208" s="14" t="s">
        <v>73</v>
      </c>
      <c r="AY208" s="229" t="s">
        <v>211</v>
      </c>
    </row>
    <row r="209" spans="1:65" s="14" customFormat="1" ht="11.25">
      <c r="B209" s="219"/>
      <c r="C209" s="220"/>
      <c r="D209" s="210" t="s">
        <v>219</v>
      </c>
      <c r="E209" s="221" t="s">
        <v>21</v>
      </c>
      <c r="F209" s="222" t="s">
        <v>4423</v>
      </c>
      <c r="G209" s="220"/>
      <c r="H209" s="223">
        <v>0.18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219</v>
      </c>
      <c r="AU209" s="229" t="s">
        <v>82</v>
      </c>
      <c r="AV209" s="14" t="s">
        <v>82</v>
      </c>
      <c r="AW209" s="14" t="s">
        <v>34</v>
      </c>
      <c r="AX209" s="14" t="s">
        <v>73</v>
      </c>
      <c r="AY209" s="229" t="s">
        <v>211</v>
      </c>
    </row>
    <row r="210" spans="1:65" s="13" customFormat="1" ht="11.25">
      <c r="B210" s="208"/>
      <c r="C210" s="209"/>
      <c r="D210" s="210" t="s">
        <v>219</v>
      </c>
      <c r="E210" s="211" t="s">
        <v>21</v>
      </c>
      <c r="F210" s="212" t="s">
        <v>4424</v>
      </c>
      <c r="G210" s="209"/>
      <c r="H210" s="211" t="s">
        <v>21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219</v>
      </c>
      <c r="AU210" s="218" t="s">
        <v>82</v>
      </c>
      <c r="AV210" s="13" t="s">
        <v>80</v>
      </c>
      <c r="AW210" s="13" t="s">
        <v>34</v>
      </c>
      <c r="AX210" s="13" t="s">
        <v>73</v>
      </c>
      <c r="AY210" s="218" t="s">
        <v>211</v>
      </c>
    </row>
    <row r="211" spans="1:65" s="14" customFormat="1" ht="11.25">
      <c r="B211" s="219"/>
      <c r="C211" s="220"/>
      <c r="D211" s="210" t="s">
        <v>219</v>
      </c>
      <c r="E211" s="221" t="s">
        <v>21</v>
      </c>
      <c r="F211" s="222" t="s">
        <v>6</v>
      </c>
      <c r="G211" s="220"/>
      <c r="H211" s="223">
        <v>0.01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219</v>
      </c>
      <c r="AU211" s="229" t="s">
        <v>82</v>
      </c>
      <c r="AV211" s="14" t="s">
        <v>82</v>
      </c>
      <c r="AW211" s="14" t="s">
        <v>34</v>
      </c>
      <c r="AX211" s="14" t="s">
        <v>73</v>
      </c>
      <c r="AY211" s="229" t="s">
        <v>211</v>
      </c>
    </row>
    <row r="212" spans="1:65" s="15" customFormat="1" ht="11.25">
      <c r="B212" s="230"/>
      <c r="C212" s="231"/>
      <c r="D212" s="210" t="s">
        <v>219</v>
      </c>
      <c r="E212" s="232" t="s">
        <v>21</v>
      </c>
      <c r="F212" s="233" t="s">
        <v>225</v>
      </c>
      <c r="G212" s="231"/>
      <c r="H212" s="234">
        <v>0.59399999999999997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219</v>
      </c>
      <c r="AU212" s="240" t="s">
        <v>82</v>
      </c>
      <c r="AV212" s="15" t="s">
        <v>100</v>
      </c>
      <c r="AW212" s="15" t="s">
        <v>34</v>
      </c>
      <c r="AX212" s="15" t="s">
        <v>80</v>
      </c>
      <c r="AY212" s="240" t="s">
        <v>211</v>
      </c>
    </row>
    <row r="213" spans="1:65" s="12" customFormat="1" ht="22.9" customHeight="1">
      <c r="B213" s="179"/>
      <c r="C213" s="180"/>
      <c r="D213" s="181" t="s">
        <v>72</v>
      </c>
      <c r="E213" s="193" t="s">
        <v>282</v>
      </c>
      <c r="F213" s="193" t="s">
        <v>658</v>
      </c>
      <c r="G213" s="180"/>
      <c r="H213" s="180"/>
      <c r="I213" s="183"/>
      <c r="J213" s="194">
        <f>BK213</f>
        <v>0</v>
      </c>
      <c r="K213" s="180"/>
      <c r="L213" s="185"/>
      <c r="M213" s="186"/>
      <c r="N213" s="187"/>
      <c r="O213" s="187"/>
      <c r="P213" s="188">
        <f>SUM(P214:P306)</f>
        <v>0</v>
      </c>
      <c r="Q213" s="187"/>
      <c r="R213" s="188">
        <f>SUM(R214:R306)</f>
        <v>5.1595599999999991E-2</v>
      </c>
      <c r="S213" s="187"/>
      <c r="T213" s="189">
        <f>SUM(T214:T306)</f>
        <v>45.533572000000007</v>
      </c>
      <c r="AR213" s="190" t="s">
        <v>80</v>
      </c>
      <c r="AT213" s="191" t="s">
        <v>72</v>
      </c>
      <c r="AU213" s="191" t="s">
        <v>80</v>
      </c>
      <c r="AY213" s="190" t="s">
        <v>211</v>
      </c>
      <c r="BK213" s="192">
        <f>SUM(BK214:BK306)</f>
        <v>0</v>
      </c>
    </row>
    <row r="214" spans="1:65" s="2" customFormat="1" ht="21.75" customHeight="1">
      <c r="A214" s="36"/>
      <c r="B214" s="37"/>
      <c r="C214" s="195" t="s">
        <v>346</v>
      </c>
      <c r="D214" s="195" t="s">
        <v>213</v>
      </c>
      <c r="E214" s="196" t="s">
        <v>660</v>
      </c>
      <c r="F214" s="197" t="s">
        <v>661</v>
      </c>
      <c r="G214" s="198" t="s">
        <v>216</v>
      </c>
      <c r="H214" s="199">
        <v>253.38</v>
      </c>
      <c r="I214" s="200"/>
      <c r="J214" s="201">
        <f>ROUND(I214*H214,2)</f>
        <v>0</v>
      </c>
      <c r="K214" s="197" t="s">
        <v>217</v>
      </c>
      <c r="L214" s="41"/>
      <c r="M214" s="202" t="s">
        <v>21</v>
      </c>
      <c r="N214" s="203" t="s">
        <v>44</v>
      </c>
      <c r="O214" s="66"/>
      <c r="P214" s="204">
        <f>O214*H214</f>
        <v>0</v>
      </c>
      <c r="Q214" s="204">
        <v>1.2999999999999999E-4</v>
      </c>
      <c r="R214" s="204">
        <f>Q214*H214</f>
        <v>3.2939399999999994E-2</v>
      </c>
      <c r="S214" s="204">
        <v>0</v>
      </c>
      <c r="T214" s="20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100</v>
      </c>
      <c r="AT214" s="206" t="s">
        <v>213</v>
      </c>
      <c r="AU214" s="206" t="s">
        <v>82</v>
      </c>
      <c r="AY214" s="19" t="s">
        <v>211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9" t="s">
        <v>80</v>
      </c>
      <c r="BK214" s="207">
        <f>ROUND(I214*H214,2)</f>
        <v>0</v>
      </c>
      <c r="BL214" s="19" t="s">
        <v>100</v>
      </c>
      <c r="BM214" s="206" t="s">
        <v>4425</v>
      </c>
    </row>
    <row r="215" spans="1:65" s="13" customFormat="1" ht="11.25">
      <c r="B215" s="208"/>
      <c r="C215" s="209"/>
      <c r="D215" s="210" t="s">
        <v>219</v>
      </c>
      <c r="E215" s="211" t="s">
        <v>21</v>
      </c>
      <c r="F215" s="212" t="s">
        <v>4426</v>
      </c>
      <c r="G215" s="209"/>
      <c r="H215" s="211" t="s">
        <v>21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219</v>
      </c>
      <c r="AU215" s="218" t="s">
        <v>82</v>
      </c>
      <c r="AV215" s="13" t="s">
        <v>80</v>
      </c>
      <c r="AW215" s="13" t="s">
        <v>34</v>
      </c>
      <c r="AX215" s="13" t="s">
        <v>73</v>
      </c>
      <c r="AY215" s="218" t="s">
        <v>211</v>
      </c>
    </row>
    <row r="216" spans="1:65" s="13" customFormat="1" ht="11.25">
      <c r="B216" s="208"/>
      <c r="C216" s="209"/>
      <c r="D216" s="210" t="s">
        <v>219</v>
      </c>
      <c r="E216" s="211" t="s">
        <v>21</v>
      </c>
      <c r="F216" s="212" t="s">
        <v>4427</v>
      </c>
      <c r="G216" s="209"/>
      <c r="H216" s="211" t="s">
        <v>21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219</v>
      </c>
      <c r="AU216" s="218" t="s">
        <v>82</v>
      </c>
      <c r="AV216" s="13" t="s">
        <v>80</v>
      </c>
      <c r="AW216" s="13" t="s">
        <v>34</v>
      </c>
      <c r="AX216" s="13" t="s">
        <v>73</v>
      </c>
      <c r="AY216" s="218" t="s">
        <v>211</v>
      </c>
    </row>
    <row r="217" spans="1:65" s="14" customFormat="1" ht="11.25">
      <c r="B217" s="219"/>
      <c r="C217" s="220"/>
      <c r="D217" s="210" t="s">
        <v>219</v>
      </c>
      <c r="E217" s="221" t="s">
        <v>21</v>
      </c>
      <c r="F217" s="222" t="s">
        <v>4428</v>
      </c>
      <c r="G217" s="220"/>
      <c r="H217" s="223">
        <v>34.24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219</v>
      </c>
      <c r="AU217" s="229" t="s">
        <v>82</v>
      </c>
      <c r="AV217" s="14" t="s">
        <v>82</v>
      </c>
      <c r="AW217" s="14" t="s">
        <v>34</v>
      </c>
      <c r="AX217" s="14" t="s">
        <v>73</v>
      </c>
      <c r="AY217" s="229" t="s">
        <v>211</v>
      </c>
    </row>
    <row r="218" spans="1:65" s="13" customFormat="1" ht="11.25">
      <c r="B218" s="208"/>
      <c r="C218" s="209"/>
      <c r="D218" s="210" t="s">
        <v>219</v>
      </c>
      <c r="E218" s="211" t="s">
        <v>21</v>
      </c>
      <c r="F218" s="212" t="s">
        <v>4429</v>
      </c>
      <c r="G218" s="209"/>
      <c r="H218" s="211" t="s">
        <v>21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219</v>
      </c>
      <c r="AU218" s="218" t="s">
        <v>82</v>
      </c>
      <c r="AV218" s="13" t="s">
        <v>80</v>
      </c>
      <c r="AW218" s="13" t="s">
        <v>34</v>
      </c>
      <c r="AX218" s="13" t="s">
        <v>73</v>
      </c>
      <c r="AY218" s="218" t="s">
        <v>211</v>
      </c>
    </row>
    <row r="219" spans="1:65" s="14" customFormat="1" ht="11.25">
      <c r="B219" s="219"/>
      <c r="C219" s="220"/>
      <c r="D219" s="210" t="s">
        <v>219</v>
      </c>
      <c r="E219" s="221" t="s">
        <v>21</v>
      </c>
      <c r="F219" s="222" t="s">
        <v>4367</v>
      </c>
      <c r="G219" s="220"/>
      <c r="H219" s="223">
        <v>55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219</v>
      </c>
      <c r="AU219" s="229" t="s">
        <v>82</v>
      </c>
      <c r="AV219" s="14" t="s">
        <v>82</v>
      </c>
      <c r="AW219" s="14" t="s">
        <v>34</v>
      </c>
      <c r="AX219" s="14" t="s">
        <v>73</v>
      </c>
      <c r="AY219" s="229" t="s">
        <v>211</v>
      </c>
    </row>
    <row r="220" spans="1:65" s="13" customFormat="1" ht="11.25">
      <c r="B220" s="208"/>
      <c r="C220" s="209"/>
      <c r="D220" s="210" t="s">
        <v>219</v>
      </c>
      <c r="E220" s="211" t="s">
        <v>21</v>
      </c>
      <c r="F220" s="212" t="s">
        <v>4430</v>
      </c>
      <c r="G220" s="209"/>
      <c r="H220" s="211" t="s">
        <v>21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219</v>
      </c>
      <c r="AU220" s="218" t="s">
        <v>82</v>
      </c>
      <c r="AV220" s="13" t="s">
        <v>80</v>
      </c>
      <c r="AW220" s="13" t="s">
        <v>34</v>
      </c>
      <c r="AX220" s="13" t="s">
        <v>73</v>
      </c>
      <c r="AY220" s="218" t="s">
        <v>211</v>
      </c>
    </row>
    <row r="221" spans="1:65" s="14" customFormat="1" ht="11.25">
      <c r="B221" s="219"/>
      <c r="C221" s="220"/>
      <c r="D221" s="210" t="s">
        <v>219</v>
      </c>
      <c r="E221" s="221" t="s">
        <v>21</v>
      </c>
      <c r="F221" s="222" t="s">
        <v>4428</v>
      </c>
      <c r="G221" s="220"/>
      <c r="H221" s="223">
        <v>34.24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219</v>
      </c>
      <c r="AU221" s="229" t="s">
        <v>82</v>
      </c>
      <c r="AV221" s="14" t="s">
        <v>82</v>
      </c>
      <c r="AW221" s="14" t="s">
        <v>34</v>
      </c>
      <c r="AX221" s="14" t="s">
        <v>73</v>
      </c>
      <c r="AY221" s="229" t="s">
        <v>211</v>
      </c>
    </row>
    <row r="222" spans="1:65" s="13" customFormat="1" ht="11.25">
      <c r="B222" s="208"/>
      <c r="C222" s="209"/>
      <c r="D222" s="210" t="s">
        <v>219</v>
      </c>
      <c r="E222" s="211" t="s">
        <v>21</v>
      </c>
      <c r="F222" s="212" t="s">
        <v>4431</v>
      </c>
      <c r="G222" s="209"/>
      <c r="H222" s="211" t="s">
        <v>21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219</v>
      </c>
      <c r="AU222" s="218" t="s">
        <v>82</v>
      </c>
      <c r="AV222" s="13" t="s">
        <v>80</v>
      </c>
      <c r="AW222" s="13" t="s">
        <v>34</v>
      </c>
      <c r="AX222" s="13" t="s">
        <v>73</v>
      </c>
      <c r="AY222" s="218" t="s">
        <v>211</v>
      </c>
    </row>
    <row r="223" spans="1:65" s="14" customFormat="1" ht="11.25">
      <c r="B223" s="219"/>
      <c r="C223" s="220"/>
      <c r="D223" s="210" t="s">
        <v>219</v>
      </c>
      <c r="E223" s="221" t="s">
        <v>21</v>
      </c>
      <c r="F223" s="222" t="s">
        <v>4432</v>
      </c>
      <c r="G223" s="220"/>
      <c r="H223" s="223">
        <v>26.6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219</v>
      </c>
      <c r="AU223" s="229" t="s">
        <v>82</v>
      </c>
      <c r="AV223" s="14" t="s">
        <v>82</v>
      </c>
      <c r="AW223" s="14" t="s">
        <v>34</v>
      </c>
      <c r="AX223" s="14" t="s">
        <v>73</v>
      </c>
      <c r="AY223" s="229" t="s">
        <v>211</v>
      </c>
    </row>
    <row r="224" spans="1:65" s="13" customFormat="1" ht="11.25">
      <c r="B224" s="208"/>
      <c r="C224" s="209"/>
      <c r="D224" s="210" t="s">
        <v>219</v>
      </c>
      <c r="E224" s="211" t="s">
        <v>21</v>
      </c>
      <c r="F224" s="212" t="s">
        <v>4433</v>
      </c>
      <c r="G224" s="209"/>
      <c r="H224" s="211" t="s">
        <v>21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219</v>
      </c>
      <c r="AU224" s="218" t="s">
        <v>82</v>
      </c>
      <c r="AV224" s="13" t="s">
        <v>80</v>
      </c>
      <c r="AW224" s="13" t="s">
        <v>34</v>
      </c>
      <c r="AX224" s="13" t="s">
        <v>73</v>
      </c>
      <c r="AY224" s="218" t="s">
        <v>211</v>
      </c>
    </row>
    <row r="225" spans="1:65" s="14" customFormat="1" ht="11.25">
      <c r="B225" s="219"/>
      <c r="C225" s="220"/>
      <c r="D225" s="210" t="s">
        <v>219</v>
      </c>
      <c r="E225" s="221" t="s">
        <v>21</v>
      </c>
      <c r="F225" s="222" t="s">
        <v>4434</v>
      </c>
      <c r="G225" s="220"/>
      <c r="H225" s="223">
        <v>90.7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219</v>
      </c>
      <c r="AU225" s="229" t="s">
        <v>82</v>
      </c>
      <c r="AV225" s="14" t="s">
        <v>82</v>
      </c>
      <c r="AW225" s="14" t="s">
        <v>34</v>
      </c>
      <c r="AX225" s="14" t="s">
        <v>73</v>
      </c>
      <c r="AY225" s="229" t="s">
        <v>211</v>
      </c>
    </row>
    <row r="226" spans="1:65" s="13" customFormat="1" ht="11.25">
      <c r="B226" s="208"/>
      <c r="C226" s="209"/>
      <c r="D226" s="210" t="s">
        <v>219</v>
      </c>
      <c r="E226" s="211" t="s">
        <v>21</v>
      </c>
      <c r="F226" s="212" t="s">
        <v>4435</v>
      </c>
      <c r="G226" s="209"/>
      <c r="H226" s="211" t="s">
        <v>21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219</v>
      </c>
      <c r="AU226" s="218" t="s">
        <v>82</v>
      </c>
      <c r="AV226" s="13" t="s">
        <v>80</v>
      </c>
      <c r="AW226" s="13" t="s">
        <v>34</v>
      </c>
      <c r="AX226" s="13" t="s">
        <v>73</v>
      </c>
      <c r="AY226" s="218" t="s">
        <v>211</v>
      </c>
    </row>
    <row r="227" spans="1:65" s="14" customFormat="1" ht="11.25">
      <c r="B227" s="219"/>
      <c r="C227" s="220"/>
      <c r="D227" s="210" t="s">
        <v>219</v>
      </c>
      <c r="E227" s="221" t="s">
        <v>21</v>
      </c>
      <c r="F227" s="222" t="s">
        <v>4436</v>
      </c>
      <c r="G227" s="220"/>
      <c r="H227" s="223">
        <v>12.6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219</v>
      </c>
      <c r="AU227" s="229" t="s">
        <v>82</v>
      </c>
      <c r="AV227" s="14" t="s">
        <v>82</v>
      </c>
      <c r="AW227" s="14" t="s">
        <v>34</v>
      </c>
      <c r="AX227" s="14" t="s">
        <v>73</v>
      </c>
      <c r="AY227" s="229" t="s">
        <v>211</v>
      </c>
    </row>
    <row r="228" spans="1:65" s="15" customFormat="1" ht="11.25">
      <c r="B228" s="230"/>
      <c r="C228" s="231"/>
      <c r="D228" s="210" t="s">
        <v>219</v>
      </c>
      <c r="E228" s="232" t="s">
        <v>21</v>
      </c>
      <c r="F228" s="233" t="s">
        <v>225</v>
      </c>
      <c r="G228" s="231"/>
      <c r="H228" s="234">
        <v>253.38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219</v>
      </c>
      <c r="AU228" s="240" t="s">
        <v>82</v>
      </c>
      <c r="AV228" s="15" t="s">
        <v>100</v>
      </c>
      <c r="AW228" s="15" t="s">
        <v>34</v>
      </c>
      <c r="AX228" s="15" t="s">
        <v>80</v>
      </c>
      <c r="AY228" s="240" t="s">
        <v>211</v>
      </c>
    </row>
    <row r="229" spans="1:65" s="2" customFormat="1" ht="21.75" customHeight="1">
      <c r="A229" s="36"/>
      <c r="B229" s="37"/>
      <c r="C229" s="195" t="s">
        <v>354</v>
      </c>
      <c r="D229" s="195" t="s">
        <v>213</v>
      </c>
      <c r="E229" s="196" t="s">
        <v>674</v>
      </c>
      <c r="F229" s="197" t="s">
        <v>675</v>
      </c>
      <c r="G229" s="198" t="s">
        <v>216</v>
      </c>
      <c r="H229" s="199">
        <v>214.18</v>
      </c>
      <c r="I229" s="200"/>
      <c r="J229" s="201">
        <f>ROUND(I229*H229,2)</f>
        <v>0</v>
      </c>
      <c r="K229" s="197" t="s">
        <v>217</v>
      </c>
      <c r="L229" s="41"/>
      <c r="M229" s="202" t="s">
        <v>21</v>
      </c>
      <c r="N229" s="203" t="s">
        <v>44</v>
      </c>
      <c r="O229" s="66"/>
      <c r="P229" s="204">
        <f>O229*H229</f>
        <v>0</v>
      </c>
      <c r="Q229" s="204">
        <v>4.0000000000000003E-5</v>
      </c>
      <c r="R229" s="204">
        <f>Q229*H229</f>
        <v>8.5672000000000005E-3</v>
      </c>
      <c r="S229" s="204">
        <v>0</v>
      </c>
      <c r="T229" s="20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6" t="s">
        <v>100</v>
      </c>
      <c r="AT229" s="206" t="s">
        <v>213</v>
      </c>
      <c r="AU229" s="206" t="s">
        <v>82</v>
      </c>
      <c r="AY229" s="19" t="s">
        <v>211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9" t="s">
        <v>80</v>
      </c>
      <c r="BK229" s="207">
        <f>ROUND(I229*H229,2)</f>
        <v>0</v>
      </c>
      <c r="BL229" s="19" t="s">
        <v>100</v>
      </c>
      <c r="BM229" s="206" t="s">
        <v>4437</v>
      </c>
    </row>
    <row r="230" spans="1:65" s="13" customFormat="1" ht="11.25">
      <c r="B230" s="208"/>
      <c r="C230" s="209"/>
      <c r="D230" s="210" t="s">
        <v>219</v>
      </c>
      <c r="E230" s="211" t="s">
        <v>21</v>
      </c>
      <c r="F230" s="212" t="s">
        <v>4426</v>
      </c>
      <c r="G230" s="209"/>
      <c r="H230" s="211" t="s">
        <v>21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219</v>
      </c>
      <c r="AU230" s="218" t="s">
        <v>82</v>
      </c>
      <c r="AV230" s="13" t="s">
        <v>80</v>
      </c>
      <c r="AW230" s="13" t="s">
        <v>34</v>
      </c>
      <c r="AX230" s="13" t="s">
        <v>73</v>
      </c>
      <c r="AY230" s="218" t="s">
        <v>211</v>
      </c>
    </row>
    <row r="231" spans="1:65" s="13" customFormat="1" ht="11.25">
      <c r="B231" s="208"/>
      <c r="C231" s="209"/>
      <c r="D231" s="210" t="s">
        <v>219</v>
      </c>
      <c r="E231" s="211" t="s">
        <v>21</v>
      </c>
      <c r="F231" s="212" t="s">
        <v>4427</v>
      </c>
      <c r="G231" s="209"/>
      <c r="H231" s="211" t="s">
        <v>21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219</v>
      </c>
      <c r="AU231" s="218" t="s">
        <v>82</v>
      </c>
      <c r="AV231" s="13" t="s">
        <v>80</v>
      </c>
      <c r="AW231" s="13" t="s">
        <v>34</v>
      </c>
      <c r="AX231" s="13" t="s">
        <v>73</v>
      </c>
      <c r="AY231" s="218" t="s">
        <v>211</v>
      </c>
    </row>
    <row r="232" spans="1:65" s="14" customFormat="1" ht="11.25">
      <c r="B232" s="219"/>
      <c r="C232" s="220"/>
      <c r="D232" s="210" t="s">
        <v>219</v>
      </c>
      <c r="E232" s="221" t="s">
        <v>21</v>
      </c>
      <c r="F232" s="222" t="s">
        <v>4428</v>
      </c>
      <c r="G232" s="220"/>
      <c r="H232" s="223">
        <v>34.24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219</v>
      </c>
      <c r="AU232" s="229" t="s">
        <v>82</v>
      </c>
      <c r="AV232" s="14" t="s">
        <v>82</v>
      </c>
      <c r="AW232" s="14" t="s">
        <v>34</v>
      </c>
      <c r="AX232" s="14" t="s">
        <v>73</v>
      </c>
      <c r="AY232" s="229" t="s">
        <v>211</v>
      </c>
    </row>
    <row r="233" spans="1:65" s="13" customFormat="1" ht="11.25">
      <c r="B233" s="208"/>
      <c r="C233" s="209"/>
      <c r="D233" s="210" t="s">
        <v>219</v>
      </c>
      <c r="E233" s="211" t="s">
        <v>21</v>
      </c>
      <c r="F233" s="212" t="s">
        <v>4429</v>
      </c>
      <c r="G233" s="209"/>
      <c r="H233" s="211" t="s">
        <v>21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219</v>
      </c>
      <c r="AU233" s="218" t="s">
        <v>82</v>
      </c>
      <c r="AV233" s="13" t="s">
        <v>80</v>
      </c>
      <c r="AW233" s="13" t="s">
        <v>34</v>
      </c>
      <c r="AX233" s="13" t="s">
        <v>73</v>
      </c>
      <c r="AY233" s="218" t="s">
        <v>211</v>
      </c>
    </row>
    <row r="234" spans="1:65" s="14" customFormat="1" ht="11.25">
      <c r="B234" s="219"/>
      <c r="C234" s="220"/>
      <c r="D234" s="210" t="s">
        <v>219</v>
      </c>
      <c r="E234" s="221" t="s">
        <v>21</v>
      </c>
      <c r="F234" s="222" t="s">
        <v>4367</v>
      </c>
      <c r="G234" s="220"/>
      <c r="H234" s="223">
        <v>55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219</v>
      </c>
      <c r="AU234" s="229" t="s">
        <v>82</v>
      </c>
      <c r="AV234" s="14" t="s">
        <v>82</v>
      </c>
      <c r="AW234" s="14" t="s">
        <v>34</v>
      </c>
      <c r="AX234" s="14" t="s">
        <v>73</v>
      </c>
      <c r="AY234" s="229" t="s">
        <v>211</v>
      </c>
    </row>
    <row r="235" spans="1:65" s="13" customFormat="1" ht="11.25">
      <c r="B235" s="208"/>
      <c r="C235" s="209"/>
      <c r="D235" s="210" t="s">
        <v>219</v>
      </c>
      <c r="E235" s="211" t="s">
        <v>21</v>
      </c>
      <c r="F235" s="212" t="s">
        <v>4430</v>
      </c>
      <c r="G235" s="209"/>
      <c r="H235" s="211" t="s">
        <v>21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219</v>
      </c>
      <c r="AU235" s="218" t="s">
        <v>82</v>
      </c>
      <c r="AV235" s="13" t="s">
        <v>80</v>
      </c>
      <c r="AW235" s="13" t="s">
        <v>34</v>
      </c>
      <c r="AX235" s="13" t="s">
        <v>73</v>
      </c>
      <c r="AY235" s="218" t="s">
        <v>211</v>
      </c>
    </row>
    <row r="236" spans="1:65" s="14" customFormat="1" ht="11.25">
      <c r="B236" s="219"/>
      <c r="C236" s="220"/>
      <c r="D236" s="210" t="s">
        <v>219</v>
      </c>
      <c r="E236" s="221" t="s">
        <v>21</v>
      </c>
      <c r="F236" s="222" t="s">
        <v>4428</v>
      </c>
      <c r="G236" s="220"/>
      <c r="H236" s="223">
        <v>34.24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219</v>
      </c>
      <c r="AU236" s="229" t="s">
        <v>82</v>
      </c>
      <c r="AV236" s="14" t="s">
        <v>82</v>
      </c>
      <c r="AW236" s="14" t="s">
        <v>34</v>
      </c>
      <c r="AX236" s="14" t="s">
        <v>73</v>
      </c>
      <c r="AY236" s="229" t="s">
        <v>211</v>
      </c>
    </row>
    <row r="237" spans="1:65" s="13" customFormat="1" ht="11.25">
      <c r="B237" s="208"/>
      <c r="C237" s="209"/>
      <c r="D237" s="210" t="s">
        <v>219</v>
      </c>
      <c r="E237" s="211" t="s">
        <v>21</v>
      </c>
      <c r="F237" s="212" t="s">
        <v>4433</v>
      </c>
      <c r="G237" s="209"/>
      <c r="H237" s="211" t="s">
        <v>21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219</v>
      </c>
      <c r="AU237" s="218" t="s">
        <v>82</v>
      </c>
      <c r="AV237" s="13" t="s">
        <v>80</v>
      </c>
      <c r="AW237" s="13" t="s">
        <v>34</v>
      </c>
      <c r="AX237" s="13" t="s">
        <v>73</v>
      </c>
      <c r="AY237" s="218" t="s">
        <v>211</v>
      </c>
    </row>
    <row r="238" spans="1:65" s="14" customFormat="1" ht="11.25">
      <c r="B238" s="219"/>
      <c r="C238" s="220"/>
      <c r="D238" s="210" t="s">
        <v>219</v>
      </c>
      <c r="E238" s="221" t="s">
        <v>21</v>
      </c>
      <c r="F238" s="222" t="s">
        <v>4434</v>
      </c>
      <c r="G238" s="220"/>
      <c r="H238" s="223">
        <v>90.7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219</v>
      </c>
      <c r="AU238" s="229" t="s">
        <v>82</v>
      </c>
      <c r="AV238" s="14" t="s">
        <v>82</v>
      </c>
      <c r="AW238" s="14" t="s">
        <v>34</v>
      </c>
      <c r="AX238" s="14" t="s">
        <v>73</v>
      </c>
      <c r="AY238" s="229" t="s">
        <v>211</v>
      </c>
    </row>
    <row r="239" spans="1:65" s="15" customFormat="1" ht="11.25">
      <c r="B239" s="230"/>
      <c r="C239" s="231"/>
      <c r="D239" s="210" t="s">
        <v>219</v>
      </c>
      <c r="E239" s="232" t="s">
        <v>21</v>
      </c>
      <c r="F239" s="233" t="s">
        <v>225</v>
      </c>
      <c r="G239" s="231"/>
      <c r="H239" s="234">
        <v>214.18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219</v>
      </c>
      <c r="AU239" s="240" t="s">
        <v>82</v>
      </c>
      <c r="AV239" s="15" t="s">
        <v>100</v>
      </c>
      <c r="AW239" s="15" t="s">
        <v>34</v>
      </c>
      <c r="AX239" s="15" t="s">
        <v>80</v>
      </c>
      <c r="AY239" s="240" t="s">
        <v>211</v>
      </c>
    </row>
    <row r="240" spans="1:65" s="2" customFormat="1" ht="21.75" customHeight="1">
      <c r="A240" s="36"/>
      <c r="B240" s="37"/>
      <c r="C240" s="195" t="s">
        <v>360</v>
      </c>
      <c r="D240" s="195" t="s">
        <v>213</v>
      </c>
      <c r="E240" s="196" t="s">
        <v>1507</v>
      </c>
      <c r="F240" s="197" t="s">
        <v>1508</v>
      </c>
      <c r="G240" s="198" t="s">
        <v>216</v>
      </c>
      <c r="H240" s="199">
        <v>26.38</v>
      </c>
      <c r="I240" s="200"/>
      <c r="J240" s="201">
        <f>ROUND(I240*H240,2)</f>
        <v>0</v>
      </c>
      <c r="K240" s="197" t="s">
        <v>217</v>
      </c>
      <c r="L240" s="41"/>
      <c r="M240" s="202" t="s">
        <v>21</v>
      </c>
      <c r="N240" s="203" t="s">
        <v>44</v>
      </c>
      <c r="O240" s="66"/>
      <c r="P240" s="204">
        <f>O240*H240</f>
        <v>0</v>
      </c>
      <c r="Q240" s="204">
        <v>0</v>
      </c>
      <c r="R240" s="204">
        <f>Q240*H240</f>
        <v>0</v>
      </c>
      <c r="S240" s="204">
        <v>0.26100000000000001</v>
      </c>
      <c r="T240" s="205">
        <f>S240*H240</f>
        <v>6.8851800000000001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6" t="s">
        <v>100</v>
      </c>
      <c r="AT240" s="206" t="s">
        <v>213</v>
      </c>
      <c r="AU240" s="206" t="s">
        <v>82</v>
      </c>
      <c r="AY240" s="19" t="s">
        <v>211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9" t="s">
        <v>80</v>
      </c>
      <c r="BK240" s="207">
        <f>ROUND(I240*H240,2)</f>
        <v>0</v>
      </c>
      <c r="BL240" s="19" t="s">
        <v>100</v>
      </c>
      <c r="BM240" s="206" t="s">
        <v>4438</v>
      </c>
    </row>
    <row r="241" spans="1:65" s="13" customFormat="1" ht="11.25">
      <c r="B241" s="208"/>
      <c r="C241" s="209"/>
      <c r="D241" s="210" t="s">
        <v>219</v>
      </c>
      <c r="E241" s="211" t="s">
        <v>21</v>
      </c>
      <c r="F241" s="212" t="s">
        <v>1362</v>
      </c>
      <c r="G241" s="209"/>
      <c r="H241" s="211" t="s">
        <v>21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219</v>
      </c>
      <c r="AU241" s="218" t="s">
        <v>82</v>
      </c>
      <c r="AV241" s="13" t="s">
        <v>80</v>
      </c>
      <c r="AW241" s="13" t="s">
        <v>34</v>
      </c>
      <c r="AX241" s="13" t="s">
        <v>73</v>
      </c>
      <c r="AY241" s="218" t="s">
        <v>211</v>
      </c>
    </row>
    <row r="242" spans="1:65" s="14" customFormat="1" ht="11.25">
      <c r="B242" s="219"/>
      <c r="C242" s="220"/>
      <c r="D242" s="210" t="s">
        <v>219</v>
      </c>
      <c r="E242" s="221" t="s">
        <v>21</v>
      </c>
      <c r="F242" s="222" t="s">
        <v>4439</v>
      </c>
      <c r="G242" s="220"/>
      <c r="H242" s="223">
        <v>26.38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219</v>
      </c>
      <c r="AU242" s="229" t="s">
        <v>82</v>
      </c>
      <c r="AV242" s="14" t="s">
        <v>82</v>
      </c>
      <c r="AW242" s="14" t="s">
        <v>34</v>
      </c>
      <c r="AX242" s="14" t="s">
        <v>73</v>
      </c>
      <c r="AY242" s="229" t="s">
        <v>211</v>
      </c>
    </row>
    <row r="243" spans="1:65" s="15" customFormat="1" ht="11.25">
      <c r="B243" s="230"/>
      <c r="C243" s="231"/>
      <c r="D243" s="210" t="s">
        <v>219</v>
      </c>
      <c r="E243" s="232" t="s">
        <v>21</v>
      </c>
      <c r="F243" s="233" t="s">
        <v>225</v>
      </c>
      <c r="G243" s="231"/>
      <c r="H243" s="234">
        <v>26.38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219</v>
      </c>
      <c r="AU243" s="240" t="s">
        <v>82</v>
      </c>
      <c r="AV243" s="15" t="s">
        <v>100</v>
      </c>
      <c r="AW243" s="15" t="s">
        <v>34</v>
      </c>
      <c r="AX243" s="15" t="s">
        <v>80</v>
      </c>
      <c r="AY243" s="240" t="s">
        <v>211</v>
      </c>
    </row>
    <row r="244" spans="1:65" s="2" customFormat="1" ht="21.75" customHeight="1">
      <c r="A244" s="36"/>
      <c r="B244" s="37"/>
      <c r="C244" s="195" t="s">
        <v>7</v>
      </c>
      <c r="D244" s="195" t="s">
        <v>213</v>
      </c>
      <c r="E244" s="196" t="s">
        <v>4440</v>
      </c>
      <c r="F244" s="197" t="s">
        <v>4441</v>
      </c>
      <c r="G244" s="198" t="s">
        <v>216</v>
      </c>
      <c r="H244" s="199">
        <v>10.8</v>
      </c>
      <c r="I244" s="200"/>
      <c r="J244" s="201">
        <f>ROUND(I244*H244,2)</f>
        <v>0</v>
      </c>
      <c r="K244" s="197" t="s">
        <v>217</v>
      </c>
      <c r="L244" s="41"/>
      <c r="M244" s="202" t="s">
        <v>21</v>
      </c>
      <c r="N244" s="203" t="s">
        <v>44</v>
      </c>
      <c r="O244" s="66"/>
      <c r="P244" s="204">
        <f>O244*H244</f>
        <v>0</v>
      </c>
      <c r="Q244" s="204">
        <v>0</v>
      </c>
      <c r="R244" s="204">
        <f>Q244*H244</f>
        <v>0</v>
      </c>
      <c r="S244" s="204">
        <v>0.54500000000000004</v>
      </c>
      <c r="T244" s="205">
        <f>S244*H244</f>
        <v>5.886000000000001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6" t="s">
        <v>100</v>
      </c>
      <c r="AT244" s="206" t="s">
        <v>213</v>
      </c>
      <c r="AU244" s="206" t="s">
        <v>82</v>
      </c>
      <c r="AY244" s="19" t="s">
        <v>211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9" t="s">
        <v>80</v>
      </c>
      <c r="BK244" s="207">
        <f>ROUND(I244*H244,2)</f>
        <v>0</v>
      </c>
      <c r="BL244" s="19" t="s">
        <v>100</v>
      </c>
      <c r="BM244" s="206" t="s">
        <v>4442</v>
      </c>
    </row>
    <row r="245" spans="1:65" s="13" customFormat="1" ht="11.25">
      <c r="B245" s="208"/>
      <c r="C245" s="209"/>
      <c r="D245" s="210" t="s">
        <v>219</v>
      </c>
      <c r="E245" s="211" t="s">
        <v>21</v>
      </c>
      <c r="F245" s="212" t="s">
        <v>1362</v>
      </c>
      <c r="G245" s="209"/>
      <c r="H245" s="211" t="s">
        <v>21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219</v>
      </c>
      <c r="AU245" s="218" t="s">
        <v>82</v>
      </c>
      <c r="AV245" s="13" t="s">
        <v>80</v>
      </c>
      <c r="AW245" s="13" t="s">
        <v>34</v>
      </c>
      <c r="AX245" s="13" t="s">
        <v>73</v>
      </c>
      <c r="AY245" s="218" t="s">
        <v>211</v>
      </c>
    </row>
    <row r="246" spans="1:65" s="14" customFormat="1" ht="11.25">
      <c r="B246" s="219"/>
      <c r="C246" s="220"/>
      <c r="D246" s="210" t="s">
        <v>219</v>
      </c>
      <c r="E246" s="221" t="s">
        <v>21</v>
      </c>
      <c r="F246" s="222" t="s">
        <v>4443</v>
      </c>
      <c r="G246" s="220"/>
      <c r="H246" s="223">
        <v>4.5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219</v>
      </c>
      <c r="AU246" s="229" t="s">
        <v>82</v>
      </c>
      <c r="AV246" s="14" t="s">
        <v>82</v>
      </c>
      <c r="AW246" s="14" t="s">
        <v>34</v>
      </c>
      <c r="AX246" s="14" t="s">
        <v>73</v>
      </c>
      <c r="AY246" s="229" t="s">
        <v>211</v>
      </c>
    </row>
    <row r="247" spans="1:65" s="13" customFormat="1" ht="11.25">
      <c r="B247" s="208"/>
      <c r="C247" s="209"/>
      <c r="D247" s="210" t="s">
        <v>219</v>
      </c>
      <c r="E247" s="211" t="s">
        <v>21</v>
      </c>
      <c r="F247" s="212" t="s">
        <v>4379</v>
      </c>
      <c r="G247" s="209"/>
      <c r="H247" s="211" t="s">
        <v>21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219</v>
      </c>
      <c r="AU247" s="218" t="s">
        <v>82</v>
      </c>
      <c r="AV247" s="13" t="s">
        <v>80</v>
      </c>
      <c r="AW247" s="13" t="s">
        <v>34</v>
      </c>
      <c r="AX247" s="13" t="s">
        <v>73</v>
      </c>
      <c r="AY247" s="218" t="s">
        <v>211</v>
      </c>
    </row>
    <row r="248" spans="1:65" s="14" customFormat="1" ht="11.25">
      <c r="B248" s="219"/>
      <c r="C248" s="220"/>
      <c r="D248" s="210" t="s">
        <v>219</v>
      </c>
      <c r="E248" s="221" t="s">
        <v>21</v>
      </c>
      <c r="F248" s="222" t="s">
        <v>4444</v>
      </c>
      <c r="G248" s="220"/>
      <c r="H248" s="223">
        <v>1.8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219</v>
      </c>
      <c r="AU248" s="229" t="s">
        <v>82</v>
      </c>
      <c r="AV248" s="14" t="s">
        <v>82</v>
      </c>
      <c r="AW248" s="14" t="s">
        <v>34</v>
      </c>
      <c r="AX248" s="14" t="s">
        <v>73</v>
      </c>
      <c r="AY248" s="229" t="s">
        <v>211</v>
      </c>
    </row>
    <row r="249" spans="1:65" s="14" customFormat="1" ht="11.25">
      <c r="B249" s="219"/>
      <c r="C249" s="220"/>
      <c r="D249" s="210" t="s">
        <v>219</v>
      </c>
      <c r="E249" s="221" t="s">
        <v>21</v>
      </c>
      <c r="F249" s="222" t="s">
        <v>4445</v>
      </c>
      <c r="G249" s="220"/>
      <c r="H249" s="223">
        <v>4.5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219</v>
      </c>
      <c r="AU249" s="229" t="s">
        <v>82</v>
      </c>
      <c r="AV249" s="14" t="s">
        <v>82</v>
      </c>
      <c r="AW249" s="14" t="s">
        <v>34</v>
      </c>
      <c r="AX249" s="14" t="s">
        <v>73</v>
      </c>
      <c r="AY249" s="229" t="s">
        <v>211</v>
      </c>
    </row>
    <row r="250" spans="1:65" s="15" customFormat="1" ht="11.25">
      <c r="B250" s="230"/>
      <c r="C250" s="231"/>
      <c r="D250" s="210" t="s">
        <v>219</v>
      </c>
      <c r="E250" s="232" t="s">
        <v>21</v>
      </c>
      <c r="F250" s="233" t="s">
        <v>225</v>
      </c>
      <c r="G250" s="231"/>
      <c r="H250" s="234">
        <v>10.8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219</v>
      </c>
      <c r="AU250" s="240" t="s">
        <v>82</v>
      </c>
      <c r="AV250" s="15" t="s">
        <v>100</v>
      </c>
      <c r="AW250" s="15" t="s">
        <v>34</v>
      </c>
      <c r="AX250" s="15" t="s">
        <v>80</v>
      </c>
      <c r="AY250" s="240" t="s">
        <v>211</v>
      </c>
    </row>
    <row r="251" spans="1:65" s="2" customFormat="1" ht="21.75" customHeight="1">
      <c r="A251" s="36"/>
      <c r="B251" s="37"/>
      <c r="C251" s="195" t="s">
        <v>367</v>
      </c>
      <c r="D251" s="195" t="s">
        <v>213</v>
      </c>
      <c r="E251" s="196" t="s">
        <v>1546</v>
      </c>
      <c r="F251" s="197" t="s">
        <v>1547</v>
      </c>
      <c r="G251" s="198" t="s">
        <v>216</v>
      </c>
      <c r="H251" s="199">
        <v>15.957000000000001</v>
      </c>
      <c r="I251" s="200"/>
      <c r="J251" s="201">
        <f>ROUND(I251*H251,2)</f>
        <v>0</v>
      </c>
      <c r="K251" s="197" t="s">
        <v>217</v>
      </c>
      <c r="L251" s="41"/>
      <c r="M251" s="202" t="s">
        <v>21</v>
      </c>
      <c r="N251" s="203" t="s">
        <v>44</v>
      </c>
      <c r="O251" s="66"/>
      <c r="P251" s="204">
        <f>O251*H251</f>
        <v>0</v>
      </c>
      <c r="Q251" s="204">
        <v>0</v>
      </c>
      <c r="R251" s="204">
        <f>Q251*H251</f>
        <v>0</v>
      </c>
      <c r="S251" s="204">
        <v>8.7999999999999995E-2</v>
      </c>
      <c r="T251" s="205">
        <f>S251*H251</f>
        <v>1.4042159999999999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6" t="s">
        <v>100</v>
      </c>
      <c r="AT251" s="206" t="s">
        <v>213</v>
      </c>
      <c r="AU251" s="206" t="s">
        <v>82</v>
      </c>
      <c r="AY251" s="19" t="s">
        <v>211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9" t="s">
        <v>80</v>
      </c>
      <c r="BK251" s="207">
        <f>ROUND(I251*H251,2)</f>
        <v>0</v>
      </c>
      <c r="BL251" s="19" t="s">
        <v>100</v>
      </c>
      <c r="BM251" s="206" t="s">
        <v>4446</v>
      </c>
    </row>
    <row r="252" spans="1:65" s="13" customFormat="1" ht="11.25">
      <c r="B252" s="208"/>
      <c r="C252" s="209"/>
      <c r="D252" s="210" t="s">
        <v>219</v>
      </c>
      <c r="E252" s="211" t="s">
        <v>21</v>
      </c>
      <c r="F252" s="212" t="s">
        <v>1362</v>
      </c>
      <c r="G252" s="209"/>
      <c r="H252" s="211" t="s">
        <v>21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219</v>
      </c>
      <c r="AU252" s="218" t="s">
        <v>82</v>
      </c>
      <c r="AV252" s="13" t="s">
        <v>80</v>
      </c>
      <c r="AW252" s="13" t="s">
        <v>34</v>
      </c>
      <c r="AX252" s="13" t="s">
        <v>73</v>
      </c>
      <c r="AY252" s="218" t="s">
        <v>211</v>
      </c>
    </row>
    <row r="253" spans="1:65" s="14" customFormat="1" ht="11.25">
      <c r="B253" s="219"/>
      <c r="C253" s="220"/>
      <c r="D253" s="210" t="s">
        <v>219</v>
      </c>
      <c r="E253" s="221" t="s">
        <v>21</v>
      </c>
      <c r="F253" s="222" t="s">
        <v>4447</v>
      </c>
      <c r="G253" s="220"/>
      <c r="H253" s="223">
        <v>12.411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219</v>
      </c>
      <c r="AU253" s="229" t="s">
        <v>82</v>
      </c>
      <c r="AV253" s="14" t="s">
        <v>82</v>
      </c>
      <c r="AW253" s="14" t="s">
        <v>34</v>
      </c>
      <c r="AX253" s="14" t="s">
        <v>73</v>
      </c>
      <c r="AY253" s="229" t="s">
        <v>211</v>
      </c>
    </row>
    <row r="254" spans="1:65" s="13" customFormat="1" ht="11.25">
      <c r="B254" s="208"/>
      <c r="C254" s="209"/>
      <c r="D254" s="210" t="s">
        <v>219</v>
      </c>
      <c r="E254" s="211" t="s">
        <v>21</v>
      </c>
      <c r="F254" s="212" t="s">
        <v>4379</v>
      </c>
      <c r="G254" s="209"/>
      <c r="H254" s="211" t="s">
        <v>21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219</v>
      </c>
      <c r="AU254" s="218" t="s">
        <v>82</v>
      </c>
      <c r="AV254" s="13" t="s">
        <v>80</v>
      </c>
      <c r="AW254" s="13" t="s">
        <v>34</v>
      </c>
      <c r="AX254" s="13" t="s">
        <v>73</v>
      </c>
      <c r="AY254" s="218" t="s">
        <v>211</v>
      </c>
    </row>
    <row r="255" spans="1:65" s="14" customFormat="1" ht="11.25">
      <c r="B255" s="219"/>
      <c r="C255" s="220"/>
      <c r="D255" s="210" t="s">
        <v>219</v>
      </c>
      <c r="E255" s="221" t="s">
        <v>21</v>
      </c>
      <c r="F255" s="222" t="s">
        <v>4448</v>
      </c>
      <c r="G255" s="220"/>
      <c r="H255" s="223">
        <v>3.5459999999999998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219</v>
      </c>
      <c r="AU255" s="229" t="s">
        <v>82</v>
      </c>
      <c r="AV255" s="14" t="s">
        <v>82</v>
      </c>
      <c r="AW255" s="14" t="s">
        <v>34</v>
      </c>
      <c r="AX255" s="14" t="s">
        <v>73</v>
      </c>
      <c r="AY255" s="229" t="s">
        <v>211</v>
      </c>
    </row>
    <row r="256" spans="1:65" s="15" customFormat="1" ht="11.25">
      <c r="B256" s="230"/>
      <c r="C256" s="231"/>
      <c r="D256" s="210" t="s">
        <v>219</v>
      </c>
      <c r="E256" s="232" t="s">
        <v>21</v>
      </c>
      <c r="F256" s="233" t="s">
        <v>225</v>
      </c>
      <c r="G256" s="231"/>
      <c r="H256" s="234">
        <v>15.957000000000001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219</v>
      </c>
      <c r="AU256" s="240" t="s">
        <v>82</v>
      </c>
      <c r="AV256" s="15" t="s">
        <v>100</v>
      </c>
      <c r="AW256" s="15" t="s">
        <v>34</v>
      </c>
      <c r="AX256" s="15" t="s">
        <v>80</v>
      </c>
      <c r="AY256" s="240" t="s">
        <v>211</v>
      </c>
    </row>
    <row r="257" spans="1:65" s="2" customFormat="1" ht="21.75" customHeight="1">
      <c r="A257" s="36"/>
      <c r="B257" s="37"/>
      <c r="C257" s="195" t="s">
        <v>623</v>
      </c>
      <c r="D257" s="195" t="s">
        <v>213</v>
      </c>
      <c r="E257" s="196" t="s">
        <v>4449</v>
      </c>
      <c r="F257" s="197" t="s">
        <v>4450</v>
      </c>
      <c r="G257" s="198" t="s">
        <v>216</v>
      </c>
      <c r="H257" s="199">
        <v>1.5760000000000001</v>
      </c>
      <c r="I257" s="200"/>
      <c r="J257" s="201">
        <f>ROUND(I257*H257,2)</f>
        <v>0</v>
      </c>
      <c r="K257" s="197" t="s">
        <v>217</v>
      </c>
      <c r="L257" s="41"/>
      <c r="M257" s="202" t="s">
        <v>21</v>
      </c>
      <c r="N257" s="203" t="s">
        <v>44</v>
      </c>
      <c r="O257" s="66"/>
      <c r="P257" s="204">
        <f>O257*H257</f>
        <v>0</v>
      </c>
      <c r="Q257" s="204">
        <v>0</v>
      </c>
      <c r="R257" s="204">
        <f>Q257*H257</f>
        <v>0</v>
      </c>
      <c r="S257" s="204">
        <v>7.5999999999999998E-2</v>
      </c>
      <c r="T257" s="205">
        <f>S257*H257</f>
        <v>0.11977600000000001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6" t="s">
        <v>100</v>
      </c>
      <c r="AT257" s="206" t="s">
        <v>213</v>
      </c>
      <c r="AU257" s="206" t="s">
        <v>82</v>
      </c>
      <c r="AY257" s="19" t="s">
        <v>211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9" t="s">
        <v>80</v>
      </c>
      <c r="BK257" s="207">
        <f>ROUND(I257*H257,2)</f>
        <v>0</v>
      </c>
      <c r="BL257" s="19" t="s">
        <v>100</v>
      </c>
      <c r="BM257" s="206" t="s">
        <v>4451</v>
      </c>
    </row>
    <row r="258" spans="1:65" s="13" customFormat="1" ht="11.25">
      <c r="B258" s="208"/>
      <c r="C258" s="209"/>
      <c r="D258" s="210" t="s">
        <v>219</v>
      </c>
      <c r="E258" s="211" t="s">
        <v>21</v>
      </c>
      <c r="F258" s="212" t="s">
        <v>4452</v>
      </c>
      <c r="G258" s="209"/>
      <c r="H258" s="211" t="s">
        <v>21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219</v>
      </c>
      <c r="AU258" s="218" t="s">
        <v>82</v>
      </c>
      <c r="AV258" s="13" t="s">
        <v>80</v>
      </c>
      <c r="AW258" s="13" t="s">
        <v>34</v>
      </c>
      <c r="AX258" s="13" t="s">
        <v>73</v>
      </c>
      <c r="AY258" s="218" t="s">
        <v>211</v>
      </c>
    </row>
    <row r="259" spans="1:65" s="14" customFormat="1" ht="11.25">
      <c r="B259" s="219"/>
      <c r="C259" s="220"/>
      <c r="D259" s="210" t="s">
        <v>219</v>
      </c>
      <c r="E259" s="221" t="s">
        <v>21</v>
      </c>
      <c r="F259" s="222" t="s">
        <v>4453</v>
      </c>
      <c r="G259" s="220"/>
      <c r="H259" s="223">
        <v>1.5760000000000001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219</v>
      </c>
      <c r="AU259" s="229" t="s">
        <v>82</v>
      </c>
      <c r="AV259" s="14" t="s">
        <v>82</v>
      </c>
      <c r="AW259" s="14" t="s">
        <v>34</v>
      </c>
      <c r="AX259" s="14" t="s">
        <v>80</v>
      </c>
      <c r="AY259" s="229" t="s">
        <v>211</v>
      </c>
    </row>
    <row r="260" spans="1:65" s="2" customFormat="1" ht="21.75" customHeight="1">
      <c r="A260" s="36"/>
      <c r="B260" s="37"/>
      <c r="C260" s="195" t="s">
        <v>373</v>
      </c>
      <c r="D260" s="195" t="s">
        <v>213</v>
      </c>
      <c r="E260" s="196" t="s">
        <v>4454</v>
      </c>
      <c r="F260" s="197" t="s">
        <v>4455</v>
      </c>
      <c r="G260" s="198" t="s">
        <v>248</v>
      </c>
      <c r="H260" s="199">
        <v>3.1859999999999999</v>
      </c>
      <c r="I260" s="200"/>
      <c r="J260" s="201">
        <f>ROUND(I260*H260,2)</f>
        <v>0</v>
      </c>
      <c r="K260" s="197" t="s">
        <v>217</v>
      </c>
      <c r="L260" s="41"/>
      <c r="M260" s="202" t="s">
        <v>21</v>
      </c>
      <c r="N260" s="203" t="s">
        <v>44</v>
      </c>
      <c r="O260" s="66"/>
      <c r="P260" s="204">
        <f>O260*H260</f>
        <v>0</v>
      </c>
      <c r="Q260" s="204">
        <v>0</v>
      </c>
      <c r="R260" s="204">
        <f>Q260*H260</f>
        <v>0</v>
      </c>
      <c r="S260" s="204">
        <v>1.8</v>
      </c>
      <c r="T260" s="205">
        <f>S260*H260</f>
        <v>5.7347999999999999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6" t="s">
        <v>100</v>
      </c>
      <c r="AT260" s="206" t="s">
        <v>213</v>
      </c>
      <c r="AU260" s="206" t="s">
        <v>82</v>
      </c>
      <c r="AY260" s="19" t="s">
        <v>211</v>
      </c>
      <c r="BE260" s="207">
        <f>IF(N260="základní",J260,0)</f>
        <v>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9" t="s">
        <v>80</v>
      </c>
      <c r="BK260" s="207">
        <f>ROUND(I260*H260,2)</f>
        <v>0</v>
      </c>
      <c r="BL260" s="19" t="s">
        <v>100</v>
      </c>
      <c r="BM260" s="206" t="s">
        <v>4456</v>
      </c>
    </row>
    <row r="261" spans="1:65" s="13" customFormat="1" ht="11.25">
      <c r="B261" s="208"/>
      <c r="C261" s="209"/>
      <c r="D261" s="210" t="s">
        <v>219</v>
      </c>
      <c r="E261" s="211" t="s">
        <v>21</v>
      </c>
      <c r="F261" s="212" t="s">
        <v>1362</v>
      </c>
      <c r="G261" s="209"/>
      <c r="H261" s="211" t="s">
        <v>21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219</v>
      </c>
      <c r="AU261" s="218" t="s">
        <v>82</v>
      </c>
      <c r="AV261" s="13" t="s">
        <v>80</v>
      </c>
      <c r="AW261" s="13" t="s">
        <v>34</v>
      </c>
      <c r="AX261" s="13" t="s">
        <v>73</v>
      </c>
      <c r="AY261" s="218" t="s">
        <v>211</v>
      </c>
    </row>
    <row r="262" spans="1:65" s="13" customFormat="1" ht="11.25">
      <c r="B262" s="208"/>
      <c r="C262" s="209"/>
      <c r="D262" s="210" t="s">
        <v>219</v>
      </c>
      <c r="E262" s="211" t="s">
        <v>21</v>
      </c>
      <c r="F262" s="212" t="s">
        <v>4457</v>
      </c>
      <c r="G262" s="209"/>
      <c r="H262" s="211" t="s">
        <v>21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219</v>
      </c>
      <c r="AU262" s="218" t="s">
        <v>82</v>
      </c>
      <c r="AV262" s="13" t="s">
        <v>80</v>
      </c>
      <c r="AW262" s="13" t="s">
        <v>34</v>
      </c>
      <c r="AX262" s="13" t="s">
        <v>73</v>
      </c>
      <c r="AY262" s="218" t="s">
        <v>211</v>
      </c>
    </row>
    <row r="263" spans="1:65" s="14" customFormat="1" ht="11.25">
      <c r="B263" s="219"/>
      <c r="C263" s="220"/>
      <c r="D263" s="210" t="s">
        <v>219</v>
      </c>
      <c r="E263" s="221" t="s">
        <v>21</v>
      </c>
      <c r="F263" s="222" t="s">
        <v>4458</v>
      </c>
      <c r="G263" s="220"/>
      <c r="H263" s="223">
        <v>0.81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219</v>
      </c>
      <c r="AU263" s="229" t="s">
        <v>82</v>
      </c>
      <c r="AV263" s="14" t="s">
        <v>82</v>
      </c>
      <c r="AW263" s="14" t="s">
        <v>34</v>
      </c>
      <c r="AX263" s="14" t="s">
        <v>73</v>
      </c>
      <c r="AY263" s="229" t="s">
        <v>211</v>
      </c>
    </row>
    <row r="264" spans="1:65" s="14" customFormat="1" ht="11.25">
      <c r="B264" s="219"/>
      <c r="C264" s="220"/>
      <c r="D264" s="210" t="s">
        <v>219</v>
      </c>
      <c r="E264" s="221" t="s">
        <v>21</v>
      </c>
      <c r="F264" s="222" t="s">
        <v>4459</v>
      </c>
      <c r="G264" s="220"/>
      <c r="H264" s="223">
        <v>-0.35499999999999998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219</v>
      </c>
      <c r="AU264" s="229" t="s">
        <v>82</v>
      </c>
      <c r="AV264" s="14" t="s">
        <v>82</v>
      </c>
      <c r="AW264" s="14" t="s">
        <v>34</v>
      </c>
      <c r="AX264" s="14" t="s">
        <v>73</v>
      </c>
      <c r="AY264" s="229" t="s">
        <v>211</v>
      </c>
    </row>
    <row r="265" spans="1:65" s="13" customFormat="1" ht="11.25">
      <c r="B265" s="208"/>
      <c r="C265" s="209"/>
      <c r="D265" s="210" t="s">
        <v>219</v>
      </c>
      <c r="E265" s="211" t="s">
        <v>21</v>
      </c>
      <c r="F265" s="212" t="s">
        <v>4429</v>
      </c>
      <c r="G265" s="209"/>
      <c r="H265" s="211" t="s">
        <v>21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219</v>
      </c>
      <c r="AU265" s="218" t="s">
        <v>82</v>
      </c>
      <c r="AV265" s="13" t="s">
        <v>80</v>
      </c>
      <c r="AW265" s="13" t="s">
        <v>34</v>
      </c>
      <c r="AX265" s="13" t="s">
        <v>73</v>
      </c>
      <c r="AY265" s="218" t="s">
        <v>211</v>
      </c>
    </row>
    <row r="266" spans="1:65" s="14" customFormat="1" ht="11.25">
      <c r="B266" s="219"/>
      <c r="C266" s="220"/>
      <c r="D266" s="210" t="s">
        <v>219</v>
      </c>
      <c r="E266" s="221" t="s">
        <v>21</v>
      </c>
      <c r="F266" s="222" t="s">
        <v>4460</v>
      </c>
      <c r="G266" s="220"/>
      <c r="H266" s="223">
        <v>2.4300000000000002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219</v>
      </c>
      <c r="AU266" s="229" t="s">
        <v>82</v>
      </c>
      <c r="AV266" s="14" t="s">
        <v>82</v>
      </c>
      <c r="AW266" s="14" t="s">
        <v>34</v>
      </c>
      <c r="AX266" s="14" t="s">
        <v>73</v>
      </c>
      <c r="AY266" s="229" t="s">
        <v>211</v>
      </c>
    </row>
    <row r="267" spans="1:65" s="14" customFormat="1" ht="11.25">
      <c r="B267" s="219"/>
      <c r="C267" s="220"/>
      <c r="D267" s="210" t="s">
        <v>219</v>
      </c>
      <c r="E267" s="221" t="s">
        <v>21</v>
      </c>
      <c r="F267" s="222" t="s">
        <v>4461</v>
      </c>
      <c r="G267" s="220"/>
      <c r="H267" s="223">
        <v>-1.0640000000000001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219</v>
      </c>
      <c r="AU267" s="229" t="s">
        <v>82</v>
      </c>
      <c r="AV267" s="14" t="s">
        <v>82</v>
      </c>
      <c r="AW267" s="14" t="s">
        <v>34</v>
      </c>
      <c r="AX267" s="14" t="s">
        <v>73</v>
      </c>
      <c r="AY267" s="229" t="s">
        <v>211</v>
      </c>
    </row>
    <row r="268" spans="1:65" s="13" customFormat="1" ht="11.25">
      <c r="B268" s="208"/>
      <c r="C268" s="209"/>
      <c r="D268" s="210" t="s">
        <v>219</v>
      </c>
      <c r="E268" s="211" t="s">
        <v>21</v>
      </c>
      <c r="F268" s="212" t="s">
        <v>4462</v>
      </c>
      <c r="G268" s="209"/>
      <c r="H268" s="211" t="s">
        <v>21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219</v>
      </c>
      <c r="AU268" s="218" t="s">
        <v>82</v>
      </c>
      <c r="AV268" s="13" t="s">
        <v>80</v>
      </c>
      <c r="AW268" s="13" t="s">
        <v>34</v>
      </c>
      <c r="AX268" s="13" t="s">
        <v>73</v>
      </c>
      <c r="AY268" s="218" t="s">
        <v>211</v>
      </c>
    </row>
    <row r="269" spans="1:65" s="14" customFormat="1" ht="11.25">
      <c r="B269" s="219"/>
      <c r="C269" s="220"/>
      <c r="D269" s="210" t="s">
        <v>219</v>
      </c>
      <c r="E269" s="221" t="s">
        <v>21</v>
      </c>
      <c r="F269" s="222" t="s">
        <v>4458</v>
      </c>
      <c r="G269" s="220"/>
      <c r="H269" s="223">
        <v>0.81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219</v>
      </c>
      <c r="AU269" s="229" t="s">
        <v>82</v>
      </c>
      <c r="AV269" s="14" t="s">
        <v>82</v>
      </c>
      <c r="AW269" s="14" t="s">
        <v>34</v>
      </c>
      <c r="AX269" s="14" t="s">
        <v>73</v>
      </c>
      <c r="AY269" s="229" t="s">
        <v>211</v>
      </c>
    </row>
    <row r="270" spans="1:65" s="14" customFormat="1" ht="11.25">
      <c r="B270" s="219"/>
      <c r="C270" s="220"/>
      <c r="D270" s="210" t="s">
        <v>219</v>
      </c>
      <c r="E270" s="221" t="s">
        <v>21</v>
      </c>
      <c r="F270" s="222" t="s">
        <v>4459</v>
      </c>
      <c r="G270" s="220"/>
      <c r="H270" s="223">
        <v>-0.35499999999999998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219</v>
      </c>
      <c r="AU270" s="229" t="s">
        <v>82</v>
      </c>
      <c r="AV270" s="14" t="s">
        <v>82</v>
      </c>
      <c r="AW270" s="14" t="s">
        <v>34</v>
      </c>
      <c r="AX270" s="14" t="s">
        <v>73</v>
      </c>
      <c r="AY270" s="229" t="s">
        <v>211</v>
      </c>
    </row>
    <row r="271" spans="1:65" s="13" customFormat="1" ht="11.25">
      <c r="B271" s="208"/>
      <c r="C271" s="209"/>
      <c r="D271" s="210" t="s">
        <v>219</v>
      </c>
      <c r="E271" s="211" t="s">
        <v>21</v>
      </c>
      <c r="F271" s="212" t="s">
        <v>4379</v>
      </c>
      <c r="G271" s="209"/>
      <c r="H271" s="211" t="s">
        <v>21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219</v>
      </c>
      <c r="AU271" s="218" t="s">
        <v>82</v>
      </c>
      <c r="AV271" s="13" t="s">
        <v>80</v>
      </c>
      <c r="AW271" s="13" t="s">
        <v>34</v>
      </c>
      <c r="AX271" s="13" t="s">
        <v>73</v>
      </c>
      <c r="AY271" s="218" t="s">
        <v>211</v>
      </c>
    </row>
    <row r="272" spans="1:65" s="13" customFormat="1" ht="11.25">
      <c r="B272" s="208"/>
      <c r="C272" s="209"/>
      <c r="D272" s="210" t="s">
        <v>219</v>
      </c>
      <c r="E272" s="211" t="s">
        <v>21</v>
      </c>
      <c r="F272" s="212" t="s">
        <v>4463</v>
      </c>
      <c r="G272" s="209"/>
      <c r="H272" s="211" t="s">
        <v>21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219</v>
      </c>
      <c r="AU272" s="218" t="s">
        <v>82</v>
      </c>
      <c r="AV272" s="13" t="s">
        <v>80</v>
      </c>
      <c r="AW272" s="13" t="s">
        <v>34</v>
      </c>
      <c r="AX272" s="13" t="s">
        <v>73</v>
      </c>
      <c r="AY272" s="218" t="s">
        <v>211</v>
      </c>
    </row>
    <row r="273" spans="1:65" s="14" customFormat="1" ht="11.25">
      <c r="B273" s="219"/>
      <c r="C273" s="220"/>
      <c r="D273" s="210" t="s">
        <v>219</v>
      </c>
      <c r="E273" s="221" t="s">
        <v>21</v>
      </c>
      <c r="F273" s="222" t="s">
        <v>4458</v>
      </c>
      <c r="G273" s="220"/>
      <c r="H273" s="223">
        <v>0.81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219</v>
      </c>
      <c r="AU273" s="229" t="s">
        <v>82</v>
      </c>
      <c r="AV273" s="14" t="s">
        <v>82</v>
      </c>
      <c r="AW273" s="14" t="s">
        <v>34</v>
      </c>
      <c r="AX273" s="14" t="s">
        <v>73</v>
      </c>
      <c r="AY273" s="229" t="s">
        <v>211</v>
      </c>
    </row>
    <row r="274" spans="1:65" s="14" customFormat="1" ht="11.25">
      <c r="B274" s="219"/>
      <c r="C274" s="220"/>
      <c r="D274" s="210" t="s">
        <v>219</v>
      </c>
      <c r="E274" s="221" t="s">
        <v>21</v>
      </c>
      <c r="F274" s="222" t="s">
        <v>4459</v>
      </c>
      <c r="G274" s="220"/>
      <c r="H274" s="223">
        <v>-0.35499999999999998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219</v>
      </c>
      <c r="AU274" s="229" t="s">
        <v>82</v>
      </c>
      <c r="AV274" s="14" t="s">
        <v>82</v>
      </c>
      <c r="AW274" s="14" t="s">
        <v>34</v>
      </c>
      <c r="AX274" s="14" t="s">
        <v>73</v>
      </c>
      <c r="AY274" s="229" t="s">
        <v>211</v>
      </c>
    </row>
    <row r="275" spans="1:65" s="13" customFormat="1" ht="11.25">
      <c r="B275" s="208"/>
      <c r="C275" s="209"/>
      <c r="D275" s="210" t="s">
        <v>219</v>
      </c>
      <c r="E275" s="211" t="s">
        <v>21</v>
      </c>
      <c r="F275" s="212" t="s">
        <v>4464</v>
      </c>
      <c r="G275" s="209"/>
      <c r="H275" s="211" t="s">
        <v>21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219</v>
      </c>
      <c r="AU275" s="218" t="s">
        <v>82</v>
      </c>
      <c r="AV275" s="13" t="s">
        <v>80</v>
      </c>
      <c r="AW275" s="13" t="s">
        <v>34</v>
      </c>
      <c r="AX275" s="13" t="s">
        <v>73</v>
      </c>
      <c r="AY275" s="218" t="s">
        <v>211</v>
      </c>
    </row>
    <row r="276" spans="1:65" s="14" customFormat="1" ht="11.25">
      <c r="B276" s="219"/>
      <c r="C276" s="220"/>
      <c r="D276" s="210" t="s">
        <v>219</v>
      </c>
      <c r="E276" s="221" t="s">
        <v>21</v>
      </c>
      <c r="F276" s="222" t="s">
        <v>4458</v>
      </c>
      <c r="G276" s="220"/>
      <c r="H276" s="223">
        <v>0.81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219</v>
      </c>
      <c r="AU276" s="229" t="s">
        <v>82</v>
      </c>
      <c r="AV276" s="14" t="s">
        <v>82</v>
      </c>
      <c r="AW276" s="14" t="s">
        <v>34</v>
      </c>
      <c r="AX276" s="14" t="s">
        <v>73</v>
      </c>
      <c r="AY276" s="229" t="s">
        <v>211</v>
      </c>
    </row>
    <row r="277" spans="1:65" s="14" customFormat="1" ht="11.25">
      <c r="B277" s="219"/>
      <c r="C277" s="220"/>
      <c r="D277" s="210" t="s">
        <v>219</v>
      </c>
      <c r="E277" s="221" t="s">
        <v>21</v>
      </c>
      <c r="F277" s="222" t="s">
        <v>4459</v>
      </c>
      <c r="G277" s="220"/>
      <c r="H277" s="223">
        <v>-0.35499999999999998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219</v>
      </c>
      <c r="AU277" s="229" t="s">
        <v>82</v>
      </c>
      <c r="AV277" s="14" t="s">
        <v>82</v>
      </c>
      <c r="AW277" s="14" t="s">
        <v>34</v>
      </c>
      <c r="AX277" s="14" t="s">
        <v>73</v>
      </c>
      <c r="AY277" s="229" t="s">
        <v>211</v>
      </c>
    </row>
    <row r="278" spans="1:65" s="15" customFormat="1" ht="11.25">
      <c r="B278" s="230"/>
      <c r="C278" s="231"/>
      <c r="D278" s="210" t="s">
        <v>219</v>
      </c>
      <c r="E278" s="232" t="s">
        <v>21</v>
      </c>
      <c r="F278" s="233" t="s">
        <v>225</v>
      </c>
      <c r="G278" s="231"/>
      <c r="H278" s="234">
        <v>3.1859999999999999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219</v>
      </c>
      <c r="AU278" s="240" t="s">
        <v>82</v>
      </c>
      <c r="AV278" s="15" t="s">
        <v>100</v>
      </c>
      <c r="AW278" s="15" t="s">
        <v>34</v>
      </c>
      <c r="AX278" s="15" t="s">
        <v>80</v>
      </c>
      <c r="AY278" s="240" t="s">
        <v>211</v>
      </c>
    </row>
    <row r="279" spans="1:65" s="2" customFormat="1" ht="21.75" customHeight="1">
      <c r="A279" s="36"/>
      <c r="B279" s="37"/>
      <c r="C279" s="195" t="s">
        <v>383</v>
      </c>
      <c r="D279" s="195" t="s">
        <v>213</v>
      </c>
      <c r="E279" s="196" t="s">
        <v>4465</v>
      </c>
      <c r="F279" s="197" t="s">
        <v>4466</v>
      </c>
      <c r="G279" s="198" t="s">
        <v>248</v>
      </c>
      <c r="H279" s="199">
        <v>14.05</v>
      </c>
      <c r="I279" s="200"/>
      <c r="J279" s="201">
        <f>ROUND(I279*H279,2)</f>
        <v>0</v>
      </c>
      <c r="K279" s="197" t="s">
        <v>217</v>
      </c>
      <c r="L279" s="41"/>
      <c r="M279" s="202" t="s">
        <v>21</v>
      </c>
      <c r="N279" s="203" t="s">
        <v>44</v>
      </c>
      <c r="O279" s="66"/>
      <c r="P279" s="204">
        <f>O279*H279</f>
        <v>0</v>
      </c>
      <c r="Q279" s="204">
        <v>0</v>
      </c>
      <c r="R279" s="204">
        <f>Q279*H279</f>
        <v>0</v>
      </c>
      <c r="S279" s="204">
        <v>1.8</v>
      </c>
      <c r="T279" s="205">
        <f>S279*H279</f>
        <v>25.290000000000003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6" t="s">
        <v>100</v>
      </c>
      <c r="AT279" s="206" t="s">
        <v>213</v>
      </c>
      <c r="AU279" s="206" t="s">
        <v>82</v>
      </c>
      <c r="AY279" s="19" t="s">
        <v>211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9" t="s">
        <v>80</v>
      </c>
      <c r="BK279" s="207">
        <f>ROUND(I279*H279,2)</f>
        <v>0</v>
      </c>
      <c r="BL279" s="19" t="s">
        <v>100</v>
      </c>
      <c r="BM279" s="206" t="s">
        <v>4467</v>
      </c>
    </row>
    <row r="280" spans="1:65" s="13" customFormat="1" ht="11.25">
      <c r="B280" s="208"/>
      <c r="C280" s="209"/>
      <c r="D280" s="210" t="s">
        <v>219</v>
      </c>
      <c r="E280" s="211" t="s">
        <v>21</v>
      </c>
      <c r="F280" s="212" t="s">
        <v>4463</v>
      </c>
      <c r="G280" s="209"/>
      <c r="H280" s="211" t="s">
        <v>21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219</v>
      </c>
      <c r="AU280" s="218" t="s">
        <v>82</v>
      </c>
      <c r="AV280" s="13" t="s">
        <v>80</v>
      </c>
      <c r="AW280" s="13" t="s">
        <v>34</v>
      </c>
      <c r="AX280" s="13" t="s">
        <v>73</v>
      </c>
      <c r="AY280" s="218" t="s">
        <v>211</v>
      </c>
    </row>
    <row r="281" spans="1:65" s="14" customFormat="1" ht="11.25">
      <c r="B281" s="219"/>
      <c r="C281" s="220"/>
      <c r="D281" s="210" t="s">
        <v>219</v>
      </c>
      <c r="E281" s="221" t="s">
        <v>21</v>
      </c>
      <c r="F281" s="222" t="s">
        <v>4468</v>
      </c>
      <c r="G281" s="220"/>
      <c r="H281" s="223">
        <v>4.05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219</v>
      </c>
      <c r="AU281" s="229" t="s">
        <v>82</v>
      </c>
      <c r="AV281" s="14" t="s">
        <v>82</v>
      </c>
      <c r="AW281" s="14" t="s">
        <v>34</v>
      </c>
      <c r="AX281" s="14" t="s">
        <v>73</v>
      </c>
      <c r="AY281" s="229" t="s">
        <v>211</v>
      </c>
    </row>
    <row r="282" spans="1:65" s="13" customFormat="1" ht="11.25">
      <c r="B282" s="208"/>
      <c r="C282" s="209"/>
      <c r="D282" s="210" t="s">
        <v>219</v>
      </c>
      <c r="E282" s="211" t="s">
        <v>21</v>
      </c>
      <c r="F282" s="212" t="s">
        <v>1222</v>
      </c>
      <c r="G282" s="209"/>
      <c r="H282" s="211" t="s">
        <v>21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219</v>
      </c>
      <c r="AU282" s="218" t="s">
        <v>82</v>
      </c>
      <c r="AV282" s="13" t="s">
        <v>80</v>
      </c>
      <c r="AW282" s="13" t="s">
        <v>34</v>
      </c>
      <c r="AX282" s="13" t="s">
        <v>73</v>
      </c>
      <c r="AY282" s="218" t="s">
        <v>211</v>
      </c>
    </row>
    <row r="283" spans="1:65" s="14" customFormat="1" ht="11.25">
      <c r="B283" s="219"/>
      <c r="C283" s="220"/>
      <c r="D283" s="210" t="s">
        <v>219</v>
      </c>
      <c r="E283" s="221" t="s">
        <v>21</v>
      </c>
      <c r="F283" s="222" t="s">
        <v>4469</v>
      </c>
      <c r="G283" s="220"/>
      <c r="H283" s="223">
        <v>10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219</v>
      </c>
      <c r="AU283" s="229" t="s">
        <v>82</v>
      </c>
      <c r="AV283" s="14" t="s">
        <v>82</v>
      </c>
      <c r="AW283" s="14" t="s">
        <v>34</v>
      </c>
      <c r="AX283" s="14" t="s">
        <v>73</v>
      </c>
      <c r="AY283" s="229" t="s">
        <v>211</v>
      </c>
    </row>
    <row r="284" spans="1:65" s="15" customFormat="1" ht="11.25">
      <c r="B284" s="230"/>
      <c r="C284" s="231"/>
      <c r="D284" s="210" t="s">
        <v>219</v>
      </c>
      <c r="E284" s="232" t="s">
        <v>21</v>
      </c>
      <c r="F284" s="233" t="s">
        <v>225</v>
      </c>
      <c r="G284" s="231"/>
      <c r="H284" s="234">
        <v>14.05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219</v>
      </c>
      <c r="AU284" s="240" t="s">
        <v>82</v>
      </c>
      <c r="AV284" s="15" t="s">
        <v>100</v>
      </c>
      <c r="AW284" s="15" t="s">
        <v>34</v>
      </c>
      <c r="AX284" s="15" t="s">
        <v>80</v>
      </c>
      <c r="AY284" s="240" t="s">
        <v>211</v>
      </c>
    </row>
    <row r="285" spans="1:65" s="2" customFormat="1" ht="21.75" customHeight="1">
      <c r="A285" s="36"/>
      <c r="B285" s="37"/>
      <c r="C285" s="195" t="s">
        <v>387</v>
      </c>
      <c r="D285" s="195" t="s">
        <v>213</v>
      </c>
      <c r="E285" s="196" t="s">
        <v>1572</v>
      </c>
      <c r="F285" s="197" t="s">
        <v>1573</v>
      </c>
      <c r="G285" s="198" t="s">
        <v>438</v>
      </c>
      <c r="H285" s="199">
        <v>10.4</v>
      </c>
      <c r="I285" s="200"/>
      <c r="J285" s="201">
        <f>ROUND(I285*H285,2)</f>
        <v>0</v>
      </c>
      <c r="K285" s="197" t="s">
        <v>217</v>
      </c>
      <c r="L285" s="41"/>
      <c r="M285" s="202" t="s">
        <v>21</v>
      </c>
      <c r="N285" s="203" t="s">
        <v>44</v>
      </c>
      <c r="O285" s="66"/>
      <c r="P285" s="204">
        <f>O285*H285</f>
        <v>0</v>
      </c>
      <c r="Q285" s="204">
        <v>0</v>
      </c>
      <c r="R285" s="204">
        <f>Q285*H285</f>
        <v>0</v>
      </c>
      <c r="S285" s="204">
        <v>8.9999999999999993E-3</v>
      </c>
      <c r="T285" s="205">
        <f>S285*H285</f>
        <v>9.3600000000000003E-2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6" t="s">
        <v>100</v>
      </c>
      <c r="AT285" s="206" t="s">
        <v>213</v>
      </c>
      <c r="AU285" s="206" t="s">
        <v>82</v>
      </c>
      <c r="AY285" s="19" t="s">
        <v>211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9" t="s">
        <v>80</v>
      </c>
      <c r="BK285" s="207">
        <f>ROUND(I285*H285,2)</f>
        <v>0</v>
      </c>
      <c r="BL285" s="19" t="s">
        <v>100</v>
      </c>
      <c r="BM285" s="206" t="s">
        <v>4470</v>
      </c>
    </row>
    <row r="286" spans="1:65" s="13" customFormat="1" ht="11.25">
      <c r="B286" s="208"/>
      <c r="C286" s="209"/>
      <c r="D286" s="210" t="s">
        <v>219</v>
      </c>
      <c r="E286" s="211" t="s">
        <v>21</v>
      </c>
      <c r="F286" s="212" t="s">
        <v>4471</v>
      </c>
      <c r="G286" s="209"/>
      <c r="H286" s="211" t="s">
        <v>21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219</v>
      </c>
      <c r="AU286" s="218" t="s">
        <v>82</v>
      </c>
      <c r="AV286" s="13" t="s">
        <v>80</v>
      </c>
      <c r="AW286" s="13" t="s">
        <v>34</v>
      </c>
      <c r="AX286" s="13" t="s">
        <v>73</v>
      </c>
      <c r="AY286" s="218" t="s">
        <v>211</v>
      </c>
    </row>
    <row r="287" spans="1:65" s="14" customFormat="1" ht="11.25">
      <c r="B287" s="219"/>
      <c r="C287" s="220"/>
      <c r="D287" s="210" t="s">
        <v>219</v>
      </c>
      <c r="E287" s="221" t="s">
        <v>21</v>
      </c>
      <c r="F287" s="222" t="s">
        <v>4472</v>
      </c>
      <c r="G287" s="220"/>
      <c r="H287" s="223">
        <v>2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219</v>
      </c>
      <c r="AU287" s="229" t="s">
        <v>82</v>
      </c>
      <c r="AV287" s="14" t="s">
        <v>82</v>
      </c>
      <c r="AW287" s="14" t="s">
        <v>34</v>
      </c>
      <c r="AX287" s="14" t="s">
        <v>73</v>
      </c>
      <c r="AY287" s="229" t="s">
        <v>211</v>
      </c>
    </row>
    <row r="288" spans="1:65" s="14" customFormat="1" ht="11.25">
      <c r="B288" s="219"/>
      <c r="C288" s="220"/>
      <c r="D288" s="210" t="s">
        <v>219</v>
      </c>
      <c r="E288" s="221" t="s">
        <v>21</v>
      </c>
      <c r="F288" s="222" t="s">
        <v>4473</v>
      </c>
      <c r="G288" s="220"/>
      <c r="H288" s="223">
        <v>8.4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219</v>
      </c>
      <c r="AU288" s="229" t="s">
        <v>82</v>
      </c>
      <c r="AV288" s="14" t="s">
        <v>82</v>
      </c>
      <c r="AW288" s="14" t="s">
        <v>34</v>
      </c>
      <c r="AX288" s="14" t="s">
        <v>73</v>
      </c>
      <c r="AY288" s="229" t="s">
        <v>211</v>
      </c>
    </row>
    <row r="289" spans="1:65" s="15" customFormat="1" ht="11.25">
      <c r="B289" s="230"/>
      <c r="C289" s="231"/>
      <c r="D289" s="210" t="s">
        <v>219</v>
      </c>
      <c r="E289" s="232" t="s">
        <v>21</v>
      </c>
      <c r="F289" s="233" t="s">
        <v>225</v>
      </c>
      <c r="G289" s="231"/>
      <c r="H289" s="234">
        <v>10.4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219</v>
      </c>
      <c r="AU289" s="240" t="s">
        <v>82</v>
      </c>
      <c r="AV289" s="15" t="s">
        <v>100</v>
      </c>
      <c r="AW289" s="15" t="s">
        <v>34</v>
      </c>
      <c r="AX289" s="15" t="s">
        <v>80</v>
      </c>
      <c r="AY289" s="240" t="s">
        <v>211</v>
      </c>
    </row>
    <row r="290" spans="1:65" s="2" customFormat="1" ht="16.5" customHeight="1">
      <c r="A290" s="36"/>
      <c r="B290" s="37"/>
      <c r="C290" s="195" t="s">
        <v>398</v>
      </c>
      <c r="D290" s="195" t="s">
        <v>213</v>
      </c>
      <c r="E290" s="196" t="s">
        <v>4474</v>
      </c>
      <c r="F290" s="197" t="s">
        <v>4475</v>
      </c>
      <c r="G290" s="198" t="s">
        <v>216</v>
      </c>
      <c r="H290" s="199">
        <v>1.18</v>
      </c>
      <c r="I290" s="200"/>
      <c r="J290" s="201">
        <f>ROUND(I290*H290,2)</f>
        <v>0</v>
      </c>
      <c r="K290" s="197" t="s">
        <v>21</v>
      </c>
      <c r="L290" s="41"/>
      <c r="M290" s="202" t="s">
        <v>21</v>
      </c>
      <c r="N290" s="203" t="s">
        <v>44</v>
      </c>
      <c r="O290" s="66"/>
      <c r="P290" s="204">
        <f>O290*H290</f>
        <v>0</v>
      </c>
      <c r="Q290" s="204">
        <v>8.5500000000000003E-3</v>
      </c>
      <c r="R290" s="204">
        <f>Q290*H290</f>
        <v>1.0088999999999999E-2</v>
      </c>
      <c r="S290" s="204">
        <v>0</v>
      </c>
      <c r="T290" s="20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6" t="s">
        <v>100</v>
      </c>
      <c r="AT290" s="206" t="s">
        <v>213</v>
      </c>
      <c r="AU290" s="206" t="s">
        <v>82</v>
      </c>
      <c r="AY290" s="19" t="s">
        <v>211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9" t="s">
        <v>80</v>
      </c>
      <c r="BK290" s="207">
        <f>ROUND(I290*H290,2)</f>
        <v>0</v>
      </c>
      <c r="BL290" s="19" t="s">
        <v>100</v>
      </c>
      <c r="BM290" s="206" t="s">
        <v>4476</v>
      </c>
    </row>
    <row r="291" spans="1:65" s="13" customFormat="1" ht="11.25">
      <c r="B291" s="208"/>
      <c r="C291" s="209"/>
      <c r="D291" s="210" t="s">
        <v>219</v>
      </c>
      <c r="E291" s="211" t="s">
        <v>21</v>
      </c>
      <c r="F291" s="212" t="s">
        <v>1362</v>
      </c>
      <c r="G291" s="209"/>
      <c r="H291" s="211" t="s">
        <v>21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219</v>
      </c>
      <c r="AU291" s="218" t="s">
        <v>82</v>
      </c>
      <c r="AV291" s="13" t="s">
        <v>80</v>
      </c>
      <c r="AW291" s="13" t="s">
        <v>34</v>
      </c>
      <c r="AX291" s="13" t="s">
        <v>73</v>
      </c>
      <c r="AY291" s="218" t="s">
        <v>211</v>
      </c>
    </row>
    <row r="292" spans="1:65" s="14" customFormat="1" ht="11.25">
      <c r="B292" s="219"/>
      <c r="C292" s="220"/>
      <c r="D292" s="210" t="s">
        <v>219</v>
      </c>
      <c r="E292" s="221" t="s">
        <v>21</v>
      </c>
      <c r="F292" s="222" t="s">
        <v>4477</v>
      </c>
      <c r="G292" s="220"/>
      <c r="H292" s="223">
        <v>0.7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219</v>
      </c>
      <c r="AU292" s="229" t="s">
        <v>82</v>
      </c>
      <c r="AV292" s="14" t="s">
        <v>82</v>
      </c>
      <c r="AW292" s="14" t="s">
        <v>34</v>
      </c>
      <c r="AX292" s="14" t="s">
        <v>73</v>
      </c>
      <c r="AY292" s="229" t="s">
        <v>211</v>
      </c>
    </row>
    <row r="293" spans="1:65" s="14" customFormat="1" ht="11.25">
      <c r="B293" s="219"/>
      <c r="C293" s="220"/>
      <c r="D293" s="210" t="s">
        <v>219</v>
      </c>
      <c r="E293" s="221" t="s">
        <v>21</v>
      </c>
      <c r="F293" s="222" t="s">
        <v>4478</v>
      </c>
      <c r="G293" s="220"/>
      <c r="H293" s="223">
        <v>0.48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219</v>
      </c>
      <c r="AU293" s="229" t="s">
        <v>82</v>
      </c>
      <c r="AV293" s="14" t="s">
        <v>82</v>
      </c>
      <c r="AW293" s="14" t="s">
        <v>34</v>
      </c>
      <c r="AX293" s="14" t="s">
        <v>73</v>
      </c>
      <c r="AY293" s="229" t="s">
        <v>211</v>
      </c>
    </row>
    <row r="294" spans="1:65" s="15" customFormat="1" ht="11.25">
      <c r="B294" s="230"/>
      <c r="C294" s="231"/>
      <c r="D294" s="210" t="s">
        <v>219</v>
      </c>
      <c r="E294" s="232" t="s">
        <v>21</v>
      </c>
      <c r="F294" s="233" t="s">
        <v>225</v>
      </c>
      <c r="G294" s="231"/>
      <c r="H294" s="234">
        <v>1.18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219</v>
      </c>
      <c r="AU294" s="240" t="s">
        <v>82</v>
      </c>
      <c r="AV294" s="15" t="s">
        <v>100</v>
      </c>
      <c r="AW294" s="15" t="s">
        <v>34</v>
      </c>
      <c r="AX294" s="15" t="s">
        <v>80</v>
      </c>
      <c r="AY294" s="240" t="s">
        <v>211</v>
      </c>
    </row>
    <row r="295" spans="1:65" s="2" customFormat="1" ht="16.5" customHeight="1">
      <c r="A295" s="36"/>
      <c r="B295" s="37"/>
      <c r="C295" s="195" t="s">
        <v>404</v>
      </c>
      <c r="D295" s="195" t="s">
        <v>213</v>
      </c>
      <c r="E295" s="196" t="s">
        <v>1629</v>
      </c>
      <c r="F295" s="197" t="s">
        <v>4479</v>
      </c>
      <c r="G295" s="198" t="s">
        <v>243</v>
      </c>
      <c r="H295" s="199">
        <v>1</v>
      </c>
      <c r="I295" s="200"/>
      <c r="J295" s="201">
        <f>ROUND(I295*H295,2)</f>
        <v>0</v>
      </c>
      <c r="K295" s="197" t="s">
        <v>21</v>
      </c>
      <c r="L295" s="41"/>
      <c r="M295" s="202" t="s">
        <v>21</v>
      </c>
      <c r="N295" s="203" t="s">
        <v>44</v>
      </c>
      <c r="O295" s="66"/>
      <c r="P295" s="204">
        <f>O295*H295</f>
        <v>0</v>
      </c>
      <c r="Q295" s="204">
        <v>0</v>
      </c>
      <c r="R295" s="204">
        <f>Q295*H295</f>
        <v>0</v>
      </c>
      <c r="S295" s="204">
        <v>0</v>
      </c>
      <c r="T295" s="20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6" t="s">
        <v>100</v>
      </c>
      <c r="AT295" s="206" t="s">
        <v>213</v>
      </c>
      <c r="AU295" s="206" t="s">
        <v>82</v>
      </c>
      <c r="AY295" s="19" t="s">
        <v>211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9" t="s">
        <v>80</v>
      </c>
      <c r="BK295" s="207">
        <f>ROUND(I295*H295,2)</f>
        <v>0</v>
      </c>
      <c r="BL295" s="19" t="s">
        <v>100</v>
      </c>
      <c r="BM295" s="206" t="s">
        <v>4480</v>
      </c>
    </row>
    <row r="296" spans="1:65" s="14" customFormat="1" ht="11.25">
      <c r="B296" s="219"/>
      <c r="C296" s="220"/>
      <c r="D296" s="210" t="s">
        <v>219</v>
      </c>
      <c r="E296" s="221" t="s">
        <v>21</v>
      </c>
      <c r="F296" s="222" t="s">
        <v>80</v>
      </c>
      <c r="G296" s="220"/>
      <c r="H296" s="223">
        <v>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219</v>
      </c>
      <c r="AU296" s="229" t="s">
        <v>82</v>
      </c>
      <c r="AV296" s="14" t="s">
        <v>82</v>
      </c>
      <c r="AW296" s="14" t="s">
        <v>34</v>
      </c>
      <c r="AX296" s="14" t="s">
        <v>73</v>
      </c>
      <c r="AY296" s="229" t="s">
        <v>211</v>
      </c>
    </row>
    <row r="297" spans="1:65" s="15" customFormat="1" ht="11.25">
      <c r="B297" s="230"/>
      <c r="C297" s="231"/>
      <c r="D297" s="210" t="s">
        <v>219</v>
      </c>
      <c r="E297" s="232" t="s">
        <v>21</v>
      </c>
      <c r="F297" s="233" t="s">
        <v>225</v>
      </c>
      <c r="G297" s="231"/>
      <c r="H297" s="234">
        <v>1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219</v>
      </c>
      <c r="AU297" s="240" t="s">
        <v>82</v>
      </c>
      <c r="AV297" s="15" t="s">
        <v>100</v>
      </c>
      <c r="AW297" s="15" t="s">
        <v>34</v>
      </c>
      <c r="AX297" s="15" t="s">
        <v>80</v>
      </c>
      <c r="AY297" s="240" t="s">
        <v>211</v>
      </c>
    </row>
    <row r="298" spans="1:65" s="2" customFormat="1" ht="16.5" customHeight="1">
      <c r="A298" s="36"/>
      <c r="B298" s="37"/>
      <c r="C298" s="195" t="s">
        <v>409</v>
      </c>
      <c r="D298" s="195" t="s">
        <v>213</v>
      </c>
      <c r="E298" s="196" t="s">
        <v>4481</v>
      </c>
      <c r="F298" s="197" t="s">
        <v>4482</v>
      </c>
      <c r="G298" s="198" t="s">
        <v>243</v>
      </c>
      <c r="H298" s="199">
        <v>1</v>
      </c>
      <c r="I298" s="200"/>
      <c r="J298" s="201">
        <f>ROUND(I298*H298,2)</f>
        <v>0</v>
      </c>
      <c r="K298" s="197" t="s">
        <v>21</v>
      </c>
      <c r="L298" s="41"/>
      <c r="M298" s="202" t="s">
        <v>21</v>
      </c>
      <c r="N298" s="203" t="s">
        <v>44</v>
      </c>
      <c r="O298" s="66"/>
      <c r="P298" s="204">
        <f>O298*H298</f>
        <v>0</v>
      </c>
      <c r="Q298" s="204">
        <v>0</v>
      </c>
      <c r="R298" s="204">
        <f>Q298*H298</f>
        <v>0</v>
      </c>
      <c r="S298" s="204">
        <v>0.05</v>
      </c>
      <c r="T298" s="205">
        <f>S298*H298</f>
        <v>0.05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6" t="s">
        <v>100</v>
      </c>
      <c r="AT298" s="206" t="s">
        <v>213</v>
      </c>
      <c r="AU298" s="206" t="s">
        <v>82</v>
      </c>
      <c r="AY298" s="19" t="s">
        <v>211</v>
      </c>
      <c r="BE298" s="207">
        <f>IF(N298="základní",J298,0)</f>
        <v>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9" t="s">
        <v>80</v>
      </c>
      <c r="BK298" s="207">
        <f>ROUND(I298*H298,2)</f>
        <v>0</v>
      </c>
      <c r="BL298" s="19" t="s">
        <v>100</v>
      </c>
      <c r="BM298" s="206" t="s">
        <v>4483</v>
      </c>
    </row>
    <row r="299" spans="1:65" s="14" customFormat="1" ht="11.25">
      <c r="B299" s="219"/>
      <c r="C299" s="220"/>
      <c r="D299" s="210" t="s">
        <v>219</v>
      </c>
      <c r="E299" s="221" t="s">
        <v>21</v>
      </c>
      <c r="F299" s="222" t="s">
        <v>80</v>
      </c>
      <c r="G299" s="220"/>
      <c r="H299" s="223">
        <v>1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219</v>
      </c>
      <c r="AU299" s="229" t="s">
        <v>82</v>
      </c>
      <c r="AV299" s="14" t="s">
        <v>82</v>
      </c>
      <c r="AW299" s="14" t="s">
        <v>34</v>
      </c>
      <c r="AX299" s="14" t="s">
        <v>73</v>
      </c>
      <c r="AY299" s="229" t="s">
        <v>211</v>
      </c>
    </row>
    <row r="300" spans="1:65" s="15" customFormat="1" ht="11.25">
      <c r="B300" s="230"/>
      <c r="C300" s="231"/>
      <c r="D300" s="210" t="s">
        <v>219</v>
      </c>
      <c r="E300" s="232" t="s">
        <v>21</v>
      </c>
      <c r="F300" s="233" t="s">
        <v>225</v>
      </c>
      <c r="G300" s="231"/>
      <c r="H300" s="234">
        <v>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219</v>
      </c>
      <c r="AU300" s="240" t="s">
        <v>82</v>
      </c>
      <c r="AV300" s="15" t="s">
        <v>100</v>
      </c>
      <c r="AW300" s="15" t="s">
        <v>34</v>
      </c>
      <c r="AX300" s="15" t="s">
        <v>80</v>
      </c>
      <c r="AY300" s="240" t="s">
        <v>211</v>
      </c>
    </row>
    <row r="301" spans="1:65" s="2" customFormat="1" ht="21.75" customHeight="1">
      <c r="A301" s="36"/>
      <c r="B301" s="37"/>
      <c r="C301" s="195" t="s">
        <v>415</v>
      </c>
      <c r="D301" s="195" t="s">
        <v>213</v>
      </c>
      <c r="E301" s="196" t="s">
        <v>1638</v>
      </c>
      <c r="F301" s="197" t="s">
        <v>1639</v>
      </c>
      <c r="G301" s="198" t="s">
        <v>752</v>
      </c>
      <c r="H301" s="199">
        <v>1</v>
      </c>
      <c r="I301" s="200"/>
      <c r="J301" s="201">
        <f>ROUND(I301*H301,2)</f>
        <v>0</v>
      </c>
      <c r="K301" s="197" t="s">
        <v>21</v>
      </c>
      <c r="L301" s="41"/>
      <c r="M301" s="202" t="s">
        <v>21</v>
      </c>
      <c r="N301" s="203" t="s">
        <v>44</v>
      </c>
      <c r="O301" s="66"/>
      <c r="P301" s="204">
        <f>O301*H301</f>
        <v>0</v>
      </c>
      <c r="Q301" s="204">
        <v>0</v>
      </c>
      <c r="R301" s="204">
        <f>Q301*H301</f>
        <v>0</v>
      </c>
      <c r="S301" s="204">
        <v>0.05</v>
      </c>
      <c r="T301" s="205">
        <f>S301*H301</f>
        <v>0.05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6" t="s">
        <v>100</v>
      </c>
      <c r="AT301" s="206" t="s">
        <v>213</v>
      </c>
      <c r="AU301" s="206" t="s">
        <v>82</v>
      </c>
      <c r="AY301" s="19" t="s">
        <v>211</v>
      </c>
      <c r="BE301" s="207">
        <f>IF(N301="základní",J301,0)</f>
        <v>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9" t="s">
        <v>80</v>
      </c>
      <c r="BK301" s="207">
        <f>ROUND(I301*H301,2)</f>
        <v>0</v>
      </c>
      <c r="BL301" s="19" t="s">
        <v>100</v>
      </c>
      <c r="BM301" s="206" t="s">
        <v>4484</v>
      </c>
    </row>
    <row r="302" spans="1:65" s="14" customFormat="1" ht="11.25">
      <c r="B302" s="219"/>
      <c r="C302" s="220"/>
      <c r="D302" s="210" t="s">
        <v>219</v>
      </c>
      <c r="E302" s="221" t="s">
        <v>21</v>
      </c>
      <c r="F302" s="222" t="s">
        <v>80</v>
      </c>
      <c r="G302" s="220"/>
      <c r="H302" s="223">
        <v>1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219</v>
      </c>
      <c r="AU302" s="229" t="s">
        <v>82</v>
      </c>
      <c r="AV302" s="14" t="s">
        <v>82</v>
      </c>
      <c r="AW302" s="14" t="s">
        <v>34</v>
      </c>
      <c r="AX302" s="14" t="s">
        <v>73</v>
      </c>
      <c r="AY302" s="229" t="s">
        <v>211</v>
      </c>
    </row>
    <row r="303" spans="1:65" s="15" customFormat="1" ht="11.25">
      <c r="B303" s="230"/>
      <c r="C303" s="231"/>
      <c r="D303" s="210" t="s">
        <v>219</v>
      </c>
      <c r="E303" s="232" t="s">
        <v>21</v>
      </c>
      <c r="F303" s="233" t="s">
        <v>225</v>
      </c>
      <c r="G303" s="231"/>
      <c r="H303" s="234">
        <v>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219</v>
      </c>
      <c r="AU303" s="240" t="s">
        <v>82</v>
      </c>
      <c r="AV303" s="15" t="s">
        <v>100</v>
      </c>
      <c r="AW303" s="15" t="s">
        <v>34</v>
      </c>
      <c r="AX303" s="15" t="s">
        <v>80</v>
      </c>
      <c r="AY303" s="240" t="s">
        <v>211</v>
      </c>
    </row>
    <row r="304" spans="1:65" s="2" customFormat="1" ht="16.5" customHeight="1">
      <c r="A304" s="36"/>
      <c r="B304" s="37"/>
      <c r="C304" s="195" t="s">
        <v>421</v>
      </c>
      <c r="D304" s="195" t="s">
        <v>213</v>
      </c>
      <c r="E304" s="196" t="s">
        <v>1641</v>
      </c>
      <c r="F304" s="197" t="s">
        <v>4485</v>
      </c>
      <c r="G304" s="198" t="s">
        <v>243</v>
      </c>
      <c r="H304" s="199">
        <v>1</v>
      </c>
      <c r="I304" s="200"/>
      <c r="J304" s="201">
        <f>ROUND(I304*H304,2)</f>
        <v>0</v>
      </c>
      <c r="K304" s="197" t="s">
        <v>21</v>
      </c>
      <c r="L304" s="41"/>
      <c r="M304" s="202" t="s">
        <v>21</v>
      </c>
      <c r="N304" s="203" t="s">
        <v>44</v>
      </c>
      <c r="O304" s="66"/>
      <c r="P304" s="204">
        <f>O304*H304</f>
        <v>0</v>
      </c>
      <c r="Q304" s="204">
        <v>0</v>
      </c>
      <c r="R304" s="204">
        <f>Q304*H304</f>
        <v>0</v>
      </c>
      <c r="S304" s="204">
        <v>0.02</v>
      </c>
      <c r="T304" s="205">
        <f>S304*H304</f>
        <v>0.02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6" t="s">
        <v>100</v>
      </c>
      <c r="AT304" s="206" t="s">
        <v>213</v>
      </c>
      <c r="AU304" s="206" t="s">
        <v>82</v>
      </c>
      <c r="AY304" s="19" t="s">
        <v>211</v>
      </c>
      <c r="BE304" s="207">
        <f>IF(N304="základní",J304,0)</f>
        <v>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9" t="s">
        <v>80</v>
      </c>
      <c r="BK304" s="207">
        <f>ROUND(I304*H304,2)</f>
        <v>0</v>
      </c>
      <c r="BL304" s="19" t="s">
        <v>100</v>
      </c>
      <c r="BM304" s="206" t="s">
        <v>4486</v>
      </c>
    </row>
    <row r="305" spans="1:65" s="14" customFormat="1" ht="11.25">
      <c r="B305" s="219"/>
      <c r="C305" s="220"/>
      <c r="D305" s="210" t="s">
        <v>219</v>
      </c>
      <c r="E305" s="221" t="s">
        <v>21</v>
      </c>
      <c r="F305" s="222" t="s">
        <v>80</v>
      </c>
      <c r="G305" s="220"/>
      <c r="H305" s="223">
        <v>1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219</v>
      </c>
      <c r="AU305" s="229" t="s">
        <v>82</v>
      </c>
      <c r="AV305" s="14" t="s">
        <v>82</v>
      </c>
      <c r="AW305" s="14" t="s">
        <v>34</v>
      </c>
      <c r="AX305" s="14" t="s">
        <v>73</v>
      </c>
      <c r="AY305" s="229" t="s">
        <v>211</v>
      </c>
    </row>
    <row r="306" spans="1:65" s="15" customFormat="1" ht="11.25">
      <c r="B306" s="230"/>
      <c r="C306" s="231"/>
      <c r="D306" s="210" t="s">
        <v>219</v>
      </c>
      <c r="E306" s="232" t="s">
        <v>21</v>
      </c>
      <c r="F306" s="233" t="s">
        <v>225</v>
      </c>
      <c r="G306" s="231"/>
      <c r="H306" s="234">
        <v>1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219</v>
      </c>
      <c r="AU306" s="240" t="s">
        <v>82</v>
      </c>
      <c r="AV306" s="15" t="s">
        <v>100</v>
      </c>
      <c r="AW306" s="15" t="s">
        <v>34</v>
      </c>
      <c r="AX306" s="15" t="s">
        <v>80</v>
      </c>
      <c r="AY306" s="240" t="s">
        <v>211</v>
      </c>
    </row>
    <row r="307" spans="1:65" s="12" customFormat="1" ht="22.9" customHeight="1">
      <c r="B307" s="179"/>
      <c r="C307" s="180"/>
      <c r="D307" s="181" t="s">
        <v>72</v>
      </c>
      <c r="E307" s="193" t="s">
        <v>754</v>
      </c>
      <c r="F307" s="193" t="s">
        <v>755</v>
      </c>
      <c r="G307" s="180"/>
      <c r="H307" s="180"/>
      <c r="I307" s="183"/>
      <c r="J307" s="194">
        <f>BK307</f>
        <v>0</v>
      </c>
      <c r="K307" s="180"/>
      <c r="L307" s="185"/>
      <c r="M307" s="186"/>
      <c r="N307" s="187"/>
      <c r="O307" s="187"/>
      <c r="P307" s="188">
        <f>SUM(P308:P327)</f>
        <v>0</v>
      </c>
      <c r="Q307" s="187"/>
      <c r="R307" s="188">
        <f>SUM(R308:R327)</f>
        <v>0</v>
      </c>
      <c r="S307" s="187"/>
      <c r="T307" s="189">
        <f>SUM(T308:T327)</f>
        <v>0</v>
      </c>
      <c r="AR307" s="190" t="s">
        <v>80</v>
      </c>
      <c r="AT307" s="191" t="s">
        <v>72</v>
      </c>
      <c r="AU307" s="191" t="s">
        <v>80</v>
      </c>
      <c r="AY307" s="190" t="s">
        <v>211</v>
      </c>
      <c r="BK307" s="192">
        <f>SUM(BK308:BK327)</f>
        <v>0</v>
      </c>
    </row>
    <row r="308" spans="1:65" s="2" customFormat="1" ht="21.75" customHeight="1">
      <c r="A308" s="36"/>
      <c r="B308" s="37"/>
      <c r="C308" s="195" t="s">
        <v>428</v>
      </c>
      <c r="D308" s="195" t="s">
        <v>213</v>
      </c>
      <c r="E308" s="196" t="s">
        <v>1644</v>
      </c>
      <c r="F308" s="197" t="s">
        <v>1645</v>
      </c>
      <c r="G308" s="198" t="s">
        <v>370</v>
      </c>
      <c r="H308" s="199">
        <v>46.597999999999999</v>
      </c>
      <c r="I308" s="200"/>
      <c r="J308" s="201">
        <f>ROUND(I308*H308,2)</f>
        <v>0</v>
      </c>
      <c r="K308" s="197" t="s">
        <v>217</v>
      </c>
      <c r="L308" s="41"/>
      <c r="M308" s="202" t="s">
        <v>21</v>
      </c>
      <c r="N308" s="203" t="s">
        <v>44</v>
      </c>
      <c r="O308" s="66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100</v>
      </c>
      <c r="AT308" s="206" t="s">
        <v>213</v>
      </c>
      <c r="AU308" s="206" t="s">
        <v>82</v>
      </c>
      <c r="AY308" s="19" t="s">
        <v>211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9" t="s">
        <v>80</v>
      </c>
      <c r="BK308" s="207">
        <f>ROUND(I308*H308,2)</f>
        <v>0</v>
      </c>
      <c r="BL308" s="19" t="s">
        <v>100</v>
      </c>
      <c r="BM308" s="206" t="s">
        <v>4487</v>
      </c>
    </row>
    <row r="309" spans="1:65" s="2" customFormat="1" ht="21.75" customHeight="1">
      <c r="A309" s="36"/>
      <c r="B309" s="37"/>
      <c r="C309" s="195" t="s">
        <v>435</v>
      </c>
      <c r="D309" s="195" t="s">
        <v>213</v>
      </c>
      <c r="E309" s="196" t="s">
        <v>767</v>
      </c>
      <c r="F309" s="197" t="s">
        <v>768</v>
      </c>
      <c r="G309" s="198" t="s">
        <v>370</v>
      </c>
      <c r="H309" s="199">
        <v>46.597999999999999</v>
      </c>
      <c r="I309" s="200"/>
      <c r="J309" s="201">
        <f>ROUND(I309*H309,2)</f>
        <v>0</v>
      </c>
      <c r="K309" s="197" t="s">
        <v>21</v>
      </c>
      <c r="L309" s="41"/>
      <c r="M309" s="202" t="s">
        <v>21</v>
      </c>
      <c r="N309" s="203" t="s">
        <v>44</v>
      </c>
      <c r="O309" s="66"/>
      <c r="P309" s="204">
        <f>O309*H309</f>
        <v>0</v>
      </c>
      <c r="Q309" s="204">
        <v>0</v>
      </c>
      <c r="R309" s="204">
        <f>Q309*H309</f>
        <v>0</v>
      </c>
      <c r="S309" s="204">
        <v>0</v>
      </c>
      <c r="T309" s="20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6" t="s">
        <v>100</v>
      </c>
      <c r="AT309" s="206" t="s">
        <v>213</v>
      </c>
      <c r="AU309" s="206" t="s">
        <v>82</v>
      </c>
      <c r="AY309" s="19" t="s">
        <v>211</v>
      </c>
      <c r="BE309" s="207">
        <f>IF(N309="základní",J309,0)</f>
        <v>0</v>
      </c>
      <c r="BF309" s="207">
        <f>IF(N309="snížená",J309,0)</f>
        <v>0</v>
      </c>
      <c r="BG309" s="207">
        <f>IF(N309="zákl. přenesená",J309,0)</f>
        <v>0</v>
      </c>
      <c r="BH309" s="207">
        <f>IF(N309="sníž. přenesená",J309,0)</f>
        <v>0</v>
      </c>
      <c r="BI309" s="207">
        <f>IF(N309="nulová",J309,0)</f>
        <v>0</v>
      </c>
      <c r="BJ309" s="19" t="s">
        <v>80</v>
      </c>
      <c r="BK309" s="207">
        <f>ROUND(I309*H309,2)</f>
        <v>0</v>
      </c>
      <c r="BL309" s="19" t="s">
        <v>100</v>
      </c>
      <c r="BM309" s="206" t="s">
        <v>4488</v>
      </c>
    </row>
    <row r="310" spans="1:65" s="2" customFormat="1" ht="16.5" customHeight="1">
      <c r="A310" s="36"/>
      <c r="B310" s="37"/>
      <c r="C310" s="195" t="s">
        <v>444</v>
      </c>
      <c r="D310" s="195" t="s">
        <v>213</v>
      </c>
      <c r="E310" s="196" t="s">
        <v>771</v>
      </c>
      <c r="F310" s="197" t="s">
        <v>772</v>
      </c>
      <c r="G310" s="198" t="s">
        <v>370</v>
      </c>
      <c r="H310" s="199">
        <v>46.597999999999999</v>
      </c>
      <c r="I310" s="200"/>
      <c r="J310" s="201">
        <f>ROUND(I310*H310,2)</f>
        <v>0</v>
      </c>
      <c r="K310" s="197" t="s">
        <v>217</v>
      </c>
      <c r="L310" s="41"/>
      <c r="M310" s="202" t="s">
        <v>21</v>
      </c>
      <c r="N310" s="203" t="s">
        <v>44</v>
      </c>
      <c r="O310" s="66"/>
      <c r="P310" s="204">
        <f>O310*H310</f>
        <v>0</v>
      </c>
      <c r="Q310" s="204">
        <v>0</v>
      </c>
      <c r="R310" s="204">
        <f>Q310*H310</f>
        <v>0</v>
      </c>
      <c r="S310" s="204">
        <v>0</v>
      </c>
      <c r="T310" s="20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100</v>
      </c>
      <c r="AT310" s="206" t="s">
        <v>213</v>
      </c>
      <c r="AU310" s="206" t="s">
        <v>82</v>
      </c>
      <c r="AY310" s="19" t="s">
        <v>211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9" t="s">
        <v>80</v>
      </c>
      <c r="BK310" s="207">
        <f>ROUND(I310*H310,2)</f>
        <v>0</v>
      </c>
      <c r="BL310" s="19" t="s">
        <v>100</v>
      </c>
      <c r="BM310" s="206" t="s">
        <v>4489</v>
      </c>
    </row>
    <row r="311" spans="1:65" s="2" customFormat="1" ht="16.5" customHeight="1">
      <c r="A311" s="36"/>
      <c r="B311" s="37"/>
      <c r="C311" s="195" t="s">
        <v>451</v>
      </c>
      <c r="D311" s="195" t="s">
        <v>213</v>
      </c>
      <c r="E311" s="196" t="s">
        <v>1649</v>
      </c>
      <c r="F311" s="197" t="s">
        <v>1650</v>
      </c>
      <c r="G311" s="198" t="s">
        <v>370</v>
      </c>
      <c r="H311" s="199">
        <v>46.597999999999999</v>
      </c>
      <c r="I311" s="200"/>
      <c r="J311" s="201">
        <f>ROUND(I311*H311,2)</f>
        <v>0</v>
      </c>
      <c r="K311" s="197" t="s">
        <v>21</v>
      </c>
      <c r="L311" s="41"/>
      <c r="M311" s="202" t="s">
        <v>21</v>
      </c>
      <c r="N311" s="203" t="s">
        <v>44</v>
      </c>
      <c r="O311" s="66"/>
      <c r="P311" s="204">
        <f>O311*H311</f>
        <v>0</v>
      </c>
      <c r="Q311" s="204">
        <v>0</v>
      </c>
      <c r="R311" s="204">
        <f>Q311*H311</f>
        <v>0</v>
      </c>
      <c r="S311" s="204">
        <v>0</v>
      </c>
      <c r="T311" s="20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6" t="s">
        <v>100</v>
      </c>
      <c r="AT311" s="206" t="s">
        <v>213</v>
      </c>
      <c r="AU311" s="206" t="s">
        <v>82</v>
      </c>
      <c r="AY311" s="19" t="s">
        <v>211</v>
      </c>
      <c r="BE311" s="207">
        <f>IF(N311="základní",J311,0)</f>
        <v>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9" t="s">
        <v>80</v>
      </c>
      <c r="BK311" s="207">
        <f>ROUND(I311*H311,2)</f>
        <v>0</v>
      </c>
      <c r="BL311" s="19" t="s">
        <v>100</v>
      </c>
      <c r="BM311" s="206" t="s">
        <v>4490</v>
      </c>
    </row>
    <row r="312" spans="1:65" s="2" customFormat="1" ht="21.75" customHeight="1">
      <c r="A312" s="36"/>
      <c r="B312" s="37"/>
      <c r="C312" s="195" t="s">
        <v>457</v>
      </c>
      <c r="D312" s="195" t="s">
        <v>213</v>
      </c>
      <c r="E312" s="196" t="s">
        <v>1652</v>
      </c>
      <c r="F312" s="197" t="s">
        <v>1653</v>
      </c>
      <c r="G312" s="198" t="s">
        <v>370</v>
      </c>
      <c r="H312" s="199">
        <v>35.353000000000002</v>
      </c>
      <c r="I312" s="200"/>
      <c r="J312" s="201">
        <f>ROUND(I312*H312,2)</f>
        <v>0</v>
      </c>
      <c r="K312" s="197" t="s">
        <v>21</v>
      </c>
      <c r="L312" s="41"/>
      <c r="M312" s="202" t="s">
        <v>21</v>
      </c>
      <c r="N312" s="203" t="s">
        <v>44</v>
      </c>
      <c r="O312" s="66"/>
      <c r="P312" s="204">
        <f>O312*H312</f>
        <v>0</v>
      </c>
      <c r="Q312" s="204">
        <v>0</v>
      </c>
      <c r="R312" s="204">
        <f>Q312*H312</f>
        <v>0</v>
      </c>
      <c r="S312" s="204">
        <v>0</v>
      </c>
      <c r="T312" s="20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6" t="s">
        <v>100</v>
      </c>
      <c r="AT312" s="206" t="s">
        <v>213</v>
      </c>
      <c r="AU312" s="206" t="s">
        <v>82</v>
      </c>
      <c r="AY312" s="19" t="s">
        <v>211</v>
      </c>
      <c r="BE312" s="207">
        <f>IF(N312="základní",J312,0)</f>
        <v>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9" t="s">
        <v>80</v>
      </c>
      <c r="BK312" s="207">
        <f>ROUND(I312*H312,2)</f>
        <v>0</v>
      </c>
      <c r="BL312" s="19" t="s">
        <v>100</v>
      </c>
      <c r="BM312" s="206" t="s">
        <v>4491</v>
      </c>
    </row>
    <row r="313" spans="1:65" s="14" customFormat="1" ht="11.25">
      <c r="B313" s="219"/>
      <c r="C313" s="220"/>
      <c r="D313" s="210" t="s">
        <v>219</v>
      </c>
      <c r="E313" s="221" t="s">
        <v>21</v>
      </c>
      <c r="F313" s="222" t="s">
        <v>4492</v>
      </c>
      <c r="G313" s="220"/>
      <c r="H313" s="223">
        <v>44.353000000000002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219</v>
      </c>
      <c r="AU313" s="229" t="s">
        <v>82</v>
      </c>
      <c r="AV313" s="14" t="s">
        <v>82</v>
      </c>
      <c r="AW313" s="14" t="s">
        <v>34</v>
      </c>
      <c r="AX313" s="14" t="s">
        <v>73</v>
      </c>
      <c r="AY313" s="229" t="s">
        <v>211</v>
      </c>
    </row>
    <row r="314" spans="1:65" s="14" customFormat="1" ht="11.25">
      <c r="B314" s="219"/>
      <c r="C314" s="220"/>
      <c r="D314" s="210" t="s">
        <v>219</v>
      </c>
      <c r="E314" s="221" t="s">
        <v>21</v>
      </c>
      <c r="F314" s="222" t="s">
        <v>4493</v>
      </c>
      <c r="G314" s="220"/>
      <c r="H314" s="223">
        <v>-9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219</v>
      </c>
      <c r="AU314" s="229" t="s">
        <v>82</v>
      </c>
      <c r="AV314" s="14" t="s">
        <v>82</v>
      </c>
      <c r="AW314" s="14" t="s">
        <v>34</v>
      </c>
      <c r="AX314" s="14" t="s">
        <v>73</v>
      </c>
      <c r="AY314" s="229" t="s">
        <v>211</v>
      </c>
    </row>
    <row r="315" spans="1:65" s="15" customFormat="1" ht="11.25">
      <c r="B315" s="230"/>
      <c r="C315" s="231"/>
      <c r="D315" s="210" t="s">
        <v>219</v>
      </c>
      <c r="E315" s="232" t="s">
        <v>21</v>
      </c>
      <c r="F315" s="233" t="s">
        <v>225</v>
      </c>
      <c r="G315" s="231"/>
      <c r="H315" s="234">
        <v>35.353000000000002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219</v>
      </c>
      <c r="AU315" s="240" t="s">
        <v>82</v>
      </c>
      <c r="AV315" s="15" t="s">
        <v>100</v>
      </c>
      <c r="AW315" s="15" t="s">
        <v>34</v>
      </c>
      <c r="AX315" s="15" t="s">
        <v>80</v>
      </c>
      <c r="AY315" s="240" t="s">
        <v>211</v>
      </c>
    </row>
    <row r="316" spans="1:65" s="2" customFormat="1" ht="21.75" customHeight="1">
      <c r="A316" s="36"/>
      <c r="B316" s="37"/>
      <c r="C316" s="195" t="s">
        <v>465</v>
      </c>
      <c r="D316" s="195" t="s">
        <v>213</v>
      </c>
      <c r="E316" s="196" t="s">
        <v>1657</v>
      </c>
      <c r="F316" s="197" t="s">
        <v>1658</v>
      </c>
      <c r="G316" s="198" t="s">
        <v>370</v>
      </c>
      <c r="H316" s="199">
        <v>9</v>
      </c>
      <c r="I316" s="200"/>
      <c r="J316" s="201">
        <f>ROUND(I316*H316,2)</f>
        <v>0</v>
      </c>
      <c r="K316" s="197" t="s">
        <v>21</v>
      </c>
      <c r="L316" s="41"/>
      <c r="M316" s="202" t="s">
        <v>21</v>
      </c>
      <c r="N316" s="203" t="s">
        <v>44</v>
      </c>
      <c r="O316" s="66"/>
      <c r="P316" s="204">
        <f>O316*H316</f>
        <v>0</v>
      </c>
      <c r="Q316" s="204">
        <v>0</v>
      </c>
      <c r="R316" s="204">
        <f>Q316*H316</f>
        <v>0</v>
      </c>
      <c r="S316" s="204">
        <v>0</v>
      </c>
      <c r="T316" s="20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100</v>
      </c>
      <c r="AT316" s="206" t="s">
        <v>213</v>
      </c>
      <c r="AU316" s="206" t="s">
        <v>82</v>
      </c>
      <c r="AY316" s="19" t="s">
        <v>211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9" t="s">
        <v>80</v>
      </c>
      <c r="BK316" s="207">
        <f>ROUND(I316*H316,2)</f>
        <v>0</v>
      </c>
      <c r="BL316" s="19" t="s">
        <v>100</v>
      </c>
      <c r="BM316" s="206" t="s">
        <v>4494</v>
      </c>
    </row>
    <row r="317" spans="1:65" s="13" customFormat="1" ht="11.25">
      <c r="B317" s="208"/>
      <c r="C317" s="209"/>
      <c r="D317" s="210" t="s">
        <v>219</v>
      </c>
      <c r="E317" s="211" t="s">
        <v>21</v>
      </c>
      <c r="F317" s="212" t="s">
        <v>1660</v>
      </c>
      <c r="G317" s="209"/>
      <c r="H317" s="211" t="s">
        <v>21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219</v>
      </c>
      <c r="AU317" s="218" t="s">
        <v>82</v>
      </c>
      <c r="AV317" s="13" t="s">
        <v>80</v>
      </c>
      <c r="AW317" s="13" t="s">
        <v>34</v>
      </c>
      <c r="AX317" s="13" t="s">
        <v>73</v>
      </c>
      <c r="AY317" s="218" t="s">
        <v>211</v>
      </c>
    </row>
    <row r="318" spans="1:65" s="14" customFormat="1" ht="11.25">
      <c r="B318" s="219"/>
      <c r="C318" s="220"/>
      <c r="D318" s="210" t="s">
        <v>219</v>
      </c>
      <c r="E318" s="221" t="s">
        <v>21</v>
      </c>
      <c r="F318" s="222" t="s">
        <v>4495</v>
      </c>
      <c r="G318" s="220"/>
      <c r="H318" s="223">
        <v>8.8710000000000004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219</v>
      </c>
      <c r="AU318" s="229" t="s">
        <v>82</v>
      </c>
      <c r="AV318" s="14" t="s">
        <v>82</v>
      </c>
      <c r="AW318" s="14" t="s">
        <v>34</v>
      </c>
      <c r="AX318" s="14" t="s">
        <v>73</v>
      </c>
      <c r="AY318" s="229" t="s">
        <v>211</v>
      </c>
    </row>
    <row r="319" spans="1:65" s="13" customFormat="1" ht="11.25">
      <c r="B319" s="208"/>
      <c r="C319" s="209"/>
      <c r="D319" s="210" t="s">
        <v>219</v>
      </c>
      <c r="E319" s="211" t="s">
        <v>21</v>
      </c>
      <c r="F319" s="212" t="s">
        <v>4496</v>
      </c>
      <c r="G319" s="209"/>
      <c r="H319" s="211" t="s">
        <v>21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219</v>
      </c>
      <c r="AU319" s="218" t="s">
        <v>82</v>
      </c>
      <c r="AV319" s="13" t="s">
        <v>80</v>
      </c>
      <c r="AW319" s="13" t="s">
        <v>34</v>
      </c>
      <c r="AX319" s="13" t="s">
        <v>73</v>
      </c>
      <c r="AY319" s="218" t="s">
        <v>211</v>
      </c>
    </row>
    <row r="320" spans="1:65" s="14" customFormat="1" ht="11.25">
      <c r="B320" s="219"/>
      <c r="C320" s="220"/>
      <c r="D320" s="210" t="s">
        <v>219</v>
      </c>
      <c r="E320" s="221" t="s">
        <v>21</v>
      </c>
      <c r="F320" s="222" t="s">
        <v>4497</v>
      </c>
      <c r="G320" s="220"/>
      <c r="H320" s="223">
        <v>0.129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219</v>
      </c>
      <c r="AU320" s="229" t="s">
        <v>82</v>
      </c>
      <c r="AV320" s="14" t="s">
        <v>82</v>
      </c>
      <c r="AW320" s="14" t="s">
        <v>34</v>
      </c>
      <c r="AX320" s="14" t="s">
        <v>73</v>
      </c>
      <c r="AY320" s="229" t="s">
        <v>211</v>
      </c>
    </row>
    <row r="321" spans="1:65" s="15" customFormat="1" ht="11.25">
      <c r="B321" s="230"/>
      <c r="C321" s="231"/>
      <c r="D321" s="210" t="s">
        <v>219</v>
      </c>
      <c r="E321" s="232" t="s">
        <v>21</v>
      </c>
      <c r="F321" s="233" t="s">
        <v>225</v>
      </c>
      <c r="G321" s="231"/>
      <c r="H321" s="234">
        <v>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219</v>
      </c>
      <c r="AU321" s="240" t="s">
        <v>82</v>
      </c>
      <c r="AV321" s="15" t="s">
        <v>100</v>
      </c>
      <c r="AW321" s="15" t="s">
        <v>34</v>
      </c>
      <c r="AX321" s="15" t="s">
        <v>80</v>
      </c>
      <c r="AY321" s="240" t="s">
        <v>211</v>
      </c>
    </row>
    <row r="322" spans="1:65" s="2" customFormat="1" ht="21.75" customHeight="1">
      <c r="A322" s="36"/>
      <c r="B322" s="37"/>
      <c r="C322" s="195" t="s">
        <v>471</v>
      </c>
      <c r="D322" s="195" t="s">
        <v>213</v>
      </c>
      <c r="E322" s="196" t="s">
        <v>1664</v>
      </c>
      <c r="F322" s="197" t="s">
        <v>1665</v>
      </c>
      <c r="G322" s="198" t="s">
        <v>370</v>
      </c>
      <c r="H322" s="199">
        <v>1.4</v>
      </c>
      <c r="I322" s="200"/>
      <c r="J322" s="201">
        <f>ROUND(I322*H322,2)</f>
        <v>0</v>
      </c>
      <c r="K322" s="197" t="s">
        <v>21</v>
      </c>
      <c r="L322" s="41"/>
      <c r="M322" s="202" t="s">
        <v>21</v>
      </c>
      <c r="N322" s="203" t="s">
        <v>44</v>
      </c>
      <c r="O322" s="66"/>
      <c r="P322" s="204">
        <f>O322*H322</f>
        <v>0</v>
      </c>
      <c r="Q322" s="204">
        <v>0</v>
      </c>
      <c r="R322" s="204">
        <f>Q322*H322</f>
        <v>0</v>
      </c>
      <c r="S322" s="204">
        <v>0</v>
      </c>
      <c r="T322" s="20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6" t="s">
        <v>100</v>
      </c>
      <c r="AT322" s="206" t="s">
        <v>213</v>
      </c>
      <c r="AU322" s="206" t="s">
        <v>82</v>
      </c>
      <c r="AY322" s="19" t="s">
        <v>211</v>
      </c>
      <c r="BE322" s="207">
        <f>IF(N322="základní",J322,0)</f>
        <v>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9" t="s">
        <v>80</v>
      </c>
      <c r="BK322" s="207">
        <f>ROUND(I322*H322,2)</f>
        <v>0</v>
      </c>
      <c r="BL322" s="19" t="s">
        <v>100</v>
      </c>
      <c r="BM322" s="206" t="s">
        <v>4498</v>
      </c>
    </row>
    <row r="323" spans="1:65" s="14" customFormat="1" ht="11.25">
      <c r="B323" s="219"/>
      <c r="C323" s="220"/>
      <c r="D323" s="210" t="s">
        <v>219</v>
      </c>
      <c r="E323" s="221" t="s">
        <v>21</v>
      </c>
      <c r="F323" s="222" t="s">
        <v>4499</v>
      </c>
      <c r="G323" s="220"/>
      <c r="H323" s="223">
        <v>1.4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219</v>
      </c>
      <c r="AU323" s="229" t="s">
        <v>82</v>
      </c>
      <c r="AV323" s="14" t="s">
        <v>82</v>
      </c>
      <c r="AW323" s="14" t="s">
        <v>34</v>
      </c>
      <c r="AX323" s="14" t="s">
        <v>73</v>
      </c>
      <c r="AY323" s="229" t="s">
        <v>211</v>
      </c>
    </row>
    <row r="324" spans="1:65" s="15" customFormat="1" ht="11.25">
      <c r="B324" s="230"/>
      <c r="C324" s="231"/>
      <c r="D324" s="210" t="s">
        <v>219</v>
      </c>
      <c r="E324" s="232" t="s">
        <v>21</v>
      </c>
      <c r="F324" s="233" t="s">
        <v>225</v>
      </c>
      <c r="G324" s="231"/>
      <c r="H324" s="234">
        <v>1.4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219</v>
      </c>
      <c r="AU324" s="240" t="s">
        <v>82</v>
      </c>
      <c r="AV324" s="15" t="s">
        <v>100</v>
      </c>
      <c r="AW324" s="15" t="s">
        <v>34</v>
      </c>
      <c r="AX324" s="15" t="s">
        <v>80</v>
      </c>
      <c r="AY324" s="240" t="s">
        <v>211</v>
      </c>
    </row>
    <row r="325" spans="1:65" s="2" customFormat="1" ht="21.75" customHeight="1">
      <c r="A325" s="36"/>
      <c r="B325" s="37"/>
      <c r="C325" s="195" t="s">
        <v>475</v>
      </c>
      <c r="D325" s="195" t="s">
        <v>213</v>
      </c>
      <c r="E325" s="196" t="s">
        <v>1668</v>
      </c>
      <c r="F325" s="197" t="s">
        <v>1669</v>
      </c>
      <c r="G325" s="198" t="s">
        <v>370</v>
      </c>
      <c r="H325" s="199">
        <v>0.35</v>
      </c>
      <c r="I325" s="200"/>
      <c r="J325" s="201">
        <f>ROUND(I325*H325,2)</f>
        <v>0</v>
      </c>
      <c r="K325" s="197" t="s">
        <v>21</v>
      </c>
      <c r="L325" s="41"/>
      <c r="M325" s="202" t="s">
        <v>21</v>
      </c>
      <c r="N325" s="203" t="s">
        <v>44</v>
      </c>
      <c r="O325" s="66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100</v>
      </c>
      <c r="AT325" s="206" t="s">
        <v>213</v>
      </c>
      <c r="AU325" s="206" t="s">
        <v>82</v>
      </c>
      <c r="AY325" s="19" t="s">
        <v>211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9" t="s">
        <v>80</v>
      </c>
      <c r="BK325" s="207">
        <f>ROUND(I325*H325,2)</f>
        <v>0</v>
      </c>
      <c r="BL325" s="19" t="s">
        <v>100</v>
      </c>
      <c r="BM325" s="206" t="s">
        <v>4500</v>
      </c>
    </row>
    <row r="326" spans="1:65" s="14" customFormat="1" ht="11.25">
      <c r="B326" s="219"/>
      <c r="C326" s="220"/>
      <c r="D326" s="210" t="s">
        <v>219</v>
      </c>
      <c r="E326" s="221" t="s">
        <v>21</v>
      </c>
      <c r="F326" s="222" t="s">
        <v>4501</v>
      </c>
      <c r="G326" s="220"/>
      <c r="H326" s="223">
        <v>0.35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219</v>
      </c>
      <c r="AU326" s="229" t="s">
        <v>82</v>
      </c>
      <c r="AV326" s="14" t="s">
        <v>82</v>
      </c>
      <c r="AW326" s="14" t="s">
        <v>34</v>
      </c>
      <c r="AX326" s="14" t="s">
        <v>73</v>
      </c>
      <c r="AY326" s="229" t="s">
        <v>211</v>
      </c>
    </row>
    <row r="327" spans="1:65" s="15" customFormat="1" ht="11.25">
      <c r="B327" s="230"/>
      <c r="C327" s="231"/>
      <c r="D327" s="210" t="s">
        <v>219</v>
      </c>
      <c r="E327" s="232" t="s">
        <v>21</v>
      </c>
      <c r="F327" s="233" t="s">
        <v>225</v>
      </c>
      <c r="G327" s="231"/>
      <c r="H327" s="234">
        <v>0.35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219</v>
      </c>
      <c r="AU327" s="240" t="s">
        <v>82</v>
      </c>
      <c r="AV327" s="15" t="s">
        <v>100</v>
      </c>
      <c r="AW327" s="15" t="s">
        <v>34</v>
      </c>
      <c r="AX327" s="15" t="s">
        <v>80</v>
      </c>
      <c r="AY327" s="240" t="s">
        <v>211</v>
      </c>
    </row>
    <row r="328" spans="1:65" s="12" customFormat="1" ht="22.9" customHeight="1">
      <c r="B328" s="179"/>
      <c r="C328" s="180"/>
      <c r="D328" s="181" t="s">
        <v>72</v>
      </c>
      <c r="E328" s="193" t="s">
        <v>797</v>
      </c>
      <c r="F328" s="193" t="s">
        <v>798</v>
      </c>
      <c r="G328" s="180"/>
      <c r="H328" s="180"/>
      <c r="I328" s="183"/>
      <c r="J328" s="194">
        <f>BK328</f>
        <v>0</v>
      </c>
      <c r="K328" s="180"/>
      <c r="L328" s="185"/>
      <c r="M328" s="186"/>
      <c r="N328" s="187"/>
      <c r="O328" s="187"/>
      <c r="P328" s="188">
        <f>SUM(P329:P330)</f>
        <v>0</v>
      </c>
      <c r="Q328" s="187"/>
      <c r="R328" s="188">
        <f>SUM(R329:R330)</f>
        <v>0</v>
      </c>
      <c r="S328" s="187"/>
      <c r="T328" s="189">
        <f>SUM(T329:T330)</f>
        <v>0</v>
      </c>
      <c r="AR328" s="190" t="s">
        <v>80</v>
      </c>
      <c r="AT328" s="191" t="s">
        <v>72</v>
      </c>
      <c r="AU328" s="191" t="s">
        <v>80</v>
      </c>
      <c r="AY328" s="190" t="s">
        <v>211</v>
      </c>
      <c r="BK328" s="192">
        <f>SUM(BK329:BK330)</f>
        <v>0</v>
      </c>
    </row>
    <row r="329" spans="1:65" s="2" customFormat="1" ht="21.75" customHeight="1">
      <c r="A329" s="36"/>
      <c r="B329" s="37"/>
      <c r="C329" s="195" t="s">
        <v>484</v>
      </c>
      <c r="D329" s="195" t="s">
        <v>213</v>
      </c>
      <c r="E329" s="196" t="s">
        <v>1680</v>
      </c>
      <c r="F329" s="197" t="s">
        <v>1681</v>
      </c>
      <c r="G329" s="198" t="s">
        <v>370</v>
      </c>
      <c r="H329" s="199">
        <v>9.4779999999999998</v>
      </c>
      <c r="I329" s="200"/>
      <c r="J329" s="201">
        <f>ROUND(I329*H329,2)</f>
        <v>0</v>
      </c>
      <c r="K329" s="197" t="s">
        <v>217</v>
      </c>
      <c r="L329" s="41"/>
      <c r="M329" s="202" t="s">
        <v>21</v>
      </c>
      <c r="N329" s="203" t="s">
        <v>44</v>
      </c>
      <c r="O329" s="66"/>
      <c r="P329" s="204">
        <f>O329*H329</f>
        <v>0</v>
      </c>
      <c r="Q329" s="204">
        <v>0</v>
      </c>
      <c r="R329" s="204">
        <f>Q329*H329</f>
        <v>0</v>
      </c>
      <c r="S329" s="204">
        <v>0</v>
      </c>
      <c r="T329" s="20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6" t="s">
        <v>100</v>
      </c>
      <c r="AT329" s="206" t="s">
        <v>213</v>
      </c>
      <c r="AU329" s="206" t="s">
        <v>82</v>
      </c>
      <c r="AY329" s="19" t="s">
        <v>211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9" t="s">
        <v>80</v>
      </c>
      <c r="BK329" s="207">
        <f>ROUND(I329*H329,2)</f>
        <v>0</v>
      </c>
      <c r="BL329" s="19" t="s">
        <v>100</v>
      </c>
      <c r="BM329" s="206" t="s">
        <v>4502</v>
      </c>
    </row>
    <row r="330" spans="1:65" s="2" customFormat="1" ht="16.5" customHeight="1">
      <c r="A330" s="36"/>
      <c r="B330" s="37"/>
      <c r="C330" s="195" t="s">
        <v>488</v>
      </c>
      <c r="D330" s="195" t="s">
        <v>213</v>
      </c>
      <c r="E330" s="196" t="s">
        <v>1683</v>
      </c>
      <c r="F330" s="197" t="s">
        <v>805</v>
      </c>
      <c r="G330" s="198" t="s">
        <v>370</v>
      </c>
      <c r="H330" s="199">
        <v>9.4779999999999998</v>
      </c>
      <c r="I330" s="200"/>
      <c r="J330" s="201">
        <f>ROUND(I330*H330,2)</f>
        <v>0</v>
      </c>
      <c r="K330" s="197" t="s">
        <v>21</v>
      </c>
      <c r="L330" s="41"/>
      <c r="M330" s="202" t="s">
        <v>21</v>
      </c>
      <c r="N330" s="203" t="s">
        <v>44</v>
      </c>
      <c r="O330" s="66"/>
      <c r="P330" s="204">
        <f>O330*H330</f>
        <v>0</v>
      </c>
      <c r="Q330" s="204">
        <v>0</v>
      </c>
      <c r="R330" s="204">
        <f>Q330*H330</f>
        <v>0</v>
      </c>
      <c r="S330" s="204">
        <v>0</v>
      </c>
      <c r="T330" s="20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06" t="s">
        <v>100</v>
      </c>
      <c r="AT330" s="206" t="s">
        <v>213</v>
      </c>
      <c r="AU330" s="206" t="s">
        <v>82</v>
      </c>
      <c r="AY330" s="19" t="s">
        <v>211</v>
      </c>
      <c r="BE330" s="207">
        <f>IF(N330="základní",J330,0)</f>
        <v>0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9" t="s">
        <v>80</v>
      </c>
      <c r="BK330" s="207">
        <f>ROUND(I330*H330,2)</f>
        <v>0</v>
      </c>
      <c r="BL330" s="19" t="s">
        <v>100</v>
      </c>
      <c r="BM330" s="206" t="s">
        <v>4503</v>
      </c>
    </row>
    <row r="331" spans="1:65" s="12" customFormat="1" ht="25.9" customHeight="1">
      <c r="B331" s="179"/>
      <c r="C331" s="180"/>
      <c r="D331" s="181" t="s">
        <v>72</v>
      </c>
      <c r="E331" s="182" t="s">
        <v>807</v>
      </c>
      <c r="F331" s="182" t="s">
        <v>808</v>
      </c>
      <c r="G331" s="180"/>
      <c r="H331" s="180"/>
      <c r="I331" s="183"/>
      <c r="J331" s="184">
        <f>BK331</f>
        <v>0</v>
      </c>
      <c r="K331" s="180"/>
      <c r="L331" s="185"/>
      <c r="M331" s="186"/>
      <c r="N331" s="187"/>
      <c r="O331" s="187"/>
      <c r="P331" s="188">
        <f>P332+P336+P341+P397</f>
        <v>0</v>
      </c>
      <c r="Q331" s="187"/>
      <c r="R331" s="188">
        <f>R332+R336+R341+R397</f>
        <v>1.40393598</v>
      </c>
      <c r="S331" s="187"/>
      <c r="T331" s="189">
        <f>T332+T336+T341+T397</f>
        <v>1.0639375000000002</v>
      </c>
      <c r="AR331" s="190" t="s">
        <v>82</v>
      </c>
      <c r="AT331" s="191" t="s">
        <v>72</v>
      </c>
      <c r="AU331" s="191" t="s">
        <v>73</v>
      </c>
      <c r="AY331" s="190" t="s">
        <v>211</v>
      </c>
      <c r="BK331" s="192">
        <f>BK332+BK336+BK341+BK397</f>
        <v>0</v>
      </c>
    </row>
    <row r="332" spans="1:65" s="12" customFormat="1" ht="22.9" customHeight="1">
      <c r="B332" s="179"/>
      <c r="C332" s="180"/>
      <c r="D332" s="181" t="s">
        <v>72</v>
      </c>
      <c r="E332" s="193" t="s">
        <v>2011</v>
      </c>
      <c r="F332" s="193" t="s">
        <v>2012</v>
      </c>
      <c r="G332" s="180"/>
      <c r="H332" s="180"/>
      <c r="I332" s="183"/>
      <c r="J332" s="194">
        <f>BK332</f>
        <v>0</v>
      </c>
      <c r="K332" s="180"/>
      <c r="L332" s="185"/>
      <c r="M332" s="186"/>
      <c r="N332" s="187"/>
      <c r="O332" s="187"/>
      <c r="P332" s="188">
        <f>SUM(P333:P335)</f>
        <v>0</v>
      </c>
      <c r="Q332" s="187"/>
      <c r="R332" s="188">
        <f>SUM(R333:R335)</f>
        <v>0</v>
      </c>
      <c r="S332" s="187"/>
      <c r="T332" s="189">
        <f>SUM(T333:T335)</f>
        <v>0.47885350000000004</v>
      </c>
      <c r="AR332" s="190" t="s">
        <v>82</v>
      </c>
      <c r="AT332" s="191" t="s">
        <v>72</v>
      </c>
      <c r="AU332" s="191" t="s">
        <v>80</v>
      </c>
      <c r="AY332" s="190" t="s">
        <v>211</v>
      </c>
      <c r="BK332" s="192">
        <f>SUM(BK333:BK335)</f>
        <v>0</v>
      </c>
    </row>
    <row r="333" spans="1:65" s="2" customFormat="1" ht="21.75" customHeight="1">
      <c r="A333" s="36"/>
      <c r="B333" s="37"/>
      <c r="C333" s="195" t="s">
        <v>619</v>
      </c>
      <c r="D333" s="195" t="s">
        <v>213</v>
      </c>
      <c r="E333" s="196" t="s">
        <v>4504</v>
      </c>
      <c r="F333" s="197" t="s">
        <v>4505</v>
      </c>
      <c r="G333" s="198" t="s">
        <v>216</v>
      </c>
      <c r="H333" s="199">
        <v>15.082000000000001</v>
      </c>
      <c r="I333" s="200"/>
      <c r="J333" s="201">
        <f>ROUND(I333*H333,2)</f>
        <v>0</v>
      </c>
      <c r="K333" s="197" t="s">
        <v>217</v>
      </c>
      <c r="L333" s="41"/>
      <c r="M333" s="202" t="s">
        <v>21</v>
      </c>
      <c r="N333" s="203" t="s">
        <v>44</v>
      </c>
      <c r="O333" s="66"/>
      <c r="P333" s="204">
        <f>O333*H333</f>
        <v>0</v>
      </c>
      <c r="Q333" s="204">
        <v>0</v>
      </c>
      <c r="R333" s="204">
        <f>Q333*H333</f>
        <v>0</v>
      </c>
      <c r="S333" s="204">
        <v>3.175E-2</v>
      </c>
      <c r="T333" s="205">
        <f>S333*H333</f>
        <v>0.47885350000000004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330</v>
      </c>
      <c r="AT333" s="206" t="s">
        <v>213</v>
      </c>
      <c r="AU333" s="206" t="s">
        <v>82</v>
      </c>
      <c r="AY333" s="19" t="s">
        <v>211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9" t="s">
        <v>80</v>
      </c>
      <c r="BK333" s="207">
        <f>ROUND(I333*H333,2)</f>
        <v>0</v>
      </c>
      <c r="BL333" s="19" t="s">
        <v>330</v>
      </c>
      <c r="BM333" s="206" t="s">
        <v>4506</v>
      </c>
    </row>
    <row r="334" spans="1:65" s="13" customFormat="1" ht="11.25">
      <c r="B334" s="208"/>
      <c r="C334" s="209"/>
      <c r="D334" s="210" t="s">
        <v>219</v>
      </c>
      <c r="E334" s="211" t="s">
        <v>21</v>
      </c>
      <c r="F334" s="212" t="s">
        <v>4507</v>
      </c>
      <c r="G334" s="209"/>
      <c r="H334" s="211" t="s">
        <v>21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219</v>
      </c>
      <c r="AU334" s="218" t="s">
        <v>82</v>
      </c>
      <c r="AV334" s="13" t="s">
        <v>80</v>
      </c>
      <c r="AW334" s="13" t="s">
        <v>34</v>
      </c>
      <c r="AX334" s="13" t="s">
        <v>73</v>
      </c>
      <c r="AY334" s="218" t="s">
        <v>211</v>
      </c>
    </row>
    <row r="335" spans="1:65" s="14" customFormat="1" ht="11.25">
      <c r="B335" s="219"/>
      <c r="C335" s="220"/>
      <c r="D335" s="210" t="s">
        <v>219</v>
      </c>
      <c r="E335" s="221" t="s">
        <v>21</v>
      </c>
      <c r="F335" s="222" t="s">
        <v>4508</v>
      </c>
      <c r="G335" s="220"/>
      <c r="H335" s="223">
        <v>15.082000000000001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219</v>
      </c>
      <c r="AU335" s="229" t="s">
        <v>82</v>
      </c>
      <c r="AV335" s="14" t="s">
        <v>82</v>
      </c>
      <c r="AW335" s="14" t="s">
        <v>34</v>
      </c>
      <c r="AX335" s="14" t="s">
        <v>80</v>
      </c>
      <c r="AY335" s="229" t="s">
        <v>211</v>
      </c>
    </row>
    <row r="336" spans="1:65" s="12" customFormat="1" ht="22.9" customHeight="1">
      <c r="B336" s="179"/>
      <c r="C336" s="180"/>
      <c r="D336" s="181" t="s">
        <v>72</v>
      </c>
      <c r="E336" s="193" t="s">
        <v>2358</v>
      </c>
      <c r="F336" s="193" t="s">
        <v>2359</v>
      </c>
      <c r="G336" s="180"/>
      <c r="H336" s="180"/>
      <c r="I336" s="183"/>
      <c r="J336" s="194">
        <f>BK336</f>
        <v>0</v>
      </c>
      <c r="K336" s="180"/>
      <c r="L336" s="185"/>
      <c r="M336" s="186"/>
      <c r="N336" s="187"/>
      <c r="O336" s="187"/>
      <c r="P336" s="188">
        <f>SUM(P337:P340)</f>
        <v>0</v>
      </c>
      <c r="Q336" s="187"/>
      <c r="R336" s="188">
        <f>SUM(R337:R340)</f>
        <v>0</v>
      </c>
      <c r="S336" s="187"/>
      <c r="T336" s="189">
        <f>SUM(T337:T340)</f>
        <v>0</v>
      </c>
      <c r="AR336" s="190" t="s">
        <v>82</v>
      </c>
      <c r="AT336" s="191" t="s">
        <v>72</v>
      </c>
      <c r="AU336" s="191" t="s">
        <v>80</v>
      </c>
      <c r="AY336" s="190" t="s">
        <v>211</v>
      </c>
      <c r="BK336" s="192">
        <f>SUM(BK337:BK340)</f>
        <v>0</v>
      </c>
    </row>
    <row r="337" spans="1:65" s="2" customFormat="1" ht="16.5" customHeight="1">
      <c r="A337" s="36"/>
      <c r="B337" s="37"/>
      <c r="C337" s="195" t="s">
        <v>495</v>
      </c>
      <c r="D337" s="195" t="s">
        <v>213</v>
      </c>
      <c r="E337" s="196" t="s">
        <v>4509</v>
      </c>
      <c r="F337" s="197" t="s">
        <v>4510</v>
      </c>
      <c r="G337" s="198" t="s">
        <v>510</v>
      </c>
      <c r="H337" s="199">
        <v>1</v>
      </c>
      <c r="I337" s="200"/>
      <c r="J337" s="201">
        <f>ROUND(I337*H337,2)</f>
        <v>0</v>
      </c>
      <c r="K337" s="197" t="s">
        <v>21</v>
      </c>
      <c r="L337" s="41"/>
      <c r="M337" s="202" t="s">
        <v>21</v>
      </c>
      <c r="N337" s="203" t="s">
        <v>44</v>
      </c>
      <c r="O337" s="66"/>
      <c r="P337" s="204">
        <f>O337*H337</f>
        <v>0</v>
      </c>
      <c r="Q337" s="204">
        <v>0</v>
      </c>
      <c r="R337" s="204">
        <f>Q337*H337</f>
        <v>0</v>
      </c>
      <c r="S337" s="204">
        <v>0</v>
      </c>
      <c r="T337" s="20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06" t="s">
        <v>330</v>
      </c>
      <c r="AT337" s="206" t="s">
        <v>213</v>
      </c>
      <c r="AU337" s="206" t="s">
        <v>82</v>
      </c>
      <c r="AY337" s="19" t="s">
        <v>211</v>
      </c>
      <c r="BE337" s="207">
        <f>IF(N337="základní",J337,0)</f>
        <v>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9" t="s">
        <v>80</v>
      </c>
      <c r="BK337" s="207">
        <f>ROUND(I337*H337,2)</f>
        <v>0</v>
      </c>
      <c r="BL337" s="19" t="s">
        <v>330</v>
      </c>
      <c r="BM337" s="206" t="s">
        <v>4511</v>
      </c>
    </row>
    <row r="338" spans="1:65" s="2" customFormat="1" ht="16.5" customHeight="1">
      <c r="A338" s="36"/>
      <c r="B338" s="37"/>
      <c r="C338" s="195" t="s">
        <v>500</v>
      </c>
      <c r="D338" s="195" t="s">
        <v>213</v>
      </c>
      <c r="E338" s="196" t="s">
        <v>4512</v>
      </c>
      <c r="F338" s="197" t="s">
        <v>4513</v>
      </c>
      <c r="G338" s="198" t="s">
        <v>510</v>
      </c>
      <c r="H338" s="199">
        <v>2</v>
      </c>
      <c r="I338" s="200"/>
      <c r="J338" s="201">
        <f>ROUND(I338*H338,2)</f>
        <v>0</v>
      </c>
      <c r="K338" s="197" t="s">
        <v>21</v>
      </c>
      <c r="L338" s="41"/>
      <c r="M338" s="202" t="s">
        <v>21</v>
      </c>
      <c r="N338" s="203" t="s">
        <v>44</v>
      </c>
      <c r="O338" s="66"/>
      <c r="P338" s="204">
        <f>O338*H338</f>
        <v>0</v>
      </c>
      <c r="Q338" s="204">
        <v>0</v>
      </c>
      <c r="R338" s="204">
        <f>Q338*H338</f>
        <v>0</v>
      </c>
      <c r="S338" s="204">
        <v>0</v>
      </c>
      <c r="T338" s="20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6" t="s">
        <v>330</v>
      </c>
      <c r="AT338" s="206" t="s">
        <v>213</v>
      </c>
      <c r="AU338" s="206" t="s">
        <v>82</v>
      </c>
      <c r="AY338" s="19" t="s">
        <v>211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9" t="s">
        <v>80</v>
      </c>
      <c r="BK338" s="207">
        <f>ROUND(I338*H338,2)</f>
        <v>0</v>
      </c>
      <c r="BL338" s="19" t="s">
        <v>330</v>
      </c>
      <c r="BM338" s="206" t="s">
        <v>4514</v>
      </c>
    </row>
    <row r="339" spans="1:65" s="2" customFormat="1" ht="21.75" customHeight="1">
      <c r="A339" s="36"/>
      <c r="B339" s="37"/>
      <c r="C339" s="195" t="s">
        <v>507</v>
      </c>
      <c r="D339" s="195" t="s">
        <v>213</v>
      </c>
      <c r="E339" s="196" t="s">
        <v>4515</v>
      </c>
      <c r="F339" s="197" t="s">
        <v>4516</v>
      </c>
      <c r="G339" s="198" t="s">
        <v>510</v>
      </c>
      <c r="H339" s="199">
        <v>2</v>
      </c>
      <c r="I339" s="200"/>
      <c r="J339" s="201">
        <f>ROUND(I339*H339,2)</f>
        <v>0</v>
      </c>
      <c r="K339" s="197" t="s">
        <v>21</v>
      </c>
      <c r="L339" s="41"/>
      <c r="M339" s="202" t="s">
        <v>21</v>
      </c>
      <c r="N339" s="203" t="s">
        <v>44</v>
      </c>
      <c r="O339" s="66"/>
      <c r="P339" s="204">
        <f>O339*H339</f>
        <v>0</v>
      </c>
      <c r="Q339" s="204">
        <v>0</v>
      </c>
      <c r="R339" s="204">
        <f>Q339*H339</f>
        <v>0</v>
      </c>
      <c r="S339" s="204">
        <v>0</v>
      </c>
      <c r="T339" s="20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6" t="s">
        <v>330</v>
      </c>
      <c r="AT339" s="206" t="s">
        <v>213</v>
      </c>
      <c r="AU339" s="206" t="s">
        <v>82</v>
      </c>
      <c r="AY339" s="19" t="s">
        <v>211</v>
      </c>
      <c r="BE339" s="207">
        <f>IF(N339="základní",J339,0)</f>
        <v>0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9" t="s">
        <v>80</v>
      </c>
      <c r="BK339" s="207">
        <f>ROUND(I339*H339,2)</f>
        <v>0</v>
      </c>
      <c r="BL339" s="19" t="s">
        <v>330</v>
      </c>
      <c r="BM339" s="206" t="s">
        <v>4517</v>
      </c>
    </row>
    <row r="340" spans="1:65" s="2" customFormat="1" ht="16.5" customHeight="1">
      <c r="A340" s="36"/>
      <c r="B340" s="37"/>
      <c r="C340" s="195" t="s">
        <v>513</v>
      </c>
      <c r="D340" s="195" t="s">
        <v>213</v>
      </c>
      <c r="E340" s="196" t="s">
        <v>4518</v>
      </c>
      <c r="F340" s="197" t="s">
        <v>4519</v>
      </c>
      <c r="G340" s="198" t="s">
        <v>510</v>
      </c>
      <c r="H340" s="199">
        <v>4</v>
      </c>
      <c r="I340" s="200"/>
      <c r="J340" s="201">
        <f>ROUND(I340*H340,2)</f>
        <v>0</v>
      </c>
      <c r="K340" s="197" t="s">
        <v>21</v>
      </c>
      <c r="L340" s="41"/>
      <c r="M340" s="202" t="s">
        <v>21</v>
      </c>
      <c r="N340" s="203" t="s">
        <v>44</v>
      </c>
      <c r="O340" s="66"/>
      <c r="P340" s="204">
        <f>O340*H340</f>
        <v>0</v>
      </c>
      <c r="Q340" s="204">
        <v>0</v>
      </c>
      <c r="R340" s="204">
        <f>Q340*H340</f>
        <v>0</v>
      </c>
      <c r="S340" s="204">
        <v>0</v>
      </c>
      <c r="T340" s="20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06" t="s">
        <v>330</v>
      </c>
      <c r="AT340" s="206" t="s">
        <v>213</v>
      </c>
      <c r="AU340" s="206" t="s">
        <v>82</v>
      </c>
      <c r="AY340" s="19" t="s">
        <v>211</v>
      </c>
      <c r="BE340" s="207">
        <f>IF(N340="základní",J340,0)</f>
        <v>0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9" t="s">
        <v>80</v>
      </c>
      <c r="BK340" s="207">
        <f>ROUND(I340*H340,2)</f>
        <v>0</v>
      </c>
      <c r="BL340" s="19" t="s">
        <v>330</v>
      </c>
      <c r="BM340" s="206" t="s">
        <v>4520</v>
      </c>
    </row>
    <row r="341" spans="1:65" s="12" customFormat="1" ht="22.9" customHeight="1">
      <c r="B341" s="179"/>
      <c r="C341" s="180"/>
      <c r="D341" s="181" t="s">
        <v>72</v>
      </c>
      <c r="E341" s="193" t="s">
        <v>2538</v>
      </c>
      <c r="F341" s="193" t="s">
        <v>2539</v>
      </c>
      <c r="G341" s="180"/>
      <c r="H341" s="180"/>
      <c r="I341" s="183"/>
      <c r="J341" s="194">
        <f>BK341</f>
        <v>0</v>
      </c>
      <c r="K341" s="180"/>
      <c r="L341" s="185"/>
      <c r="M341" s="186"/>
      <c r="N341" s="187"/>
      <c r="O341" s="187"/>
      <c r="P341" s="188">
        <f>SUM(P342:P396)</f>
        <v>0</v>
      </c>
      <c r="Q341" s="187"/>
      <c r="R341" s="188">
        <f>SUM(R342:R396)</f>
        <v>1.0858387599999999</v>
      </c>
      <c r="S341" s="187"/>
      <c r="T341" s="189">
        <f>SUM(T342:T396)</f>
        <v>0.58508400000000005</v>
      </c>
      <c r="AR341" s="190" t="s">
        <v>82</v>
      </c>
      <c r="AT341" s="191" t="s">
        <v>72</v>
      </c>
      <c r="AU341" s="191" t="s">
        <v>80</v>
      </c>
      <c r="AY341" s="190" t="s">
        <v>211</v>
      </c>
      <c r="BK341" s="192">
        <f>SUM(BK342:BK396)</f>
        <v>0</v>
      </c>
    </row>
    <row r="342" spans="1:65" s="2" customFormat="1" ht="16.5" customHeight="1">
      <c r="A342" s="36"/>
      <c r="B342" s="37"/>
      <c r="C342" s="195" t="s">
        <v>519</v>
      </c>
      <c r="D342" s="195" t="s">
        <v>213</v>
      </c>
      <c r="E342" s="196" t="s">
        <v>4521</v>
      </c>
      <c r="F342" s="197" t="s">
        <v>4522</v>
      </c>
      <c r="G342" s="198" t="s">
        <v>216</v>
      </c>
      <c r="H342" s="199">
        <v>182.7</v>
      </c>
      <c r="I342" s="200"/>
      <c r="J342" s="201">
        <f>ROUND(I342*H342,2)</f>
        <v>0</v>
      </c>
      <c r="K342" s="197" t="s">
        <v>217</v>
      </c>
      <c r="L342" s="41"/>
      <c r="M342" s="202" t="s">
        <v>21</v>
      </c>
      <c r="N342" s="203" t="s">
        <v>44</v>
      </c>
      <c r="O342" s="66"/>
      <c r="P342" s="204">
        <f>O342*H342</f>
        <v>0</v>
      </c>
      <c r="Q342" s="204">
        <v>0</v>
      </c>
      <c r="R342" s="204">
        <f>Q342*H342</f>
        <v>0</v>
      </c>
      <c r="S342" s="204">
        <v>0</v>
      </c>
      <c r="T342" s="20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6" t="s">
        <v>330</v>
      </c>
      <c r="AT342" s="206" t="s">
        <v>213</v>
      </c>
      <c r="AU342" s="206" t="s">
        <v>82</v>
      </c>
      <c r="AY342" s="19" t="s">
        <v>211</v>
      </c>
      <c r="BE342" s="207">
        <f>IF(N342="základní",J342,0)</f>
        <v>0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9" t="s">
        <v>80</v>
      </c>
      <c r="BK342" s="207">
        <f>ROUND(I342*H342,2)</f>
        <v>0</v>
      </c>
      <c r="BL342" s="19" t="s">
        <v>330</v>
      </c>
      <c r="BM342" s="206" t="s">
        <v>4523</v>
      </c>
    </row>
    <row r="343" spans="1:65" s="14" customFormat="1" ht="11.25">
      <c r="B343" s="219"/>
      <c r="C343" s="220"/>
      <c r="D343" s="210" t="s">
        <v>219</v>
      </c>
      <c r="E343" s="221" t="s">
        <v>21</v>
      </c>
      <c r="F343" s="222" t="s">
        <v>4347</v>
      </c>
      <c r="G343" s="220"/>
      <c r="H343" s="223">
        <v>182.7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219</v>
      </c>
      <c r="AU343" s="229" t="s">
        <v>82</v>
      </c>
      <c r="AV343" s="14" t="s">
        <v>82</v>
      </c>
      <c r="AW343" s="14" t="s">
        <v>34</v>
      </c>
      <c r="AX343" s="14" t="s">
        <v>73</v>
      </c>
      <c r="AY343" s="229" t="s">
        <v>211</v>
      </c>
    </row>
    <row r="344" spans="1:65" s="15" customFormat="1" ht="11.25">
      <c r="B344" s="230"/>
      <c r="C344" s="231"/>
      <c r="D344" s="210" t="s">
        <v>219</v>
      </c>
      <c r="E344" s="232" t="s">
        <v>21</v>
      </c>
      <c r="F344" s="233" t="s">
        <v>225</v>
      </c>
      <c r="G344" s="231"/>
      <c r="H344" s="234">
        <v>182.7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219</v>
      </c>
      <c r="AU344" s="240" t="s">
        <v>82</v>
      </c>
      <c r="AV344" s="15" t="s">
        <v>100</v>
      </c>
      <c r="AW344" s="15" t="s">
        <v>34</v>
      </c>
      <c r="AX344" s="15" t="s">
        <v>80</v>
      </c>
      <c r="AY344" s="240" t="s">
        <v>211</v>
      </c>
    </row>
    <row r="345" spans="1:65" s="2" customFormat="1" ht="16.5" customHeight="1">
      <c r="A345" s="36"/>
      <c r="B345" s="37"/>
      <c r="C345" s="195" t="s">
        <v>533</v>
      </c>
      <c r="D345" s="195" t="s">
        <v>213</v>
      </c>
      <c r="E345" s="196" t="s">
        <v>4524</v>
      </c>
      <c r="F345" s="197" t="s">
        <v>4525</v>
      </c>
      <c r="G345" s="198" t="s">
        <v>216</v>
      </c>
      <c r="H345" s="199">
        <v>182.7</v>
      </c>
      <c r="I345" s="200"/>
      <c r="J345" s="201">
        <f>ROUND(I345*H345,2)</f>
        <v>0</v>
      </c>
      <c r="K345" s="197" t="s">
        <v>217</v>
      </c>
      <c r="L345" s="41"/>
      <c r="M345" s="202" t="s">
        <v>21</v>
      </c>
      <c r="N345" s="203" t="s">
        <v>44</v>
      </c>
      <c r="O345" s="66"/>
      <c r="P345" s="204">
        <f>O345*H345</f>
        <v>0</v>
      </c>
      <c r="Q345" s="204">
        <v>0</v>
      </c>
      <c r="R345" s="204">
        <f>Q345*H345</f>
        <v>0</v>
      </c>
      <c r="S345" s="204">
        <v>0</v>
      </c>
      <c r="T345" s="20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6" t="s">
        <v>330</v>
      </c>
      <c r="AT345" s="206" t="s">
        <v>213</v>
      </c>
      <c r="AU345" s="206" t="s">
        <v>82</v>
      </c>
      <c r="AY345" s="19" t="s">
        <v>211</v>
      </c>
      <c r="BE345" s="207">
        <f>IF(N345="základní",J345,0)</f>
        <v>0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9" t="s">
        <v>80</v>
      </c>
      <c r="BK345" s="207">
        <f>ROUND(I345*H345,2)</f>
        <v>0</v>
      </c>
      <c r="BL345" s="19" t="s">
        <v>330</v>
      </c>
      <c r="BM345" s="206" t="s">
        <v>4526</v>
      </c>
    </row>
    <row r="346" spans="1:65" s="14" customFormat="1" ht="11.25">
      <c r="B346" s="219"/>
      <c r="C346" s="220"/>
      <c r="D346" s="210" t="s">
        <v>219</v>
      </c>
      <c r="E346" s="221" t="s">
        <v>21</v>
      </c>
      <c r="F346" s="222" t="s">
        <v>4347</v>
      </c>
      <c r="G346" s="220"/>
      <c r="H346" s="223">
        <v>182.7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219</v>
      </c>
      <c r="AU346" s="229" t="s">
        <v>82</v>
      </c>
      <c r="AV346" s="14" t="s">
        <v>82</v>
      </c>
      <c r="AW346" s="14" t="s">
        <v>34</v>
      </c>
      <c r="AX346" s="14" t="s">
        <v>73</v>
      </c>
      <c r="AY346" s="229" t="s">
        <v>211</v>
      </c>
    </row>
    <row r="347" spans="1:65" s="15" customFormat="1" ht="11.25">
      <c r="B347" s="230"/>
      <c r="C347" s="231"/>
      <c r="D347" s="210" t="s">
        <v>219</v>
      </c>
      <c r="E347" s="232" t="s">
        <v>21</v>
      </c>
      <c r="F347" s="233" t="s">
        <v>225</v>
      </c>
      <c r="G347" s="231"/>
      <c r="H347" s="234">
        <v>182.7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219</v>
      </c>
      <c r="AU347" s="240" t="s">
        <v>82</v>
      </c>
      <c r="AV347" s="15" t="s">
        <v>100</v>
      </c>
      <c r="AW347" s="15" t="s">
        <v>34</v>
      </c>
      <c r="AX347" s="15" t="s">
        <v>80</v>
      </c>
      <c r="AY347" s="240" t="s">
        <v>211</v>
      </c>
    </row>
    <row r="348" spans="1:65" s="2" customFormat="1" ht="16.5" customHeight="1">
      <c r="A348" s="36"/>
      <c r="B348" s="37"/>
      <c r="C348" s="195" t="s">
        <v>540</v>
      </c>
      <c r="D348" s="195" t="s">
        <v>213</v>
      </c>
      <c r="E348" s="196" t="s">
        <v>2545</v>
      </c>
      <c r="F348" s="197" t="s">
        <v>2546</v>
      </c>
      <c r="G348" s="198" t="s">
        <v>216</v>
      </c>
      <c r="H348" s="199">
        <v>365.4</v>
      </c>
      <c r="I348" s="200"/>
      <c r="J348" s="201">
        <f>ROUND(I348*H348,2)</f>
        <v>0</v>
      </c>
      <c r="K348" s="197" t="s">
        <v>217</v>
      </c>
      <c r="L348" s="41"/>
      <c r="M348" s="202" t="s">
        <v>21</v>
      </c>
      <c r="N348" s="203" t="s">
        <v>44</v>
      </c>
      <c r="O348" s="66"/>
      <c r="P348" s="204">
        <f>O348*H348</f>
        <v>0</v>
      </c>
      <c r="Q348" s="204">
        <v>0</v>
      </c>
      <c r="R348" s="204">
        <f>Q348*H348</f>
        <v>0</v>
      </c>
      <c r="S348" s="204">
        <v>0</v>
      </c>
      <c r="T348" s="20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06" t="s">
        <v>330</v>
      </c>
      <c r="AT348" s="206" t="s">
        <v>213</v>
      </c>
      <c r="AU348" s="206" t="s">
        <v>82</v>
      </c>
      <c r="AY348" s="19" t="s">
        <v>211</v>
      </c>
      <c r="BE348" s="207">
        <f>IF(N348="základní",J348,0)</f>
        <v>0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9" t="s">
        <v>80</v>
      </c>
      <c r="BK348" s="207">
        <f>ROUND(I348*H348,2)</f>
        <v>0</v>
      </c>
      <c r="BL348" s="19" t="s">
        <v>330</v>
      </c>
      <c r="BM348" s="206" t="s">
        <v>4527</v>
      </c>
    </row>
    <row r="349" spans="1:65" s="14" customFormat="1" ht="11.25">
      <c r="B349" s="219"/>
      <c r="C349" s="220"/>
      <c r="D349" s="210" t="s">
        <v>219</v>
      </c>
      <c r="E349" s="221" t="s">
        <v>21</v>
      </c>
      <c r="F349" s="222" t="s">
        <v>4528</v>
      </c>
      <c r="G349" s="220"/>
      <c r="H349" s="223">
        <v>365.4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219</v>
      </c>
      <c r="AU349" s="229" t="s">
        <v>82</v>
      </c>
      <c r="AV349" s="14" t="s">
        <v>82</v>
      </c>
      <c r="AW349" s="14" t="s">
        <v>34</v>
      </c>
      <c r="AX349" s="14" t="s">
        <v>73</v>
      </c>
      <c r="AY349" s="229" t="s">
        <v>211</v>
      </c>
    </row>
    <row r="350" spans="1:65" s="15" customFormat="1" ht="11.25">
      <c r="B350" s="230"/>
      <c r="C350" s="231"/>
      <c r="D350" s="210" t="s">
        <v>219</v>
      </c>
      <c r="E350" s="232" t="s">
        <v>21</v>
      </c>
      <c r="F350" s="233" t="s">
        <v>225</v>
      </c>
      <c r="G350" s="231"/>
      <c r="H350" s="234">
        <v>365.4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219</v>
      </c>
      <c r="AU350" s="240" t="s">
        <v>82</v>
      </c>
      <c r="AV350" s="15" t="s">
        <v>100</v>
      </c>
      <c r="AW350" s="15" t="s">
        <v>34</v>
      </c>
      <c r="AX350" s="15" t="s">
        <v>80</v>
      </c>
      <c r="AY350" s="240" t="s">
        <v>211</v>
      </c>
    </row>
    <row r="351" spans="1:65" s="2" customFormat="1" ht="16.5" customHeight="1">
      <c r="A351" s="36"/>
      <c r="B351" s="37"/>
      <c r="C351" s="195" t="s">
        <v>551</v>
      </c>
      <c r="D351" s="195" t="s">
        <v>213</v>
      </c>
      <c r="E351" s="196" t="s">
        <v>4529</v>
      </c>
      <c r="F351" s="197" t="s">
        <v>4530</v>
      </c>
      <c r="G351" s="198" t="s">
        <v>216</v>
      </c>
      <c r="H351" s="199">
        <v>182.7</v>
      </c>
      <c r="I351" s="200"/>
      <c r="J351" s="201">
        <f>ROUND(I351*H351,2)</f>
        <v>0</v>
      </c>
      <c r="K351" s="197" t="s">
        <v>21</v>
      </c>
      <c r="L351" s="41"/>
      <c r="M351" s="202" t="s">
        <v>21</v>
      </c>
      <c r="N351" s="203" t="s">
        <v>44</v>
      </c>
      <c r="O351" s="66"/>
      <c r="P351" s="204">
        <f>O351*H351</f>
        <v>0</v>
      </c>
      <c r="Q351" s="204">
        <v>6.9999999999999994E-5</v>
      </c>
      <c r="R351" s="204">
        <f>Q351*H351</f>
        <v>1.2788999999999998E-2</v>
      </c>
      <c r="S351" s="204">
        <v>0</v>
      </c>
      <c r="T351" s="20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6" t="s">
        <v>330</v>
      </c>
      <c r="AT351" s="206" t="s">
        <v>213</v>
      </c>
      <c r="AU351" s="206" t="s">
        <v>82</v>
      </c>
      <c r="AY351" s="19" t="s">
        <v>211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9" t="s">
        <v>80</v>
      </c>
      <c r="BK351" s="207">
        <f>ROUND(I351*H351,2)</f>
        <v>0</v>
      </c>
      <c r="BL351" s="19" t="s">
        <v>330</v>
      </c>
      <c r="BM351" s="206" t="s">
        <v>4531</v>
      </c>
    </row>
    <row r="352" spans="1:65" s="14" customFormat="1" ht="11.25">
      <c r="B352" s="219"/>
      <c r="C352" s="220"/>
      <c r="D352" s="210" t="s">
        <v>219</v>
      </c>
      <c r="E352" s="221" t="s">
        <v>21</v>
      </c>
      <c r="F352" s="222" t="s">
        <v>4347</v>
      </c>
      <c r="G352" s="220"/>
      <c r="H352" s="223">
        <v>182.7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219</v>
      </c>
      <c r="AU352" s="229" t="s">
        <v>82</v>
      </c>
      <c r="AV352" s="14" t="s">
        <v>82</v>
      </c>
      <c r="AW352" s="14" t="s">
        <v>34</v>
      </c>
      <c r="AX352" s="14" t="s">
        <v>73</v>
      </c>
      <c r="AY352" s="229" t="s">
        <v>211</v>
      </c>
    </row>
    <row r="353" spans="1:65" s="15" customFormat="1" ht="11.25">
      <c r="B353" s="230"/>
      <c r="C353" s="231"/>
      <c r="D353" s="210" t="s">
        <v>219</v>
      </c>
      <c r="E353" s="232" t="s">
        <v>21</v>
      </c>
      <c r="F353" s="233" t="s">
        <v>225</v>
      </c>
      <c r="G353" s="231"/>
      <c r="H353" s="234">
        <v>182.7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219</v>
      </c>
      <c r="AU353" s="240" t="s">
        <v>82</v>
      </c>
      <c r="AV353" s="15" t="s">
        <v>100</v>
      </c>
      <c r="AW353" s="15" t="s">
        <v>34</v>
      </c>
      <c r="AX353" s="15" t="s">
        <v>80</v>
      </c>
      <c r="AY353" s="240" t="s">
        <v>211</v>
      </c>
    </row>
    <row r="354" spans="1:65" s="2" customFormat="1" ht="16.5" customHeight="1">
      <c r="A354" s="36"/>
      <c r="B354" s="37"/>
      <c r="C354" s="195" t="s">
        <v>556</v>
      </c>
      <c r="D354" s="195" t="s">
        <v>213</v>
      </c>
      <c r="E354" s="196" t="s">
        <v>2553</v>
      </c>
      <c r="F354" s="197" t="s">
        <v>2554</v>
      </c>
      <c r="G354" s="198" t="s">
        <v>216</v>
      </c>
      <c r="H354" s="199">
        <v>182.7</v>
      </c>
      <c r="I354" s="200"/>
      <c r="J354" s="201">
        <f>ROUND(I354*H354,2)</f>
        <v>0</v>
      </c>
      <c r="K354" s="197" t="s">
        <v>217</v>
      </c>
      <c r="L354" s="41"/>
      <c r="M354" s="202" t="s">
        <v>21</v>
      </c>
      <c r="N354" s="203" t="s">
        <v>44</v>
      </c>
      <c r="O354" s="66"/>
      <c r="P354" s="204">
        <f>O354*H354</f>
        <v>0</v>
      </c>
      <c r="Q354" s="204">
        <v>0</v>
      </c>
      <c r="R354" s="204">
        <f>Q354*H354</f>
        <v>0</v>
      </c>
      <c r="S354" s="204">
        <v>3.0000000000000001E-3</v>
      </c>
      <c r="T354" s="205">
        <f>S354*H354</f>
        <v>0.54810000000000003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6" t="s">
        <v>330</v>
      </c>
      <c r="AT354" s="206" t="s">
        <v>213</v>
      </c>
      <c r="AU354" s="206" t="s">
        <v>82</v>
      </c>
      <c r="AY354" s="19" t="s">
        <v>211</v>
      </c>
      <c r="BE354" s="207">
        <f>IF(N354="základní",J354,0)</f>
        <v>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9" t="s">
        <v>80</v>
      </c>
      <c r="BK354" s="207">
        <f>ROUND(I354*H354,2)</f>
        <v>0</v>
      </c>
      <c r="BL354" s="19" t="s">
        <v>330</v>
      </c>
      <c r="BM354" s="206" t="s">
        <v>4532</v>
      </c>
    </row>
    <row r="355" spans="1:65" s="13" customFormat="1" ht="11.25">
      <c r="B355" s="208"/>
      <c r="C355" s="209"/>
      <c r="D355" s="210" t="s">
        <v>219</v>
      </c>
      <c r="E355" s="211" t="s">
        <v>21</v>
      </c>
      <c r="F355" s="212" t="s">
        <v>1362</v>
      </c>
      <c r="G355" s="209"/>
      <c r="H355" s="211" t="s">
        <v>21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219</v>
      </c>
      <c r="AU355" s="218" t="s">
        <v>82</v>
      </c>
      <c r="AV355" s="13" t="s">
        <v>80</v>
      </c>
      <c r="AW355" s="13" t="s">
        <v>34</v>
      </c>
      <c r="AX355" s="13" t="s">
        <v>73</v>
      </c>
      <c r="AY355" s="218" t="s">
        <v>211</v>
      </c>
    </row>
    <row r="356" spans="1:65" s="14" customFormat="1" ht="11.25">
      <c r="B356" s="219"/>
      <c r="C356" s="220"/>
      <c r="D356" s="210" t="s">
        <v>219</v>
      </c>
      <c r="E356" s="221" t="s">
        <v>21</v>
      </c>
      <c r="F356" s="222" t="s">
        <v>4367</v>
      </c>
      <c r="G356" s="220"/>
      <c r="H356" s="223">
        <v>55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219</v>
      </c>
      <c r="AU356" s="229" t="s">
        <v>82</v>
      </c>
      <c r="AV356" s="14" t="s">
        <v>82</v>
      </c>
      <c r="AW356" s="14" t="s">
        <v>34</v>
      </c>
      <c r="AX356" s="14" t="s">
        <v>73</v>
      </c>
      <c r="AY356" s="229" t="s">
        <v>211</v>
      </c>
    </row>
    <row r="357" spans="1:65" s="13" customFormat="1" ht="11.25">
      <c r="B357" s="208"/>
      <c r="C357" s="209"/>
      <c r="D357" s="210" t="s">
        <v>219</v>
      </c>
      <c r="E357" s="211" t="s">
        <v>21</v>
      </c>
      <c r="F357" s="212" t="s">
        <v>4379</v>
      </c>
      <c r="G357" s="209"/>
      <c r="H357" s="211" t="s">
        <v>21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219</v>
      </c>
      <c r="AU357" s="218" t="s">
        <v>82</v>
      </c>
      <c r="AV357" s="13" t="s">
        <v>80</v>
      </c>
      <c r="AW357" s="13" t="s">
        <v>34</v>
      </c>
      <c r="AX357" s="13" t="s">
        <v>73</v>
      </c>
      <c r="AY357" s="218" t="s">
        <v>211</v>
      </c>
    </row>
    <row r="358" spans="1:65" s="14" customFormat="1" ht="11.25">
      <c r="B358" s="219"/>
      <c r="C358" s="220"/>
      <c r="D358" s="210" t="s">
        <v>219</v>
      </c>
      <c r="E358" s="221" t="s">
        <v>21</v>
      </c>
      <c r="F358" s="222" t="s">
        <v>4533</v>
      </c>
      <c r="G358" s="220"/>
      <c r="H358" s="223">
        <v>127.7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219</v>
      </c>
      <c r="AU358" s="229" t="s">
        <v>82</v>
      </c>
      <c r="AV358" s="14" t="s">
        <v>82</v>
      </c>
      <c r="AW358" s="14" t="s">
        <v>34</v>
      </c>
      <c r="AX358" s="14" t="s">
        <v>73</v>
      </c>
      <c r="AY358" s="229" t="s">
        <v>211</v>
      </c>
    </row>
    <row r="359" spans="1:65" s="15" customFormat="1" ht="11.25">
      <c r="B359" s="230"/>
      <c r="C359" s="231"/>
      <c r="D359" s="210" t="s">
        <v>219</v>
      </c>
      <c r="E359" s="232" t="s">
        <v>4347</v>
      </c>
      <c r="F359" s="233" t="s">
        <v>225</v>
      </c>
      <c r="G359" s="231"/>
      <c r="H359" s="234">
        <v>182.7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219</v>
      </c>
      <c r="AU359" s="240" t="s">
        <v>82</v>
      </c>
      <c r="AV359" s="15" t="s">
        <v>100</v>
      </c>
      <c r="AW359" s="15" t="s">
        <v>34</v>
      </c>
      <c r="AX359" s="15" t="s">
        <v>80</v>
      </c>
      <c r="AY359" s="240" t="s">
        <v>211</v>
      </c>
    </row>
    <row r="360" spans="1:65" s="2" customFormat="1" ht="21.75" customHeight="1">
      <c r="A360" s="36"/>
      <c r="B360" s="37"/>
      <c r="C360" s="195" t="s">
        <v>562</v>
      </c>
      <c r="D360" s="195" t="s">
        <v>213</v>
      </c>
      <c r="E360" s="196" t="s">
        <v>2557</v>
      </c>
      <c r="F360" s="197" t="s">
        <v>2558</v>
      </c>
      <c r="G360" s="198" t="s">
        <v>216</v>
      </c>
      <c r="H360" s="199">
        <v>237.202</v>
      </c>
      <c r="I360" s="200"/>
      <c r="J360" s="201">
        <f>ROUND(I360*H360,2)</f>
        <v>0</v>
      </c>
      <c r="K360" s="197" t="s">
        <v>21</v>
      </c>
      <c r="L360" s="41"/>
      <c r="M360" s="202" t="s">
        <v>21</v>
      </c>
      <c r="N360" s="203" t="s">
        <v>44</v>
      </c>
      <c r="O360" s="66"/>
      <c r="P360" s="204">
        <f>O360*H360</f>
        <v>0</v>
      </c>
      <c r="Q360" s="204">
        <v>2.9999999999999997E-4</v>
      </c>
      <c r="R360" s="204">
        <f>Q360*H360</f>
        <v>7.1160599999999991E-2</v>
      </c>
      <c r="S360" s="204">
        <v>0</v>
      </c>
      <c r="T360" s="20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6" t="s">
        <v>330</v>
      </c>
      <c r="AT360" s="206" t="s">
        <v>213</v>
      </c>
      <c r="AU360" s="206" t="s">
        <v>82</v>
      </c>
      <c r="AY360" s="19" t="s">
        <v>211</v>
      </c>
      <c r="BE360" s="207">
        <f>IF(N360="základní",J360,0)</f>
        <v>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9" t="s">
        <v>80</v>
      </c>
      <c r="BK360" s="207">
        <f>ROUND(I360*H360,2)</f>
        <v>0</v>
      </c>
      <c r="BL360" s="19" t="s">
        <v>330</v>
      </c>
      <c r="BM360" s="206" t="s">
        <v>4534</v>
      </c>
    </row>
    <row r="361" spans="1:65" s="13" customFormat="1" ht="11.25">
      <c r="B361" s="208"/>
      <c r="C361" s="209"/>
      <c r="D361" s="210" t="s">
        <v>219</v>
      </c>
      <c r="E361" s="211" t="s">
        <v>21</v>
      </c>
      <c r="F361" s="212" t="s">
        <v>1362</v>
      </c>
      <c r="G361" s="209"/>
      <c r="H361" s="211" t="s">
        <v>21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219</v>
      </c>
      <c r="AU361" s="218" t="s">
        <v>82</v>
      </c>
      <c r="AV361" s="13" t="s">
        <v>80</v>
      </c>
      <c r="AW361" s="13" t="s">
        <v>34</v>
      </c>
      <c r="AX361" s="13" t="s">
        <v>73</v>
      </c>
      <c r="AY361" s="218" t="s">
        <v>211</v>
      </c>
    </row>
    <row r="362" spans="1:65" s="14" customFormat="1" ht="11.25">
      <c r="B362" s="219"/>
      <c r="C362" s="220"/>
      <c r="D362" s="210" t="s">
        <v>219</v>
      </c>
      <c r="E362" s="221" t="s">
        <v>21</v>
      </c>
      <c r="F362" s="222" t="s">
        <v>4367</v>
      </c>
      <c r="G362" s="220"/>
      <c r="H362" s="223">
        <v>55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219</v>
      </c>
      <c r="AU362" s="229" t="s">
        <v>82</v>
      </c>
      <c r="AV362" s="14" t="s">
        <v>82</v>
      </c>
      <c r="AW362" s="14" t="s">
        <v>34</v>
      </c>
      <c r="AX362" s="14" t="s">
        <v>73</v>
      </c>
      <c r="AY362" s="229" t="s">
        <v>211</v>
      </c>
    </row>
    <row r="363" spans="1:65" s="13" customFormat="1" ht="11.25">
      <c r="B363" s="208"/>
      <c r="C363" s="209"/>
      <c r="D363" s="210" t="s">
        <v>219</v>
      </c>
      <c r="E363" s="211" t="s">
        <v>21</v>
      </c>
      <c r="F363" s="212" t="s">
        <v>2560</v>
      </c>
      <c r="G363" s="209"/>
      <c r="H363" s="211" t="s">
        <v>21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219</v>
      </c>
      <c r="AU363" s="218" t="s">
        <v>82</v>
      </c>
      <c r="AV363" s="13" t="s">
        <v>80</v>
      </c>
      <c r="AW363" s="13" t="s">
        <v>34</v>
      </c>
      <c r="AX363" s="13" t="s">
        <v>73</v>
      </c>
      <c r="AY363" s="218" t="s">
        <v>211</v>
      </c>
    </row>
    <row r="364" spans="1:65" s="14" customFormat="1" ht="11.25">
      <c r="B364" s="219"/>
      <c r="C364" s="220"/>
      <c r="D364" s="210" t="s">
        <v>219</v>
      </c>
      <c r="E364" s="221" t="s">
        <v>21</v>
      </c>
      <c r="F364" s="222" t="s">
        <v>4535</v>
      </c>
      <c r="G364" s="220"/>
      <c r="H364" s="223">
        <v>2.77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219</v>
      </c>
      <c r="AU364" s="229" t="s">
        <v>82</v>
      </c>
      <c r="AV364" s="14" t="s">
        <v>82</v>
      </c>
      <c r="AW364" s="14" t="s">
        <v>34</v>
      </c>
      <c r="AX364" s="14" t="s">
        <v>73</v>
      </c>
      <c r="AY364" s="229" t="s">
        <v>211</v>
      </c>
    </row>
    <row r="365" spans="1:65" s="13" customFormat="1" ht="11.25">
      <c r="B365" s="208"/>
      <c r="C365" s="209"/>
      <c r="D365" s="210" t="s">
        <v>219</v>
      </c>
      <c r="E365" s="211" t="s">
        <v>21</v>
      </c>
      <c r="F365" s="212" t="s">
        <v>4379</v>
      </c>
      <c r="G365" s="209"/>
      <c r="H365" s="211" t="s">
        <v>21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219</v>
      </c>
      <c r="AU365" s="218" t="s">
        <v>82</v>
      </c>
      <c r="AV365" s="13" t="s">
        <v>80</v>
      </c>
      <c r="AW365" s="13" t="s">
        <v>34</v>
      </c>
      <c r="AX365" s="13" t="s">
        <v>73</v>
      </c>
      <c r="AY365" s="218" t="s">
        <v>211</v>
      </c>
    </row>
    <row r="366" spans="1:65" s="14" customFormat="1" ht="11.25">
      <c r="B366" s="219"/>
      <c r="C366" s="220"/>
      <c r="D366" s="210" t="s">
        <v>219</v>
      </c>
      <c r="E366" s="221" t="s">
        <v>21</v>
      </c>
      <c r="F366" s="222" t="s">
        <v>4533</v>
      </c>
      <c r="G366" s="220"/>
      <c r="H366" s="223">
        <v>127.7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219</v>
      </c>
      <c r="AU366" s="229" t="s">
        <v>82</v>
      </c>
      <c r="AV366" s="14" t="s">
        <v>82</v>
      </c>
      <c r="AW366" s="14" t="s">
        <v>34</v>
      </c>
      <c r="AX366" s="14" t="s">
        <v>73</v>
      </c>
      <c r="AY366" s="229" t="s">
        <v>211</v>
      </c>
    </row>
    <row r="367" spans="1:65" s="13" customFormat="1" ht="11.25">
      <c r="B367" s="208"/>
      <c r="C367" s="209"/>
      <c r="D367" s="210" t="s">
        <v>219</v>
      </c>
      <c r="E367" s="211" t="s">
        <v>21</v>
      </c>
      <c r="F367" s="212" t="s">
        <v>2560</v>
      </c>
      <c r="G367" s="209"/>
      <c r="H367" s="211" t="s">
        <v>21</v>
      </c>
      <c r="I367" s="213"/>
      <c r="J367" s="209"/>
      <c r="K367" s="209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219</v>
      </c>
      <c r="AU367" s="218" t="s">
        <v>82</v>
      </c>
      <c r="AV367" s="13" t="s">
        <v>80</v>
      </c>
      <c r="AW367" s="13" t="s">
        <v>34</v>
      </c>
      <c r="AX367" s="13" t="s">
        <v>73</v>
      </c>
      <c r="AY367" s="218" t="s">
        <v>211</v>
      </c>
    </row>
    <row r="368" spans="1:65" s="14" customFormat="1" ht="11.25">
      <c r="B368" s="219"/>
      <c r="C368" s="220"/>
      <c r="D368" s="210" t="s">
        <v>219</v>
      </c>
      <c r="E368" s="221" t="s">
        <v>21</v>
      </c>
      <c r="F368" s="222" t="s">
        <v>4536</v>
      </c>
      <c r="G368" s="220"/>
      <c r="H368" s="223">
        <v>2.48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219</v>
      </c>
      <c r="AU368" s="229" t="s">
        <v>82</v>
      </c>
      <c r="AV368" s="14" t="s">
        <v>82</v>
      </c>
      <c r="AW368" s="14" t="s">
        <v>34</v>
      </c>
      <c r="AX368" s="14" t="s">
        <v>73</v>
      </c>
      <c r="AY368" s="229" t="s">
        <v>211</v>
      </c>
    </row>
    <row r="369" spans="1:65" s="14" customFormat="1" ht="11.25">
      <c r="B369" s="219"/>
      <c r="C369" s="220"/>
      <c r="D369" s="210" t="s">
        <v>219</v>
      </c>
      <c r="E369" s="221" t="s">
        <v>21</v>
      </c>
      <c r="F369" s="222" t="s">
        <v>4537</v>
      </c>
      <c r="G369" s="220"/>
      <c r="H369" s="223">
        <v>24.756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219</v>
      </c>
      <c r="AU369" s="229" t="s">
        <v>82</v>
      </c>
      <c r="AV369" s="14" t="s">
        <v>82</v>
      </c>
      <c r="AW369" s="14" t="s">
        <v>34</v>
      </c>
      <c r="AX369" s="14" t="s">
        <v>73</v>
      </c>
      <c r="AY369" s="229" t="s">
        <v>211</v>
      </c>
    </row>
    <row r="370" spans="1:65" s="14" customFormat="1" ht="11.25">
      <c r="B370" s="219"/>
      <c r="C370" s="220"/>
      <c r="D370" s="210" t="s">
        <v>219</v>
      </c>
      <c r="E370" s="221" t="s">
        <v>21</v>
      </c>
      <c r="F370" s="222" t="s">
        <v>4538</v>
      </c>
      <c r="G370" s="220"/>
      <c r="H370" s="223">
        <v>24.495999999999999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219</v>
      </c>
      <c r="AU370" s="229" t="s">
        <v>82</v>
      </c>
      <c r="AV370" s="14" t="s">
        <v>82</v>
      </c>
      <c r="AW370" s="14" t="s">
        <v>34</v>
      </c>
      <c r="AX370" s="14" t="s">
        <v>73</v>
      </c>
      <c r="AY370" s="229" t="s">
        <v>211</v>
      </c>
    </row>
    <row r="371" spans="1:65" s="16" customFormat="1" ht="11.25">
      <c r="B371" s="241"/>
      <c r="C371" s="242"/>
      <c r="D371" s="210" t="s">
        <v>219</v>
      </c>
      <c r="E371" s="243" t="s">
        <v>4349</v>
      </c>
      <c r="F371" s="244" t="s">
        <v>240</v>
      </c>
      <c r="G371" s="242"/>
      <c r="H371" s="245">
        <v>237.202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AT371" s="251" t="s">
        <v>219</v>
      </c>
      <c r="AU371" s="251" t="s">
        <v>82</v>
      </c>
      <c r="AV371" s="16" t="s">
        <v>88</v>
      </c>
      <c r="AW371" s="16" t="s">
        <v>34</v>
      </c>
      <c r="AX371" s="16" t="s">
        <v>73</v>
      </c>
      <c r="AY371" s="251" t="s">
        <v>211</v>
      </c>
    </row>
    <row r="372" spans="1:65" s="15" customFormat="1" ht="11.25">
      <c r="B372" s="230"/>
      <c r="C372" s="231"/>
      <c r="D372" s="210" t="s">
        <v>219</v>
      </c>
      <c r="E372" s="232" t="s">
        <v>21</v>
      </c>
      <c r="F372" s="233" t="s">
        <v>225</v>
      </c>
      <c r="G372" s="231"/>
      <c r="H372" s="234">
        <v>237.202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219</v>
      </c>
      <c r="AU372" s="240" t="s">
        <v>82</v>
      </c>
      <c r="AV372" s="15" t="s">
        <v>100</v>
      </c>
      <c r="AW372" s="15" t="s">
        <v>34</v>
      </c>
      <c r="AX372" s="15" t="s">
        <v>80</v>
      </c>
      <c r="AY372" s="240" t="s">
        <v>211</v>
      </c>
    </row>
    <row r="373" spans="1:65" s="2" customFormat="1" ht="21.75" customHeight="1">
      <c r="A373" s="36"/>
      <c r="B373" s="37"/>
      <c r="C373" s="252" t="s">
        <v>569</v>
      </c>
      <c r="D373" s="252" t="s">
        <v>399</v>
      </c>
      <c r="E373" s="253" t="s">
        <v>4539</v>
      </c>
      <c r="F373" s="254" t="s">
        <v>4540</v>
      </c>
      <c r="G373" s="255" t="s">
        <v>216</v>
      </c>
      <c r="H373" s="256">
        <v>260.92200000000003</v>
      </c>
      <c r="I373" s="257"/>
      <c r="J373" s="258">
        <f>ROUND(I373*H373,2)</f>
        <v>0</v>
      </c>
      <c r="K373" s="254" t="s">
        <v>21</v>
      </c>
      <c r="L373" s="259"/>
      <c r="M373" s="260" t="s">
        <v>21</v>
      </c>
      <c r="N373" s="261" t="s">
        <v>44</v>
      </c>
      <c r="O373" s="66"/>
      <c r="P373" s="204">
        <f>O373*H373</f>
        <v>0</v>
      </c>
      <c r="Q373" s="204">
        <v>3.6800000000000001E-3</v>
      </c>
      <c r="R373" s="204">
        <f>Q373*H373</f>
        <v>0.9601929600000001</v>
      </c>
      <c r="S373" s="204">
        <v>0</v>
      </c>
      <c r="T373" s="20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435</v>
      </c>
      <c r="AT373" s="206" t="s">
        <v>399</v>
      </c>
      <c r="AU373" s="206" t="s">
        <v>82</v>
      </c>
      <c r="AY373" s="19" t="s">
        <v>211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9" t="s">
        <v>80</v>
      </c>
      <c r="BK373" s="207">
        <f>ROUND(I373*H373,2)</f>
        <v>0</v>
      </c>
      <c r="BL373" s="19" t="s">
        <v>330</v>
      </c>
      <c r="BM373" s="206" t="s">
        <v>4541</v>
      </c>
    </row>
    <row r="374" spans="1:65" s="14" customFormat="1" ht="11.25">
      <c r="B374" s="219"/>
      <c r="C374" s="220"/>
      <c r="D374" s="210" t="s">
        <v>219</v>
      </c>
      <c r="E374" s="221" t="s">
        <v>21</v>
      </c>
      <c r="F374" s="222" t="s">
        <v>4542</v>
      </c>
      <c r="G374" s="220"/>
      <c r="H374" s="223">
        <v>260.92200000000003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219</v>
      </c>
      <c r="AU374" s="229" t="s">
        <v>82</v>
      </c>
      <c r="AV374" s="14" t="s">
        <v>82</v>
      </c>
      <c r="AW374" s="14" t="s">
        <v>34</v>
      </c>
      <c r="AX374" s="14" t="s">
        <v>73</v>
      </c>
      <c r="AY374" s="229" t="s">
        <v>211</v>
      </c>
    </row>
    <row r="375" spans="1:65" s="15" customFormat="1" ht="11.25">
      <c r="B375" s="230"/>
      <c r="C375" s="231"/>
      <c r="D375" s="210" t="s">
        <v>219</v>
      </c>
      <c r="E375" s="232" t="s">
        <v>21</v>
      </c>
      <c r="F375" s="233" t="s">
        <v>225</v>
      </c>
      <c r="G375" s="231"/>
      <c r="H375" s="234">
        <v>260.92200000000003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219</v>
      </c>
      <c r="AU375" s="240" t="s">
        <v>82</v>
      </c>
      <c r="AV375" s="15" t="s">
        <v>100</v>
      </c>
      <c r="AW375" s="15" t="s">
        <v>34</v>
      </c>
      <c r="AX375" s="15" t="s">
        <v>80</v>
      </c>
      <c r="AY375" s="240" t="s">
        <v>211</v>
      </c>
    </row>
    <row r="376" spans="1:65" s="2" customFormat="1" ht="16.5" customHeight="1">
      <c r="A376" s="36"/>
      <c r="B376" s="37"/>
      <c r="C376" s="195" t="s">
        <v>574</v>
      </c>
      <c r="D376" s="195" t="s">
        <v>213</v>
      </c>
      <c r="E376" s="196" t="s">
        <v>2579</v>
      </c>
      <c r="F376" s="197" t="s">
        <v>2580</v>
      </c>
      <c r="G376" s="198" t="s">
        <v>438</v>
      </c>
      <c r="H376" s="199">
        <v>123.28</v>
      </c>
      <c r="I376" s="200"/>
      <c r="J376" s="201">
        <f>ROUND(I376*H376,2)</f>
        <v>0</v>
      </c>
      <c r="K376" s="197" t="s">
        <v>217</v>
      </c>
      <c r="L376" s="41"/>
      <c r="M376" s="202" t="s">
        <v>21</v>
      </c>
      <c r="N376" s="203" t="s">
        <v>44</v>
      </c>
      <c r="O376" s="66"/>
      <c r="P376" s="204">
        <f>O376*H376</f>
        <v>0</v>
      </c>
      <c r="Q376" s="204">
        <v>0</v>
      </c>
      <c r="R376" s="204">
        <f>Q376*H376</f>
        <v>0</v>
      </c>
      <c r="S376" s="204">
        <v>2.9999999999999997E-4</v>
      </c>
      <c r="T376" s="205">
        <f>S376*H376</f>
        <v>3.6983999999999996E-2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6" t="s">
        <v>330</v>
      </c>
      <c r="AT376" s="206" t="s">
        <v>213</v>
      </c>
      <c r="AU376" s="206" t="s">
        <v>82</v>
      </c>
      <c r="AY376" s="19" t="s">
        <v>211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9" t="s">
        <v>80</v>
      </c>
      <c r="BK376" s="207">
        <f>ROUND(I376*H376,2)</f>
        <v>0</v>
      </c>
      <c r="BL376" s="19" t="s">
        <v>330</v>
      </c>
      <c r="BM376" s="206" t="s">
        <v>4543</v>
      </c>
    </row>
    <row r="377" spans="1:65" s="13" customFormat="1" ht="11.25">
      <c r="B377" s="208"/>
      <c r="C377" s="209"/>
      <c r="D377" s="210" t="s">
        <v>219</v>
      </c>
      <c r="E377" s="211" t="s">
        <v>21</v>
      </c>
      <c r="F377" s="212" t="s">
        <v>1362</v>
      </c>
      <c r="G377" s="209"/>
      <c r="H377" s="211" t="s">
        <v>21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219</v>
      </c>
      <c r="AU377" s="218" t="s">
        <v>82</v>
      </c>
      <c r="AV377" s="13" t="s">
        <v>80</v>
      </c>
      <c r="AW377" s="13" t="s">
        <v>34</v>
      </c>
      <c r="AX377" s="13" t="s">
        <v>73</v>
      </c>
      <c r="AY377" s="218" t="s">
        <v>211</v>
      </c>
    </row>
    <row r="378" spans="1:65" s="14" customFormat="1" ht="11.25">
      <c r="B378" s="219"/>
      <c r="C378" s="220"/>
      <c r="D378" s="210" t="s">
        <v>219</v>
      </c>
      <c r="E378" s="221" t="s">
        <v>21</v>
      </c>
      <c r="F378" s="222" t="s">
        <v>4544</v>
      </c>
      <c r="G378" s="220"/>
      <c r="H378" s="223">
        <v>33.1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219</v>
      </c>
      <c r="AU378" s="229" t="s">
        <v>82</v>
      </c>
      <c r="AV378" s="14" t="s">
        <v>82</v>
      </c>
      <c r="AW378" s="14" t="s">
        <v>34</v>
      </c>
      <c r="AX378" s="14" t="s">
        <v>73</v>
      </c>
      <c r="AY378" s="229" t="s">
        <v>211</v>
      </c>
    </row>
    <row r="379" spans="1:65" s="13" customFormat="1" ht="11.25">
      <c r="B379" s="208"/>
      <c r="C379" s="209"/>
      <c r="D379" s="210" t="s">
        <v>219</v>
      </c>
      <c r="E379" s="211" t="s">
        <v>21</v>
      </c>
      <c r="F379" s="212" t="s">
        <v>4379</v>
      </c>
      <c r="G379" s="209"/>
      <c r="H379" s="211" t="s">
        <v>21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219</v>
      </c>
      <c r="AU379" s="218" t="s">
        <v>82</v>
      </c>
      <c r="AV379" s="13" t="s">
        <v>80</v>
      </c>
      <c r="AW379" s="13" t="s">
        <v>34</v>
      </c>
      <c r="AX379" s="13" t="s">
        <v>73</v>
      </c>
      <c r="AY379" s="218" t="s">
        <v>211</v>
      </c>
    </row>
    <row r="380" spans="1:65" s="14" customFormat="1" ht="11.25">
      <c r="B380" s="219"/>
      <c r="C380" s="220"/>
      <c r="D380" s="210" t="s">
        <v>219</v>
      </c>
      <c r="E380" s="221" t="s">
        <v>21</v>
      </c>
      <c r="F380" s="222" t="s">
        <v>4545</v>
      </c>
      <c r="G380" s="220"/>
      <c r="H380" s="223">
        <v>90.18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219</v>
      </c>
      <c r="AU380" s="229" t="s">
        <v>82</v>
      </c>
      <c r="AV380" s="14" t="s">
        <v>82</v>
      </c>
      <c r="AW380" s="14" t="s">
        <v>34</v>
      </c>
      <c r="AX380" s="14" t="s">
        <v>73</v>
      </c>
      <c r="AY380" s="229" t="s">
        <v>211</v>
      </c>
    </row>
    <row r="381" spans="1:65" s="15" customFormat="1" ht="11.25">
      <c r="B381" s="230"/>
      <c r="C381" s="231"/>
      <c r="D381" s="210" t="s">
        <v>219</v>
      </c>
      <c r="E381" s="232" t="s">
        <v>21</v>
      </c>
      <c r="F381" s="233" t="s">
        <v>225</v>
      </c>
      <c r="G381" s="231"/>
      <c r="H381" s="234">
        <v>123.28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219</v>
      </c>
      <c r="AU381" s="240" t="s">
        <v>82</v>
      </c>
      <c r="AV381" s="15" t="s">
        <v>100</v>
      </c>
      <c r="AW381" s="15" t="s">
        <v>34</v>
      </c>
      <c r="AX381" s="15" t="s">
        <v>80</v>
      </c>
      <c r="AY381" s="240" t="s">
        <v>211</v>
      </c>
    </row>
    <row r="382" spans="1:65" s="2" customFormat="1" ht="16.5" customHeight="1">
      <c r="A382" s="36"/>
      <c r="B382" s="37"/>
      <c r="C382" s="195" t="s">
        <v>578</v>
      </c>
      <c r="D382" s="195" t="s">
        <v>213</v>
      </c>
      <c r="E382" s="196" t="s">
        <v>2584</v>
      </c>
      <c r="F382" s="197" t="s">
        <v>4546</v>
      </c>
      <c r="G382" s="198" t="s">
        <v>438</v>
      </c>
      <c r="H382" s="199">
        <v>105.56</v>
      </c>
      <c r="I382" s="200"/>
      <c r="J382" s="201">
        <f>ROUND(I382*H382,2)</f>
        <v>0</v>
      </c>
      <c r="K382" s="197" t="s">
        <v>21</v>
      </c>
      <c r="L382" s="41"/>
      <c r="M382" s="202" t="s">
        <v>21</v>
      </c>
      <c r="N382" s="203" t="s">
        <v>44</v>
      </c>
      <c r="O382" s="66"/>
      <c r="P382" s="204">
        <f>O382*H382</f>
        <v>0</v>
      </c>
      <c r="Q382" s="204">
        <v>1.0000000000000001E-5</v>
      </c>
      <c r="R382" s="204">
        <f>Q382*H382</f>
        <v>1.0556000000000001E-3</v>
      </c>
      <c r="S382" s="204">
        <v>0</v>
      </c>
      <c r="T382" s="20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6" t="s">
        <v>330</v>
      </c>
      <c r="AT382" s="206" t="s">
        <v>213</v>
      </c>
      <c r="AU382" s="206" t="s">
        <v>82</v>
      </c>
      <c r="AY382" s="19" t="s">
        <v>211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9" t="s">
        <v>80</v>
      </c>
      <c r="BK382" s="207">
        <f>ROUND(I382*H382,2)</f>
        <v>0</v>
      </c>
      <c r="BL382" s="19" t="s">
        <v>330</v>
      </c>
      <c r="BM382" s="206" t="s">
        <v>4547</v>
      </c>
    </row>
    <row r="383" spans="1:65" s="13" customFormat="1" ht="11.25">
      <c r="B383" s="208"/>
      <c r="C383" s="209"/>
      <c r="D383" s="210" t="s">
        <v>219</v>
      </c>
      <c r="E383" s="211" t="s">
        <v>21</v>
      </c>
      <c r="F383" s="212" t="s">
        <v>1362</v>
      </c>
      <c r="G383" s="209"/>
      <c r="H383" s="211" t="s">
        <v>21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219</v>
      </c>
      <c r="AU383" s="218" t="s">
        <v>82</v>
      </c>
      <c r="AV383" s="13" t="s">
        <v>80</v>
      </c>
      <c r="AW383" s="13" t="s">
        <v>34</v>
      </c>
      <c r="AX383" s="13" t="s">
        <v>73</v>
      </c>
      <c r="AY383" s="218" t="s">
        <v>211</v>
      </c>
    </row>
    <row r="384" spans="1:65" s="13" customFormat="1" ht="11.25">
      <c r="B384" s="208"/>
      <c r="C384" s="209"/>
      <c r="D384" s="210" t="s">
        <v>219</v>
      </c>
      <c r="E384" s="211" t="s">
        <v>21</v>
      </c>
      <c r="F384" s="212" t="s">
        <v>2560</v>
      </c>
      <c r="G384" s="209"/>
      <c r="H384" s="211" t="s">
        <v>21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219</v>
      </c>
      <c r="AU384" s="218" t="s">
        <v>82</v>
      </c>
      <c r="AV384" s="13" t="s">
        <v>80</v>
      </c>
      <c r="AW384" s="13" t="s">
        <v>34</v>
      </c>
      <c r="AX384" s="13" t="s">
        <v>73</v>
      </c>
      <c r="AY384" s="218" t="s">
        <v>211</v>
      </c>
    </row>
    <row r="385" spans="1:65" s="14" customFormat="1" ht="11.25">
      <c r="B385" s="219"/>
      <c r="C385" s="220"/>
      <c r="D385" s="210" t="s">
        <v>219</v>
      </c>
      <c r="E385" s="221" t="s">
        <v>21</v>
      </c>
      <c r="F385" s="222" t="s">
        <v>4548</v>
      </c>
      <c r="G385" s="220"/>
      <c r="H385" s="223">
        <v>27.7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219</v>
      </c>
      <c r="AU385" s="229" t="s">
        <v>82</v>
      </c>
      <c r="AV385" s="14" t="s">
        <v>82</v>
      </c>
      <c r="AW385" s="14" t="s">
        <v>34</v>
      </c>
      <c r="AX385" s="14" t="s">
        <v>73</v>
      </c>
      <c r="AY385" s="229" t="s">
        <v>211</v>
      </c>
    </row>
    <row r="386" spans="1:65" s="13" customFormat="1" ht="11.25">
      <c r="B386" s="208"/>
      <c r="C386" s="209"/>
      <c r="D386" s="210" t="s">
        <v>219</v>
      </c>
      <c r="E386" s="211" t="s">
        <v>21</v>
      </c>
      <c r="F386" s="212" t="s">
        <v>4379</v>
      </c>
      <c r="G386" s="209"/>
      <c r="H386" s="211" t="s">
        <v>21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219</v>
      </c>
      <c r="AU386" s="218" t="s">
        <v>82</v>
      </c>
      <c r="AV386" s="13" t="s">
        <v>80</v>
      </c>
      <c r="AW386" s="13" t="s">
        <v>34</v>
      </c>
      <c r="AX386" s="13" t="s">
        <v>73</v>
      </c>
      <c r="AY386" s="218" t="s">
        <v>211</v>
      </c>
    </row>
    <row r="387" spans="1:65" s="13" customFormat="1" ht="11.25">
      <c r="B387" s="208"/>
      <c r="C387" s="209"/>
      <c r="D387" s="210" t="s">
        <v>219</v>
      </c>
      <c r="E387" s="211" t="s">
        <v>21</v>
      </c>
      <c r="F387" s="212" t="s">
        <v>2560</v>
      </c>
      <c r="G387" s="209"/>
      <c r="H387" s="211" t="s">
        <v>21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219</v>
      </c>
      <c r="AU387" s="218" t="s">
        <v>82</v>
      </c>
      <c r="AV387" s="13" t="s">
        <v>80</v>
      </c>
      <c r="AW387" s="13" t="s">
        <v>34</v>
      </c>
      <c r="AX387" s="13" t="s">
        <v>73</v>
      </c>
      <c r="AY387" s="218" t="s">
        <v>211</v>
      </c>
    </row>
    <row r="388" spans="1:65" s="14" customFormat="1" ht="11.25">
      <c r="B388" s="219"/>
      <c r="C388" s="220"/>
      <c r="D388" s="210" t="s">
        <v>219</v>
      </c>
      <c r="E388" s="221" t="s">
        <v>21</v>
      </c>
      <c r="F388" s="222" t="s">
        <v>4549</v>
      </c>
      <c r="G388" s="220"/>
      <c r="H388" s="223">
        <v>31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219</v>
      </c>
      <c r="AU388" s="229" t="s">
        <v>82</v>
      </c>
      <c r="AV388" s="14" t="s">
        <v>82</v>
      </c>
      <c r="AW388" s="14" t="s">
        <v>34</v>
      </c>
      <c r="AX388" s="14" t="s">
        <v>73</v>
      </c>
      <c r="AY388" s="229" t="s">
        <v>211</v>
      </c>
    </row>
    <row r="389" spans="1:65" s="14" customFormat="1" ht="11.25">
      <c r="B389" s="219"/>
      <c r="C389" s="220"/>
      <c r="D389" s="210" t="s">
        <v>219</v>
      </c>
      <c r="E389" s="221" t="s">
        <v>21</v>
      </c>
      <c r="F389" s="222" t="s">
        <v>4550</v>
      </c>
      <c r="G389" s="220"/>
      <c r="H389" s="223">
        <v>24.02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219</v>
      </c>
      <c r="AU389" s="229" t="s">
        <v>82</v>
      </c>
      <c r="AV389" s="14" t="s">
        <v>82</v>
      </c>
      <c r="AW389" s="14" t="s">
        <v>34</v>
      </c>
      <c r="AX389" s="14" t="s">
        <v>73</v>
      </c>
      <c r="AY389" s="229" t="s">
        <v>211</v>
      </c>
    </row>
    <row r="390" spans="1:65" s="14" customFormat="1" ht="11.25">
      <c r="B390" s="219"/>
      <c r="C390" s="220"/>
      <c r="D390" s="210" t="s">
        <v>219</v>
      </c>
      <c r="E390" s="221" t="s">
        <v>21</v>
      </c>
      <c r="F390" s="222" t="s">
        <v>4551</v>
      </c>
      <c r="G390" s="220"/>
      <c r="H390" s="223">
        <v>22.84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219</v>
      </c>
      <c r="AU390" s="229" t="s">
        <v>82</v>
      </c>
      <c r="AV390" s="14" t="s">
        <v>82</v>
      </c>
      <c r="AW390" s="14" t="s">
        <v>34</v>
      </c>
      <c r="AX390" s="14" t="s">
        <v>73</v>
      </c>
      <c r="AY390" s="229" t="s">
        <v>211</v>
      </c>
    </row>
    <row r="391" spans="1:65" s="16" customFormat="1" ht="11.25">
      <c r="B391" s="241"/>
      <c r="C391" s="242"/>
      <c r="D391" s="210" t="s">
        <v>219</v>
      </c>
      <c r="E391" s="243" t="s">
        <v>1200</v>
      </c>
      <c r="F391" s="244" t="s">
        <v>240</v>
      </c>
      <c r="G391" s="242"/>
      <c r="H391" s="245">
        <v>105.56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AT391" s="251" t="s">
        <v>219</v>
      </c>
      <c r="AU391" s="251" t="s">
        <v>82</v>
      </c>
      <c r="AV391" s="16" t="s">
        <v>88</v>
      </c>
      <c r="AW391" s="16" t="s">
        <v>34</v>
      </c>
      <c r="AX391" s="16" t="s">
        <v>73</v>
      </c>
      <c r="AY391" s="251" t="s">
        <v>211</v>
      </c>
    </row>
    <row r="392" spans="1:65" s="15" customFormat="1" ht="11.25">
      <c r="B392" s="230"/>
      <c r="C392" s="231"/>
      <c r="D392" s="210" t="s">
        <v>219</v>
      </c>
      <c r="E392" s="232" t="s">
        <v>21</v>
      </c>
      <c r="F392" s="233" t="s">
        <v>225</v>
      </c>
      <c r="G392" s="231"/>
      <c r="H392" s="234">
        <v>105.56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219</v>
      </c>
      <c r="AU392" s="240" t="s">
        <v>82</v>
      </c>
      <c r="AV392" s="15" t="s">
        <v>100</v>
      </c>
      <c r="AW392" s="15" t="s">
        <v>34</v>
      </c>
      <c r="AX392" s="15" t="s">
        <v>80</v>
      </c>
      <c r="AY392" s="240" t="s">
        <v>211</v>
      </c>
    </row>
    <row r="393" spans="1:65" s="2" customFormat="1" ht="16.5" customHeight="1">
      <c r="A393" s="36"/>
      <c r="B393" s="37"/>
      <c r="C393" s="252" t="s">
        <v>583</v>
      </c>
      <c r="D393" s="252" t="s">
        <v>399</v>
      </c>
      <c r="E393" s="253" t="s">
        <v>2593</v>
      </c>
      <c r="F393" s="254" t="s">
        <v>4552</v>
      </c>
      <c r="G393" s="255" t="s">
        <v>438</v>
      </c>
      <c r="H393" s="256">
        <v>116.116</v>
      </c>
      <c r="I393" s="257"/>
      <c r="J393" s="258">
        <f>ROUND(I393*H393,2)</f>
        <v>0</v>
      </c>
      <c r="K393" s="254" t="s">
        <v>21</v>
      </c>
      <c r="L393" s="259"/>
      <c r="M393" s="260" t="s">
        <v>21</v>
      </c>
      <c r="N393" s="261" t="s">
        <v>44</v>
      </c>
      <c r="O393" s="66"/>
      <c r="P393" s="204">
        <f>O393*H393</f>
        <v>0</v>
      </c>
      <c r="Q393" s="204">
        <v>3.5E-4</v>
      </c>
      <c r="R393" s="204">
        <f>Q393*H393</f>
        <v>4.0640599999999999E-2</v>
      </c>
      <c r="S393" s="204">
        <v>0</v>
      </c>
      <c r="T393" s="20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206" t="s">
        <v>435</v>
      </c>
      <c r="AT393" s="206" t="s">
        <v>399</v>
      </c>
      <c r="AU393" s="206" t="s">
        <v>82</v>
      </c>
      <c r="AY393" s="19" t="s">
        <v>211</v>
      </c>
      <c r="BE393" s="207">
        <f>IF(N393="základní",J393,0)</f>
        <v>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9" t="s">
        <v>80</v>
      </c>
      <c r="BK393" s="207">
        <f>ROUND(I393*H393,2)</f>
        <v>0</v>
      </c>
      <c r="BL393" s="19" t="s">
        <v>330</v>
      </c>
      <c r="BM393" s="206" t="s">
        <v>4553</v>
      </c>
    </row>
    <row r="394" spans="1:65" s="14" customFormat="1" ht="11.25">
      <c r="B394" s="219"/>
      <c r="C394" s="220"/>
      <c r="D394" s="210" t="s">
        <v>219</v>
      </c>
      <c r="E394" s="221" t="s">
        <v>21</v>
      </c>
      <c r="F394" s="222" t="s">
        <v>2596</v>
      </c>
      <c r="G394" s="220"/>
      <c r="H394" s="223">
        <v>116.116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219</v>
      </c>
      <c r="AU394" s="229" t="s">
        <v>82</v>
      </c>
      <c r="AV394" s="14" t="s">
        <v>82</v>
      </c>
      <c r="AW394" s="14" t="s">
        <v>34</v>
      </c>
      <c r="AX394" s="14" t="s">
        <v>80</v>
      </c>
      <c r="AY394" s="229" t="s">
        <v>211</v>
      </c>
    </row>
    <row r="395" spans="1:65" s="2" customFormat="1" ht="21.75" customHeight="1">
      <c r="A395" s="36"/>
      <c r="B395" s="37"/>
      <c r="C395" s="195" t="s">
        <v>589</v>
      </c>
      <c r="D395" s="195" t="s">
        <v>213</v>
      </c>
      <c r="E395" s="196" t="s">
        <v>2612</v>
      </c>
      <c r="F395" s="197" t="s">
        <v>2613</v>
      </c>
      <c r="G395" s="198" t="s">
        <v>370</v>
      </c>
      <c r="H395" s="199">
        <v>1.0860000000000001</v>
      </c>
      <c r="I395" s="200"/>
      <c r="J395" s="201">
        <f>ROUND(I395*H395,2)</f>
        <v>0</v>
      </c>
      <c r="K395" s="197" t="s">
        <v>217</v>
      </c>
      <c r="L395" s="41"/>
      <c r="M395" s="202" t="s">
        <v>21</v>
      </c>
      <c r="N395" s="203" t="s">
        <v>44</v>
      </c>
      <c r="O395" s="66"/>
      <c r="P395" s="204">
        <f>O395*H395</f>
        <v>0</v>
      </c>
      <c r="Q395" s="204">
        <v>0</v>
      </c>
      <c r="R395" s="204">
        <f>Q395*H395</f>
        <v>0</v>
      </c>
      <c r="S395" s="204">
        <v>0</v>
      </c>
      <c r="T395" s="20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206" t="s">
        <v>330</v>
      </c>
      <c r="AT395" s="206" t="s">
        <v>213</v>
      </c>
      <c r="AU395" s="206" t="s">
        <v>82</v>
      </c>
      <c r="AY395" s="19" t="s">
        <v>211</v>
      </c>
      <c r="BE395" s="207">
        <f>IF(N395="základní",J395,0)</f>
        <v>0</v>
      </c>
      <c r="BF395" s="207">
        <f>IF(N395="snížená",J395,0)</f>
        <v>0</v>
      </c>
      <c r="BG395" s="207">
        <f>IF(N395="zákl. přenesená",J395,0)</f>
        <v>0</v>
      </c>
      <c r="BH395" s="207">
        <f>IF(N395="sníž. přenesená",J395,0)</f>
        <v>0</v>
      </c>
      <c r="BI395" s="207">
        <f>IF(N395="nulová",J395,0)</f>
        <v>0</v>
      </c>
      <c r="BJ395" s="19" t="s">
        <v>80</v>
      </c>
      <c r="BK395" s="207">
        <f>ROUND(I395*H395,2)</f>
        <v>0</v>
      </c>
      <c r="BL395" s="19" t="s">
        <v>330</v>
      </c>
      <c r="BM395" s="206" t="s">
        <v>4554</v>
      </c>
    </row>
    <row r="396" spans="1:65" s="2" customFormat="1" ht="16.5" customHeight="1">
      <c r="A396" s="36"/>
      <c r="B396" s="37"/>
      <c r="C396" s="195" t="s">
        <v>593</v>
      </c>
      <c r="D396" s="195" t="s">
        <v>213</v>
      </c>
      <c r="E396" s="196" t="s">
        <v>2616</v>
      </c>
      <c r="F396" s="197" t="s">
        <v>805</v>
      </c>
      <c r="G396" s="198" t="s">
        <v>370</v>
      </c>
      <c r="H396" s="199">
        <v>1.0860000000000001</v>
      </c>
      <c r="I396" s="200"/>
      <c r="J396" s="201">
        <f>ROUND(I396*H396,2)</f>
        <v>0</v>
      </c>
      <c r="K396" s="197" t="s">
        <v>21</v>
      </c>
      <c r="L396" s="41"/>
      <c r="M396" s="202" t="s">
        <v>21</v>
      </c>
      <c r="N396" s="203" t="s">
        <v>44</v>
      </c>
      <c r="O396" s="66"/>
      <c r="P396" s="204">
        <f>O396*H396</f>
        <v>0</v>
      </c>
      <c r="Q396" s="204">
        <v>0</v>
      </c>
      <c r="R396" s="204">
        <f>Q396*H396</f>
        <v>0</v>
      </c>
      <c r="S396" s="204">
        <v>0</v>
      </c>
      <c r="T396" s="20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6" t="s">
        <v>330</v>
      </c>
      <c r="AT396" s="206" t="s">
        <v>213</v>
      </c>
      <c r="AU396" s="206" t="s">
        <v>82</v>
      </c>
      <c r="AY396" s="19" t="s">
        <v>211</v>
      </c>
      <c r="BE396" s="207">
        <f>IF(N396="základní",J396,0)</f>
        <v>0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9" t="s">
        <v>80</v>
      </c>
      <c r="BK396" s="207">
        <f>ROUND(I396*H396,2)</f>
        <v>0</v>
      </c>
      <c r="BL396" s="19" t="s">
        <v>330</v>
      </c>
      <c r="BM396" s="206" t="s">
        <v>4555</v>
      </c>
    </row>
    <row r="397" spans="1:65" s="12" customFormat="1" ht="22.9" customHeight="1">
      <c r="B397" s="179"/>
      <c r="C397" s="180"/>
      <c r="D397" s="181" t="s">
        <v>72</v>
      </c>
      <c r="E397" s="193" t="s">
        <v>1059</v>
      </c>
      <c r="F397" s="193" t="s">
        <v>1060</v>
      </c>
      <c r="G397" s="180"/>
      <c r="H397" s="180"/>
      <c r="I397" s="183"/>
      <c r="J397" s="194">
        <f>BK397</f>
        <v>0</v>
      </c>
      <c r="K397" s="180"/>
      <c r="L397" s="185"/>
      <c r="M397" s="186"/>
      <c r="N397" s="187"/>
      <c r="O397" s="187"/>
      <c r="P397" s="188">
        <f>SUM(P398:P424)</f>
        <v>0</v>
      </c>
      <c r="Q397" s="187"/>
      <c r="R397" s="188">
        <f>SUM(R398:R424)</f>
        <v>0.31809721999999996</v>
      </c>
      <c r="S397" s="187"/>
      <c r="T397" s="189">
        <f>SUM(T398:T424)</f>
        <v>0</v>
      </c>
      <c r="AR397" s="190" t="s">
        <v>82</v>
      </c>
      <c r="AT397" s="191" t="s">
        <v>72</v>
      </c>
      <c r="AU397" s="191" t="s">
        <v>80</v>
      </c>
      <c r="AY397" s="190" t="s">
        <v>211</v>
      </c>
      <c r="BK397" s="192">
        <f>SUM(BK398:BK424)</f>
        <v>0</v>
      </c>
    </row>
    <row r="398" spans="1:65" s="2" customFormat="1" ht="16.5" customHeight="1">
      <c r="A398" s="36"/>
      <c r="B398" s="37"/>
      <c r="C398" s="195" t="s">
        <v>605</v>
      </c>
      <c r="D398" s="195" t="s">
        <v>213</v>
      </c>
      <c r="E398" s="196" t="s">
        <v>1062</v>
      </c>
      <c r="F398" s="197" t="s">
        <v>1063</v>
      </c>
      <c r="G398" s="198" t="s">
        <v>216</v>
      </c>
      <c r="H398" s="199">
        <v>649.178</v>
      </c>
      <c r="I398" s="200"/>
      <c r="J398" s="201">
        <f>ROUND(I398*H398,2)</f>
        <v>0</v>
      </c>
      <c r="K398" s="197" t="s">
        <v>21</v>
      </c>
      <c r="L398" s="41"/>
      <c r="M398" s="202" t="s">
        <v>21</v>
      </c>
      <c r="N398" s="203" t="s">
        <v>44</v>
      </c>
      <c r="O398" s="66"/>
      <c r="P398" s="204">
        <f>O398*H398</f>
        <v>0</v>
      </c>
      <c r="Q398" s="204">
        <v>0</v>
      </c>
      <c r="R398" s="204">
        <f>Q398*H398</f>
        <v>0</v>
      </c>
      <c r="S398" s="204">
        <v>0</v>
      </c>
      <c r="T398" s="20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6" t="s">
        <v>330</v>
      </c>
      <c r="AT398" s="206" t="s">
        <v>213</v>
      </c>
      <c r="AU398" s="206" t="s">
        <v>82</v>
      </c>
      <c r="AY398" s="19" t="s">
        <v>211</v>
      </c>
      <c r="BE398" s="207">
        <f>IF(N398="základní",J398,0)</f>
        <v>0</v>
      </c>
      <c r="BF398" s="207">
        <f>IF(N398="snížená",J398,0)</f>
        <v>0</v>
      </c>
      <c r="BG398" s="207">
        <f>IF(N398="zákl. přenesená",J398,0)</f>
        <v>0</v>
      </c>
      <c r="BH398" s="207">
        <f>IF(N398="sníž. přenesená",J398,0)</f>
        <v>0</v>
      </c>
      <c r="BI398" s="207">
        <f>IF(N398="nulová",J398,0)</f>
        <v>0</v>
      </c>
      <c r="BJ398" s="19" t="s">
        <v>80</v>
      </c>
      <c r="BK398" s="207">
        <f>ROUND(I398*H398,2)</f>
        <v>0</v>
      </c>
      <c r="BL398" s="19" t="s">
        <v>330</v>
      </c>
      <c r="BM398" s="206" t="s">
        <v>4556</v>
      </c>
    </row>
    <row r="399" spans="1:65" s="13" customFormat="1" ht="11.25">
      <c r="B399" s="208"/>
      <c r="C399" s="209"/>
      <c r="D399" s="210" t="s">
        <v>219</v>
      </c>
      <c r="E399" s="211" t="s">
        <v>21</v>
      </c>
      <c r="F399" s="212" t="s">
        <v>1065</v>
      </c>
      <c r="G399" s="209"/>
      <c r="H399" s="211" t="s">
        <v>21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219</v>
      </c>
      <c r="AU399" s="218" t="s">
        <v>82</v>
      </c>
      <c r="AV399" s="13" t="s">
        <v>80</v>
      </c>
      <c r="AW399" s="13" t="s">
        <v>34</v>
      </c>
      <c r="AX399" s="13" t="s">
        <v>73</v>
      </c>
      <c r="AY399" s="218" t="s">
        <v>211</v>
      </c>
    </row>
    <row r="400" spans="1:65" s="14" customFormat="1" ht="11.25">
      <c r="B400" s="219"/>
      <c r="C400" s="220"/>
      <c r="D400" s="210" t="s">
        <v>219</v>
      </c>
      <c r="E400" s="221" t="s">
        <v>21</v>
      </c>
      <c r="F400" s="222" t="s">
        <v>4351</v>
      </c>
      <c r="G400" s="220"/>
      <c r="H400" s="223">
        <v>649.178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219</v>
      </c>
      <c r="AU400" s="229" t="s">
        <v>82</v>
      </c>
      <c r="AV400" s="14" t="s">
        <v>82</v>
      </c>
      <c r="AW400" s="14" t="s">
        <v>34</v>
      </c>
      <c r="AX400" s="14" t="s">
        <v>73</v>
      </c>
      <c r="AY400" s="229" t="s">
        <v>211</v>
      </c>
    </row>
    <row r="401" spans="1:65" s="15" customFormat="1" ht="11.25">
      <c r="B401" s="230"/>
      <c r="C401" s="231"/>
      <c r="D401" s="210" t="s">
        <v>219</v>
      </c>
      <c r="E401" s="232" t="s">
        <v>21</v>
      </c>
      <c r="F401" s="233" t="s">
        <v>225</v>
      </c>
      <c r="G401" s="231"/>
      <c r="H401" s="234">
        <v>649.178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219</v>
      </c>
      <c r="AU401" s="240" t="s">
        <v>82</v>
      </c>
      <c r="AV401" s="15" t="s">
        <v>100</v>
      </c>
      <c r="AW401" s="15" t="s">
        <v>34</v>
      </c>
      <c r="AX401" s="15" t="s">
        <v>80</v>
      </c>
      <c r="AY401" s="240" t="s">
        <v>211</v>
      </c>
    </row>
    <row r="402" spans="1:65" s="2" customFormat="1" ht="16.5" customHeight="1">
      <c r="A402" s="36"/>
      <c r="B402" s="37"/>
      <c r="C402" s="195" t="s">
        <v>611</v>
      </c>
      <c r="D402" s="195" t="s">
        <v>213</v>
      </c>
      <c r="E402" s="196" t="s">
        <v>4557</v>
      </c>
      <c r="F402" s="197" t="s">
        <v>2666</v>
      </c>
      <c r="G402" s="198" t="s">
        <v>216</v>
      </c>
      <c r="H402" s="199">
        <v>649.178</v>
      </c>
      <c r="I402" s="200"/>
      <c r="J402" s="201">
        <f>ROUND(I402*H402,2)</f>
        <v>0</v>
      </c>
      <c r="K402" s="197" t="s">
        <v>21</v>
      </c>
      <c r="L402" s="41"/>
      <c r="M402" s="202" t="s">
        <v>21</v>
      </c>
      <c r="N402" s="203" t="s">
        <v>44</v>
      </c>
      <c r="O402" s="66"/>
      <c r="P402" s="204">
        <f>O402*H402</f>
        <v>0</v>
      </c>
      <c r="Q402" s="204">
        <v>2.0000000000000001E-4</v>
      </c>
      <c r="R402" s="204">
        <f>Q402*H402</f>
        <v>0.1298356</v>
      </c>
      <c r="S402" s="204">
        <v>0</v>
      </c>
      <c r="T402" s="20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330</v>
      </c>
      <c r="AT402" s="206" t="s">
        <v>213</v>
      </c>
      <c r="AU402" s="206" t="s">
        <v>82</v>
      </c>
      <c r="AY402" s="19" t="s">
        <v>211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9" t="s">
        <v>80</v>
      </c>
      <c r="BK402" s="207">
        <f>ROUND(I402*H402,2)</f>
        <v>0</v>
      </c>
      <c r="BL402" s="19" t="s">
        <v>330</v>
      </c>
      <c r="BM402" s="206" t="s">
        <v>4558</v>
      </c>
    </row>
    <row r="403" spans="1:65" s="13" customFormat="1" ht="11.25">
      <c r="B403" s="208"/>
      <c r="C403" s="209"/>
      <c r="D403" s="210" t="s">
        <v>219</v>
      </c>
      <c r="E403" s="211" t="s">
        <v>21</v>
      </c>
      <c r="F403" s="212" t="s">
        <v>1065</v>
      </c>
      <c r="G403" s="209"/>
      <c r="H403" s="211" t="s">
        <v>21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219</v>
      </c>
      <c r="AU403" s="218" t="s">
        <v>82</v>
      </c>
      <c r="AV403" s="13" t="s">
        <v>80</v>
      </c>
      <c r="AW403" s="13" t="s">
        <v>34</v>
      </c>
      <c r="AX403" s="13" t="s">
        <v>73</v>
      </c>
      <c r="AY403" s="218" t="s">
        <v>211</v>
      </c>
    </row>
    <row r="404" spans="1:65" s="14" customFormat="1" ht="11.25">
      <c r="B404" s="219"/>
      <c r="C404" s="220"/>
      <c r="D404" s="210" t="s">
        <v>219</v>
      </c>
      <c r="E404" s="221" t="s">
        <v>21</v>
      </c>
      <c r="F404" s="222" t="s">
        <v>4351</v>
      </c>
      <c r="G404" s="220"/>
      <c r="H404" s="223">
        <v>649.178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219</v>
      </c>
      <c r="AU404" s="229" t="s">
        <v>82</v>
      </c>
      <c r="AV404" s="14" t="s">
        <v>82</v>
      </c>
      <c r="AW404" s="14" t="s">
        <v>34</v>
      </c>
      <c r="AX404" s="14" t="s">
        <v>80</v>
      </c>
      <c r="AY404" s="229" t="s">
        <v>211</v>
      </c>
    </row>
    <row r="405" spans="1:65" s="2" customFormat="1" ht="16.5" customHeight="1">
      <c r="A405" s="36"/>
      <c r="B405" s="37"/>
      <c r="C405" s="195" t="s">
        <v>127</v>
      </c>
      <c r="D405" s="195" t="s">
        <v>213</v>
      </c>
      <c r="E405" s="196" t="s">
        <v>2688</v>
      </c>
      <c r="F405" s="197" t="s">
        <v>2689</v>
      </c>
      <c r="G405" s="198" t="s">
        <v>216</v>
      </c>
      <c r="H405" s="199">
        <v>649.178</v>
      </c>
      <c r="I405" s="200"/>
      <c r="J405" s="201">
        <f>ROUND(I405*H405,2)</f>
        <v>0</v>
      </c>
      <c r="K405" s="197" t="s">
        <v>21</v>
      </c>
      <c r="L405" s="41"/>
      <c r="M405" s="202" t="s">
        <v>21</v>
      </c>
      <c r="N405" s="203" t="s">
        <v>44</v>
      </c>
      <c r="O405" s="66"/>
      <c r="P405" s="204">
        <f>O405*H405</f>
        <v>0</v>
      </c>
      <c r="Q405" s="204">
        <v>2.9E-4</v>
      </c>
      <c r="R405" s="204">
        <f>Q405*H405</f>
        <v>0.18826161999999999</v>
      </c>
      <c r="S405" s="204">
        <v>0</v>
      </c>
      <c r="T405" s="20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206" t="s">
        <v>330</v>
      </c>
      <c r="AT405" s="206" t="s">
        <v>213</v>
      </c>
      <c r="AU405" s="206" t="s">
        <v>82</v>
      </c>
      <c r="AY405" s="19" t="s">
        <v>211</v>
      </c>
      <c r="BE405" s="207">
        <f>IF(N405="základní",J405,0)</f>
        <v>0</v>
      </c>
      <c r="BF405" s="207">
        <f>IF(N405="snížená",J405,0)</f>
        <v>0</v>
      </c>
      <c r="BG405" s="207">
        <f>IF(N405="zákl. přenesená",J405,0)</f>
        <v>0</v>
      </c>
      <c r="BH405" s="207">
        <f>IF(N405="sníž. přenesená",J405,0)</f>
        <v>0</v>
      </c>
      <c r="BI405" s="207">
        <f>IF(N405="nulová",J405,0)</f>
        <v>0</v>
      </c>
      <c r="BJ405" s="19" t="s">
        <v>80</v>
      </c>
      <c r="BK405" s="207">
        <f>ROUND(I405*H405,2)</f>
        <v>0</v>
      </c>
      <c r="BL405" s="19" t="s">
        <v>330</v>
      </c>
      <c r="BM405" s="206" t="s">
        <v>4559</v>
      </c>
    </row>
    <row r="406" spans="1:65" s="13" customFormat="1" ht="11.25">
      <c r="B406" s="208"/>
      <c r="C406" s="209"/>
      <c r="D406" s="210" t="s">
        <v>219</v>
      </c>
      <c r="E406" s="211" t="s">
        <v>21</v>
      </c>
      <c r="F406" s="212" t="s">
        <v>4560</v>
      </c>
      <c r="G406" s="209"/>
      <c r="H406" s="211" t="s">
        <v>21</v>
      </c>
      <c r="I406" s="213"/>
      <c r="J406" s="209"/>
      <c r="K406" s="209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219</v>
      </c>
      <c r="AU406" s="218" t="s">
        <v>82</v>
      </c>
      <c r="AV406" s="13" t="s">
        <v>80</v>
      </c>
      <c r="AW406" s="13" t="s">
        <v>34</v>
      </c>
      <c r="AX406" s="13" t="s">
        <v>73</v>
      </c>
      <c r="AY406" s="218" t="s">
        <v>211</v>
      </c>
    </row>
    <row r="407" spans="1:65" s="13" customFormat="1" ht="11.25">
      <c r="B407" s="208"/>
      <c r="C407" s="209"/>
      <c r="D407" s="210" t="s">
        <v>219</v>
      </c>
      <c r="E407" s="211" t="s">
        <v>21</v>
      </c>
      <c r="F407" s="212" t="s">
        <v>4426</v>
      </c>
      <c r="G407" s="209"/>
      <c r="H407" s="211" t="s">
        <v>21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219</v>
      </c>
      <c r="AU407" s="218" t="s">
        <v>82</v>
      </c>
      <c r="AV407" s="13" t="s">
        <v>80</v>
      </c>
      <c r="AW407" s="13" t="s">
        <v>34</v>
      </c>
      <c r="AX407" s="13" t="s">
        <v>73</v>
      </c>
      <c r="AY407" s="218" t="s">
        <v>211</v>
      </c>
    </row>
    <row r="408" spans="1:65" s="13" customFormat="1" ht="11.25">
      <c r="B408" s="208"/>
      <c r="C408" s="209"/>
      <c r="D408" s="210" t="s">
        <v>219</v>
      </c>
      <c r="E408" s="211" t="s">
        <v>21</v>
      </c>
      <c r="F408" s="212" t="s">
        <v>4561</v>
      </c>
      <c r="G408" s="209"/>
      <c r="H408" s="211" t="s">
        <v>21</v>
      </c>
      <c r="I408" s="213"/>
      <c r="J408" s="209"/>
      <c r="K408" s="209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219</v>
      </c>
      <c r="AU408" s="218" t="s">
        <v>82</v>
      </c>
      <c r="AV408" s="13" t="s">
        <v>80</v>
      </c>
      <c r="AW408" s="13" t="s">
        <v>34</v>
      </c>
      <c r="AX408" s="13" t="s">
        <v>73</v>
      </c>
      <c r="AY408" s="218" t="s">
        <v>211</v>
      </c>
    </row>
    <row r="409" spans="1:65" s="14" customFormat="1" ht="11.25">
      <c r="B409" s="219"/>
      <c r="C409" s="220"/>
      <c r="D409" s="210" t="s">
        <v>219</v>
      </c>
      <c r="E409" s="221" t="s">
        <v>21</v>
      </c>
      <c r="F409" s="222" t="s">
        <v>4428</v>
      </c>
      <c r="G409" s="220"/>
      <c r="H409" s="223">
        <v>34.24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219</v>
      </c>
      <c r="AU409" s="229" t="s">
        <v>82</v>
      </c>
      <c r="AV409" s="14" t="s">
        <v>82</v>
      </c>
      <c r="AW409" s="14" t="s">
        <v>34</v>
      </c>
      <c r="AX409" s="14" t="s">
        <v>73</v>
      </c>
      <c r="AY409" s="229" t="s">
        <v>211</v>
      </c>
    </row>
    <row r="410" spans="1:65" s="13" customFormat="1" ht="11.25">
      <c r="B410" s="208"/>
      <c r="C410" s="209"/>
      <c r="D410" s="210" t="s">
        <v>219</v>
      </c>
      <c r="E410" s="211" t="s">
        <v>21</v>
      </c>
      <c r="F410" s="212" t="s">
        <v>4429</v>
      </c>
      <c r="G410" s="209"/>
      <c r="H410" s="211" t="s">
        <v>21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219</v>
      </c>
      <c r="AU410" s="218" t="s">
        <v>82</v>
      </c>
      <c r="AV410" s="13" t="s">
        <v>80</v>
      </c>
      <c r="AW410" s="13" t="s">
        <v>34</v>
      </c>
      <c r="AX410" s="13" t="s">
        <v>73</v>
      </c>
      <c r="AY410" s="218" t="s">
        <v>211</v>
      </c>
    </row>
    <row r="411" spans="1:65" s="14" customFormat="1" ht="11.25">
      <c r="B411" s="219"/>
      <c r="C411" s="220"/>
      <c r="D411" s="210" t="s">
        <v>219</v>
      </c>
      <c r="E411" s="221" t="s">
        <v>21</v>
      </c>
      <c r="F411" s="222" t="s">
        <v>4367</v>
      </c>
      <c r="G411" s="220"/>
      <c r="H411" s="223">
        <v>55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219</v>
      </c>
      <c r="AU411" s="229" t="s">
        <v>82</v>
      </c>
      <c r="AV411" s="14" t="s">
        <v>82</v>
      </c>
      <c r="AW411" s="14" t="s">
        <v>34</v>
      </c>
      <c r="AX411" s="14" t="s">
        <v>73</v>
      </c>
      <c r="AY411" s="229" t="s">
        <v>211</v>
      </c>
    </row>
    <row r="412" spans="1:65" s="13" customFormat="1" ht="11.25">
      <c r="B412" s="208"/>
      <c r="C412" s="209"/>
      <c r="D412" s="210" t="s">
        <v>219</v>
      </c>
      <c r="E412" s="211" t="s">
        <v>21</v>
      </c>
      <c r="F412" s="212" t="s">
        <v>4430</v>
      </c>
      <c r="G412" s="209"/>
      <c r="H412" s="211" t="s">
        <v>21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219</v>
      </c>
      <c r="AU412" s="218" t="s">
        <v>82</v>
      </c>
      <c r="AV412" s="13" t="s">
        <v>80</v>
      </c>
      <c r="AW412" s="13" t="s">
        <v>34</v>
      </c>
      <c r="AX412" s="13" t="s">
        <v>73</v>
      </c>
      <c r="AY412" s="218" t="s">
        <v>211</v>
      </c>
    </row>
    <row r="413" spans="1:65" s="14" customFormat="1" ht="11.25">
      <c r="B413" s="219"/>
      <c r="C413" s="220"/>
      <c r="D413" s="210" t="s">
        <v>219</v>
      </c>
      <c r="E413" s="221" t="s">
        <v>21</v>
      </c>
      <c r="F413" s="222" t="s">
        <v>4428</v>
      </c>
      <c r="G413" s="220"/>
      <c r="H413" s="223">
        <v>34.24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219</v>
      </c>
      <c r="AU413" s="229" t="s">
        <v>82</v>
      </c>
      <c r="AV413" s="14" t="s">
        <v>82</v>
      </c>
      <c r="AW413" s="14" t="s">
        <v>34</v>
      </c>
      <c r="AX413" s="14" t="s">
        <v>73</v>
      </c>
      <c r="AY413" s="229" t="s">
        <v>211</v>
      </c>
    </row>
    <row r="414" spans="1:65" s="13" customFormat="1" ht="11.25">
      <c r="B414" s="208"/>
      <c r="C414" s="209"/>
      <c r="D414" s="210" t="s">
        <v>219</v>
      </c>
      <c r="E414" s="211" t="s">
        <v>21</v>
      </c>
      <c r="F414" s="212" t="s">
        <v>4562</v>
      </c>
      <c r="G414" s="209"/>
      <c r="H414" s="211" t="s">
        <v>21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219</v>
      </c>
      <c r="AU414" s="218" t="s">
        <v>82</v>
      </c>
      <c r="AV414" s="13" t="s">
        <v>80</v>
      </c>
      <c r="AW414" s="13" t="s">
        <v>34</v>
      </c>
      <c r="AX414" s="13" t="s">
        <v>73</v>
      </c>
      <c r="AY414" s="218" t="s">
        <v>211</v>
      </c>
    </row>
    <row r="415" spans="1:65" s="14" customFormat="1" ht="11.25">
      <c r="B415" s="219"/>
      <c r="C415" s="220"/>
      <c r="D415" s="210" t="s">
        <v>219</v>
      </c>
      <c r="E415" s="221" t="s">
        <v>21</v>
      </c>
      <c r="F415" s="222" t="s">
        <v>4563</v>
      </c>
      <c r="G415" s="220"/>
      <c r="H415" s="223">
        <v>209.81800000000001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219</v>
      </c>
      <c r="AU415" s="229" t="s">
        <v>82</v>
      </c>
      <c r="AV415" s="14" t="s">
        <v>82</v>
      </c>
      <c r="AW415" s="14" t="s">
        <v>34</v>
      </c>
      <c r="AX415" s="14" t="s">
        <v>73</v>
      </c>
      <c r="AY415" s="229" t="s">
        <v>211</v>
      </c>
    </row>
    <row r="416" spans="1:65" s="13" customFormat="1" ht="11.25">
      <c r="B416" s="208"/>
      <c r="C416" s="209"/>
      <c r="D416" s="210" t="s">
        <v>219</v>
      </c>
      <c r="E416" s="211" t="s">
        <v>21</v>
      </c>
      <c r="F416" s="212" t="s">
        <v>4433</v>
      </c>
      <c r="G416" s="209"/>
      <c r="H416" s="211" t="s">
        <v>21</v>
      </c>
      <c r="I416" s="213"/>
      <c r="J416" s="209"/>
      <c r="K416" s="209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219</v>
      </c>
      <c r="AU416" s="218" t="s">
        <v>82</v>
      </c>
      <c r="AV416" s="13" t="s">
        <v>80</v>
      </c>
      <c r="AW416" s="13" t="s">
        <v>34</v>
      </c>
      <c r="AX416" s="13" t="s">
        <v>73</v>
      </c>
      <c r="AY416" s="218" t="s">
        <v>211</v>
      </c>
    </row>
    <row r="417" spans="1:51" s="14" customFormat="1" ht="11.25">
      <c r="B417" s="219"/>
      <c r="C417" s="220"/>
      <c r="D417" s="210" t="s">
        <v>219</v>
      </c>
      <c r="E417" s="221" t="s">
        <v>21</v>
      </c>
      <c r="F417" s="222" t="s">
        <v>4434</v>
      </c>
      <c r="G417" s="220"/>
      <c r="H417" s="223">
        <v>90.7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219</v>
      </c>
      <c r="AU417" s="229" t="s">
        <v>82</v>
      </c>
      <c r="AV417" s="14" t="s">
        <v>82</v>
      </c>
      <c r="AW417" s="14" t="s">
        <v>34</v>
      </c>
      <c r="AX417" s="14" t="s">
        <v>73</v>
      </c>
      <c r="AY417" s="229" t="s">
        <v>211</v>
      </c>
    </row>
    <row r="418" spans="1:51" s="14" customFormat="1" ht="11.25">
      <c r="B418" s="219"/>
      <c r="C418" s="220"/>
      <c r="D418" s="210" t="s">
        <v>219</v>
      </c>
      <c r="E418" s="221" t="s">
        <v>21</v>
      </c>
      <c r="F418" s="222" t="s">
        <v>4564</v>
      </c>
      <c r="G418" s="220"/>
      <c r="H418" s="223">
        <v>144.36099999999999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219</v>
      </c>
      <c r="AU418" s="229" t="s">
        <v>82</v>
      </c>
      <c r="AV418" s="14" t="s">
        <v>82</v>
      </c>
      <c r="AW418" s="14" t="s">
        <v>34</v>
      </c>
      <c r="AX418" s="14" t="s">
        <v>73</v>
      </c>
      <c r="AY418" s="229" t="s">
        <v>211</v>
      </c>
    </row>
    <row r="419" spans="1:51" s="13" customFormat="1" ht="11.25">
      <c r="B419" s="208"/>
      <c r="C419" s="209"/>
      <c r="D419" s="210" t="s">
        <v>219</v>
      </c>
      <c r="E419" s="211" t="s">
        <v>21</v>
      </c>
      <c r="F419" s="212" t="s">
        <v>4565</v>
      </c>
      <c r="G419" s="209"/>
      <c r="H419" s="211" t="s">
        <v>21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219</v>
      </c>
      <c r="AU419" s="218" t="s">
        <v>82</v>
      </c>
      <c r="AV419" s="13" t="s">
        <v>80</v>
      </c>
      <c r="AW419" s="13" t="s">
        <v>34</v>
      </c>
      <c r="AX419" s="13" t="s">
        <v>73</v>
      </c>
      <c r="AY419" s="218" t="s">
        <v>211</v>
      </c>
    </row>
    <row r="420" spans="1:51" s="14" customFormat="1" ht="11.25">
      <c r="B420" s="219"/>
      <c r="C420" s="220"/>
      <c r="D420" s="210" t="s">
        <v>219</v>
      </c>
      <c r="E420" s="221" t="s">
        <v>21</v>
      </c>
      <c r="F420" s="222" t="s">
        <v>4566</v>
      </c>
      <c r="G420" s="220"/>
      <c r="H420" s="223">
        <v>13.082000000000001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219</v>
      </c>
      <c r="AU420" s="229" t="s">
        <v>82</v>
      </c>
      <c r="AV420" s="14" t="s">
        <v>82</v>
      </c>
      <c r="AW420" s="14" t="s">
        <v>34</v>
      </c>
      <c r="AX420" s="14" t="s">
        <v>73</v>
      </c>
      <c r="AY420" s="229" t="s">
        <v>211</v>
      </c>
    </row>
    <row r="421" spans="1:51" s="14" customFormat="1" ht="11.25">
      <c r="B421" s="219"/>
      <c r="C421" s="220"/>
      <c r="D421" s="210" t="s">
        <v>219</v>
      </c>
      <c r="E421" s="221" t="s">
        <v>21</v>
      </c>
      <c r="F421" s="222" t="s">
        <v>4567</v>
      </c>
      <c r="G421" s="220"/>
      <c r="H421" s="223">
        <v>8.7210000000000001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219</v>
      </c>
      <c r="AU421" s="229" t="s">
        <v>82</v>
      </c>
      <c r="AV421" s="14" t="s">
        <v>82</v>
      </c>
      <c r="AW421" s="14" t="s">
        <v>34</v>
      </c>
      <c r="AX421" s="14" t="s">
        <v>73</v>
      </c>
      <c r="AY421" s="229" t="s">
        <v>211</v>
      </c>
    </row>
    <row r="422" spans="1:51" s="13" customFormat="1" ht="11.25">
      <c r="B422" s="208"/>
      <c r="C422" s="209"/>
      <c r="D422" s="210" t="s">
        <v>219</v>
      </c>
      <c r="E422" s="211" t="s">
        <v>21</v>
      </c>
      <c r="F422" s="212" t="s">
        <v>4568</v>
      </c>
      <c r="G422" s="209"/>
      <c r="H422" s="211" t="s">
        <v>21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219</v>
      </c>
      <c r="AU422" s="218" t="s">
        <v>82</v>
      </c>
      <c r="AV422" s="13" t="s">
        <v>80</v>
      </c>
      <c r="AW422" s="13" t="s">
        <v>34</v>
      </c>
      <c r="AX422" s="13" t="s">
        <v>73</v>
      </c>
      <c r="AY422" s="218" t="s">
        <v>211</v>
      </c>
    </row>
    <row r="423" spans="1:51" s="14" customFormat="1" ht="11.25">
      <c r="B423" s="219"/>
      <c r="C423" s="220"/>
      <c r="D423" s="210" t="s">
        <v>219</v>
      </c>
      <c r="E423" s="221" t="s">
        <v>21</v>
      </c>
      <c r="F423" s="222" t="s">
        <v>4569</v>
      </c>
      <c r="G423" s="220"/>
      <c r="H423" s="223">
        <v>59.015999999999998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219</v>
      </c>
      <c r="AU423" s="229" t="s">
        <v>82</v>
      </c>
      <c r="AV423" s="14" t="s">
        <v>82</v>
      </c>
      <c r="AW423" s="14" t="s">
        <v>34</v>
      </c>
      <c r="AX423" s="14" t="s">
        <v>73</v>
      </c>
      <c r="AY423" s="229" t="s">
        <v>211</v>
      </c>
    </row>
    <row r="424" spans="1:51" s="16" customFormat="1" ht="11.25">
      <c r="B424" s="241"/>
      <c r="C424" s="242"/>
      <c r="D424" s="210" t="s">
        <v>219</v>
      </c>
      <c r="E424" s="243" t="s">
        <v>4351</v>
      </c>
      <c r="F424" s="244" t="s">
        <v>240</v>
      </c>
      <c r="G424" s="242"/>
      <c r="H424" s="245">
        <v>649.178</v>
      </c>
      <c r="I424" s="246"/>
      <c r="J424" s="242"/>
      <c r="K424" s="242"/>
      <c r="L424" s="247"/>
      <c r="M424" s="265"/>
      <c r="N424" s="266"/>
      <c r="O424" s="266"/>
      <c r="P424" s="266"/>
      <c r="Q424" s="266"/>
      <c r="R424" s="266"/>
      <c r="S424" s="266"/>
      <c r="T424" s="267"/>
      <c r="AT424" s="251" t="s">
        <v>219</v>
      </c>
      <c r="AU424" s="251" t="s">
        <v>82</v>
      </c>
      <c r="AV424" s="16" t="s">
        <v>88</v>
      </c>
      <c r="AW424" s="16" t="s">
        <v>34</v>
      </c>
      <c r="AX424" s="16" t="s">
        <v>80</v>
      </c>
      <c r="AY424" s="251" t="s">
        <v>211</v>
      </c>
    </row>
    <row r="425" spans="1:51" s="2" customFormat="1" ht="6.95" customHeight="1">
      <c r="A425" s="36"/>
      <c r="B425" s="49"/>
      <c r="C425" s="50"/>
      <c r="D425" s="50"/>
      <c r="E425" s="50"/>
      <c r="F425" s="50"/>
      <c r="G425" s="50"/>
      <c r="H425" s="50"/>
      <c r="I425" s="145"/>
      <c r="J425" s="50"/>
      <c r="K425" s="50"/>
      <c r="L425" s="41"/>
      <c r="M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</row>
  </sheetData>
  <sheetProtection algorithmName="SHA-512" hashValue="ttAvbIqUmb4S6KjNqrysViYX2PjdcCzckpIyHzqbv/6K0pKfbQmkeoO7FO0mQvyG5u+EFY2QHX+rEeAPqrE+EA==" saltValue="IHGhsU01gTAg531YfqCCkHsU44znYeK2C5DPFPclA2Um/VuuSddohB7asfby7QPNihY/VOnCgkIJRaAoKDcFLQ==" spinCount="100000" sheet="1" objects="1" scenarios="1" formatColumns="0" formatRows="0" autoFilter="0"/>
  <autoFilter ref="C101:K424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119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4354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2695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4570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ROUND(J100,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ROUND((SUM(BE100:BE493)),  2)</f>
        <v>0</v>
      </c>
      <c r="G37" s="36"/>
      <c r="H37" s="36"/>
      <c r="I37" s="134">
        <v>0.21</v>
      </c>
      <c r="J37" s="133">
        <f>ROUND(((SUM(BE100:BE493))*I37),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ROUND((SUM(BF100:BF493)),  2)</f>
        <v>0</v>
      </c>
      <c r="G38" s="36"/>
      <c r="H38" s="36"/>
      <c r="I38" s="134">
        <v>0.15</v>
      </c>
      <c r="J38" s="133">
        <f>ROUND(((SUM(BF100:BF493))*I38),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ROUND((SUM(BG100:BG493)),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ROUND((SUM(BH100:BH493)),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ROUND((SUM(BI100:BI493)),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4354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2695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01 - Elektro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J100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3268</v>
      </c>
      <c r="E68" s="157"/>
      <c r="F68" s="157"/>
      <c r="G68" s="157"/>
      <c r="H68" s="157"/>
      <c r="I68" s="158"/>
      <c r="J68" s="159">
        <f>J101</f>
        <v>0</v>
      </c>
      <c r="K68" s="155"/>
      <c r="L68" s="160"/>
    </row>
    <row r="69" spans="1:47" s="9" customFormat="1" ht="24.95" customHeight="1">
      <c r="B69" s="154"/>
      <c r="C69" s="155"/>
      <c r="D69" s="156" t="s">
        <v>3269</v>
      </c>
      <c r="E69" s="157"/>
      <c r="F69" s="157"/>
      <c r="G69" s="157"/>
      <c r="H69" s="157"/>
      <c r="I69" s="158"/>
      <c r="J69" s="159">
        <f>J122</f>
        <v>0</v>
      </c>
      <c r="K69" s="155"/>
      <c r="L69" s="160"/>
    </row>
    <row r="70" spans="1:47" s="9" customFormat="1" ht="24.95" customHeight="1">
      <c r="B70" s="154"/>
      <c r="C70" s="155"/>
      <c r="D70" s="156" t="s">
        <v>4571</v>
      </c>
      <c r="E70" s="157"/>
      <c r="F70" s="157"/>
      <c r="G70" s="157"/>
      <c r="H70" s="157"/>
      <c r="I70" s="158"/>
      <c r="J70" s="159">
        <f>J163</f>
        <v>0</v>
      </c>
      <c r="K70" s="155"/>
      <c r="L70" s="160"/>
    </row>
    <row r="71" spans="1:47" s="9" customFormat="1" ht="24.95" customHeight="1">
      <c r="B71" s="154"/>
      <c r="C71" s="155"/>
      <c r="D71" s="156" t="s">
        <v>3270</v>
      </c>
      <c r="E71" s="157"/>
      <c r="F71" s="157"/>
      <c r="G71" s="157"/>
      <c r="H71" s="157"/>
      <c r="I71" s="158"/>
      <c r="J71" s="159">
        <f>J316</f>
        <v>0</v>
      </c>
      <c r="K71" s="155"/>
      <c r="L71" s="160"/>
    </row>
    <row r="72" spans="1:47" s="9" customFormat="1" ht="24.95" customHeight="1">
      <c r="B72" s="154"/>
      <c r="C72" s="155"/>
      <c r="D72" s="156" t="s">
        <v>4572</v>
      </c>
      <c r="E72" s="157"/>
      <c r="F72" s="157"/>
      <c r="G72" s="157"/>
      <c r="H72" s="157"/>
      <c r="I72" s="158"/>
      <c r="J72" s="159">
        <f>J369</f>
        <v>0</v>
      </c>
      <c r="K72" s="155"/>
      <c r="L72" s="160"/>
    </row>
    <row r="73" spans="1:47" s="9" customFormat="1" ht="24.95" customHeight="1">
      <c r="B73" s="154"/>
      <c r="C73" s="155"/>
      <c r="D73" s="156" t="s">
        <v>3271</v>
      </c>
      <c r="E73" s="157"/>
      <c r="F73" s="157"/>
      <c r="G73" s="157"/>
      <c r="H73" s="157"/>
      <c r="I73" s="158"/>
      <c r="J73" s="159">
        <f>J381</f>
        <v>0</v>
      </c>
      <c r="K73" s="155"/>
      <c r="L73" s="160"/>
    </row>
    <row r="74" spans="1:47" s="9" customFormat="1" ht="24.95" customHeight="1">
      <c r="B74" s="154"/>
      <c r="C74" s="155"/>
      <c r="D74" s="156" t="s">
        <v>3272</v>
      </c>
      <c r="E74" s="157"/>
      <c r="F74" s="157"/>
      <c r="G74" s="157"/>
      <c r="H74" s="157"/>
      <c r="I74" s="158"/>
      <c r="J74" s="159">
        <f>J410</f>
        <v>0</v>
      </c>
      <c r="K74" s="155"/>
      <c r="L74" s="160"/>
    </row>
    <row r="75" spans="1:47" s="9" customFormat="1" ht="24.95" customHeight="1">
      <c r="B75" s="154"/>
      <c r="C75" s="155"/>
      <c r="D75" s="156" t="s">
        <v>4573</v>
      </c>
      <c r="E75" s="157"/>
      <c r="F75" s="157"/>
      <c r="G75" s="157"/>
      <c r="H75" s="157"/>
      <c r="I75" s="158"/>
      <c r="J75" s="159">
        <f>J481</f>
        <v>0</v>
      </c>
      <c r="K75" s="155"/>
      <c r="L75" s="160"/>
    </row>
    <row r="76" spans="1:47" s="9" customFormat="1" ht="24.95" customHeight="1">
      <c r="B76" s="154"/>
      <c r="C76" s="155"/>
      <c r="D76" s="156" t="s">
        <v>4574</v>
      </c>
      <c r="E76" s="157"/>
      <c r="F76" s="157"/>
      <c r="G76" s="157"/>
      <c r="H76" s="157"/>
      <c r="I76" s="158"/>
      <c r="J76" s="159">
        <f>J493</f>
        <v>0</v>
      </c>
      <c r="K76" s="155"/>
      <c r="L76" s="160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145"/>
      <c r="J78" s="50"/>
      <c r="K78" s="50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148"/>
      <c r="J82" s="52"/>
      <c r="K82" s="52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196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30" t="str">
        <f>E7</f>
        <v>Dostavba budovy F2</v>
      </c>
      <c r="F86" s="431"/>
      <c r="G86" s="431"/>
      <c r="H86" s="431"/>
      <c r="I86" s="119"/>
      <c r="J86" s="38"/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139</v>
      </c>
      <c r="D87" s="24"/>
      <c r="E87" s="24"/>
      <c r="F87" s="24"/>
      <c r="G87" s="24"/>
      <c r="H87" s="24"/>
      <c r="I87" s="110"/>
      <c r="J87" s="24"/>
      <c r="K87" s="24"/>
      <c r="L87" s="22"/>
    </row>
    <row r="88" spans="1:31" s="1" customFormat="1" ht="16.5" customHeight="1">
      <c r="B88" s="23"/>
      <c r="C88" s="24"/>
      <c r="D88" s="24"/>
      <c r="E88" s="430" t="s">
        <v>142</v>
      </c>
      <c r="F88" s="406"/>
      <c r="G88" s="406"/>
      <c r="H88" s="406"/>
      <c r="I88" s="110"/>
      <c r="J88" s="24"/>
      <c r="K88" s="24"/>
      <c r="L88" s="22"/>
    </row>
    <row r="89" spans="1:31" s="1" customFormat="1" ht="12" customHeight="1">
      <c r="B89" s="23"/>
      <c r="C89" s="31" t="s">
        <v>144</v>
      </c>
      <c r="D89" s="24"/>
      <c r="E89" s="24"/>
      <c r="F89" s="24"/>
      <c r="G89" s="24"/>
      <c r="H89" s="24"/>
      <c r="I89" s="110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32" t="s">
        <v>4354</v>
      </c>
      <c r="F90" s="433"/>
      <c r="G90" s="433"/>
      <c r="H90" s="433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2695</v>
      </c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77" t="str">
        <f>E13</f>
        <v>01 - Elektro</v>
      </c>
      <c r="F92" s="433"/>
      <c r="G92" s="433"/>
      <c r="H92" s="433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119"/>
      <c r="J93" s="38"/>
      <c r="K93" s="38"/>
      <c r="L93" s="120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22</v>
      </c>
      <c r="D94" s="38"/>
      <c r="E94" s="38"/>
      <c r="F94" s="29" t="str">
        <f>F16</f>
        <v>Liberec</v>
      </c>
      <c r="G94" s="38"/>
      <c r="H94" s="38"/>
      <c r="I94" s="121" t="s">
        <v>24</v>
      </c>
      <c r="J94" s="61" t="str">
        <f>IF(J16="","",J16)</f>
        <v>2. 11. 2020</v>
      </c>
      <c r="K94" s="38"/>
      <c r="L94" s="120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119"/>
      <c r="J95" s="38"/>
      <c r="K95" s="38"/>
      <c r="L95" s="120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5.7" customHeight="1">
      <c r="A96" s="36"/>
      <c r="B96" s="37"/>
      <c r="C96" s="31" t="s">
        <v>26</v>
      </c>
      <c r="D96" s="38"/>
      <c r="E96" s="38"/>
      <c r="F96" s="29" t="str">
        <f>E19</f>
        <v>Technická univerzita v Liberci</v>
      </c>
      <c r="G96" s="38"/>
      <c r="H96" s="38"/>
      <c r="I96" s="121" t="s">
        <v>32</v>
      </c>
      <c r="J96" s="34" t="str">
        <f>E25</f>
        <v>UNION.ARCH spol. s r.o.</v>
      </c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30</v>
      </c>
      <c r="D97" s="38"/>
      <c r="E97" s="38"/>
      <c r="F97" s="29" t="str">
        <f>IF(E22="","",E22)</f>
        <v>Vyplň údaj</v>
      </c>
      <c r="G97" s="38"/>
      <c r="H97" s="38"/>
      <c r="I97" s="121" t="s">
        <v>35</v>
      </c>
      <c r="J97" s="34" t="str">
        <f>E28</f>
        <v>PROPOS Liberec s.r.o.</v>
      </c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119"/>
      <c r="J98" s="38"/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67"/>
      <c r="B99" s="168"/>
      <c r="C99" s="169" t="s">
        <v>197</v>
      </c>
      <c r="D99" s="170" t="s">
        <v>58</v>
      </c>
      <c r="E99" s="170" t="s">
        <v>54</v>
      </c>
      <c r="F99" s="170" t="s">
        <v>55</v>
      </c>
      <c r="G99" s="170" t="s">
        <v>198</v>
      </c>
      <c r="H99" s="170" t="s">
        <v>199</v>
      </c>
      <c r="I99" s="171" t="s">
        <v>200</v>
      </c>
      <c r="J99" s="170" t="s">
        <v>174</v>
      </c>
      <c r="K99" s="172" t="s">
        <v>201</v>
      </c>
      <c r="L99" s="173"/>
      <c r="M99" s="70" t="s">
        <v>21</v>
      </c>
      <c r="N99" s="71" t="s">
        <v>43</v>
      </c>
      <c r="O99" s="71" t="s">
        <v>202</v>
      </c>
      <c r="P99" s="71" t="s">
        <v>203</v>
      </c>
      <c r="Q99" s="71" t="s">
        <v>204</v>
      </c>
      <c r="R99" s="71" t="s">
        <v>205</v>
      </c>
      <c r="S99" s="71" t="s">
        <v>206</v>
      </c>
      <c r="T99" s="72" t="s">
        <v>207</v>
      </c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</row>
    <row r="100" spans="1:65" s="2" customFormat="1" ht="22.9" customHeight="1">
      <c r="A100" s="36"/>
      <c r="B100" s="37"/>
      <c r="C100" s="77" t="s">
        <v>208</v>
      </c>
      <c r="D100" s="38"/>
      <c r="E100" s="38"/>
      <c r="F100" s="38"/>
      <c r="G100" s="38"/>
      <c r="H100" s="38"/>
      <c r="I100" s="119"/>
      <c r="J100" s="174">
        <f>BK100</f>
        <v>0</v>
      </c>
      <c r="K100" s="38"/>
      <c r="L100" s="41"/>
      <c r="M100" s="73"/>
      <c r="N100" s="175"/>
      <c r="O100" s="74"/>
      <c r="P100" s="176">
        <f>P101+P122+P163+P316+P369+P381+P410+P481+P493</f>
        <v>0</v>
      </c>
      <c r="Q100" s="74"/>
      <c r="R100" s="176">
        <f>R101+R122+R163+R316+R369+R381+R410+R481+R493</f>
        <v>0</v>
      </c>
      <c r="S100" s="74"/>
      <c r="T100" s="177">
        <f>T101+T122+T163+T316+T369+T381+T410+T481+T493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72</v>
      </c>
      <c r="AU100" s="19" t="s">
        <v>175</v>
      </c>
      <c r="BK100" s="178">
        <f>BK101+BK122+BK163+BK316+BK369+BK381+BK410+BK481+BK493</f>
        <v>0</v>
      </c>
    </row>
    <row r="101" spans="1:65" s="12" customFormat="1" ht="25.9" customHeight="1">
      <c r="B101" s="179"/>
      <c r="C101" s="180"/>
      <c r="D101" s="181" t="s">
        <v>72</v>
      </c>
      <c r="E101" s="182" t="s">
        <v>80</v>
      </c>
      <c r="F101" s="182" t="s">
        <v>3520</v>
      </c>
      <c r="G101" s="180"/>
      <c r="H101" s="180"/>
      <c r="I101" s="183"/>
      <c r="J101" s="184">
        <f>BK101</f>
        <v>0</v>
      </c>
      <c r="K101" s="180"/>
      <c r="L101" s="185"/>
      <c r="M101" s="186"/>
      <c r="N101" s="187"/>
      <c r="O101" s="187"/>
      <c r="P101" s="188">
        <f>SUM(P102:P121)</f>
        <v>0</v>
      </c>
      <c r="Q101" s="187"/>
      <c r="R101" s="188">
        <f>SUM(R102:R121)</f>
        <v>0</v>
      </c>
      <c r="S101" s="187"/>
      <c r="T101" s="189">
        <f>SUM(T102:T121)</f>
        <v>0</v>
      </c>
      <c r="AR101" s="190" t="s">
        <v>80</v>
      </c>
      <c r="AT101" s="191" t="s">
        <v>72</v>
      </c>
      <c r="AU101" s="191" t="s">
        <v>73</v>
      </c>
      <c r="AY101" s="190" t="s">
        <v>211</v>
      </c>
      <c r="BK101" s="192">
        <f>SUM(BK102:BK121)</f>
        <v>0</v>
      </c>
    </row>
    <row r="102" spans="1:65" s="2" customFormat="1" ht="16.5" customHeight="1">
      <c r="A102" s="36"/>
      <c r="B102" s="37"/>
      <c r="C102" s="195" t="s">
        <v>80</v>
      </c>
      <c r="D102" s="195" t="s">
        <v>213</v>
      </c>
      <c r="E102" s="196" t="s">
        <v>2948</v>
      </c>
      <c r="F102" s="197" t="s">
        <v>4575</v>
      </c>
      <c r="G102" s="198" t="s">
        <v>1608</v>
      </c>
      <c r="H102" s="199">
        <v>34</v>
      </c>
      <c r="I102" s="200"/>
      <c r="J102" s="201">
        <f>ROUND(I102*H102,2)</f>
        <v>0</v>
      </c>
      <c r="K102" s="197" t="s">
        <v>21</v>
      </c>
      <c r="L102" s="41"/>
      <c r="M102" s="202" t="s">
        <v>21</v>
      </c>
      <c r="N102" s="203" t="s">
        <v>44</v>
      </c>
      <c r="O102" s="66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6" t="s">
        <v>100</v>
      </c>
      <c r="AT102" s="206" t="s">
        <v>213</v>
      </c>
      <c r="AU102" s="206" t="s">
        <v>80</v>
      </c>
      <c r="AY102" s="19" t="s">
        <v>211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9" t="s">
        <v>80</v>
      </c>
      <c r="BK102" s="207">
        <f>ROUND(I102*H102,2)</f>
        <v>0</v>
      </c>
      <c r="BL102" s="19" t="s">
        <v>100</v>
      </c>
      <c r="BM102" s="206" t="s">
        <v>82</v>
      </c>
    </row>
    <row r="103" spans="1:65" s="2" customFormat="1" ht="19.5">
      <c r="A103" s="36"/>
      <c r="B103" s="37"/>
      <c r="C103" s="38"/>
      <c r="D103" s="210" t="s">
        <v>720</v>
      </c>
      <c r="E103" s="38"/>
      <c r="F103" s="262" t="s">
        <v>4576</v>
      </c>
      <c r="G103" s="38"/>
      <c r="H103" s="38"/>
      <c r="I103" s="119"/>
      <c r="J103" s="38"/>
      <c r="K103" s="38"/>
      <c r="L103" s="41"/>
      <c r="M103" s="263"/>
      <c r="N103" s="264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720</v>
      </c>
      <c r="AU103" s="19" t="s">
        <v>80</v>
      </c>
    </row>
    <row r="104" spans="1:65" s="2" customFormat="1" ht="16.5" customHeight="1">
      <c r="A104" s="36"/>
      <c r="B104" s="37"/>
      <c r="C104" s="195" t="s">
        <v>82</v>
      </c>
      <c r="D104" s="195" t="s">
        <v>213</v>
      </c>
      <c r="E104" s="196" t="s">
        <v>2955</v>
      </c>
      <c r="F104" s="197" t="s">
        <v>4575</v>
      </c>
      <c r="G104" s="198" t="s">
        <v>1608</v>
      </c>
      <c r="H104" s="199">
        <v>34</v>
      </c>
      <c r="I104" s="200"/>
      <c r="J104" s="201">
        <f>ROUND(I104*H104,2)</f>
        <v>0</v>
      </c>
      <c r="K104" s="197" t="s">
        <v>21</v>
      </c>
      <c r="L104" s="41"/>
      <c r="M104" s="202" t="s">
        <v>21</v>
      </c>
      <c r="N104" s="203" t="s">
        <v>44</v>
      </c>
      <c r="O104" s="66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6" t="s">
        <v>100</v>
      </c>
      <c r="AT104" s="206" t="s">
        <v>213</v>
      </c>
      <c r="AU104" s="206" t="s">
        <v>80</v>
      </c>
      <c r="AY104" s="19" t="s">
        <v>211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9" t="s">
        <v>80</v>
      </c>
      <c r="BK104" s="207">
        <f>ROUND(I104*H104,2)</f>
        <v>0</v>
      </c>
      <c r="BL104" s="19" t="s">
        <v>100</v>
      </c>
      <c r="BM104" s="206" t="s">
        <v>100</v>
      </c>
    </row>
    <row r="105" spans="1:65" s="2" customFormat="1" ht="19.5">
      <c r="A105" s="36"/>
      <c r="B105" s="37"/>
      <c r="C105" s="38"/>
      <c r="D105" s="210" t="s">
        <v>720</v>
      </c>
      <c r="E105" s="38"/>
      <c r="F105" s="262" t="s">
        <v>4577</v>
      </c>
      <c r="G105" s="38"/>
      <c r="H105" s="38"/>
      <c r="I105" s="119"/>
      <c r="J105" s="38"/>
      <c r="K105" s="38"/>
      <c r="L105" s="41"/>
      <c r="M105" s="263"/>
      <c r="N105" s="264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720</v>
      </c>
      <c r="AU105" s="19" t="s">
        <v>80</v>
      </c>
    </row>
    <row r="106" spans="1:65" s="2" customFormat="1" ht="21.75" customHeight="1">
      <c r="A106" s="36"/>
      <c r="B106" s="37"/>
      <c r="C106" s="195" t="s">
        <v>88</v>
      </c>
      <c r="D106" s="195" t="s">
        <v>213</v>
      </c>
      <c r="E106" s="196" t="s">
        <v>2974</v>
      </c>
      <c r="F106" s="197" t="s">
        <v>4578</v>
      </c>
      <c r="G106" s="198" t="s">
        <v>1608</v>
      </c>
      <c r="H106" s="199">
        <v>4</v>
      </c>
      <c r="I106" s="200"/>
      <c r="J106" s="201">
        <f>ROUND(I106*H106,2)</f>
        <v>0</v>
      </c>
      <c r="K106" s="197" t="s">
        <v>21</v>
      </c>
      <c r="L106" s="41"/>
      <c r="M106" s="202" t="s">
        <v>21</v>
      </c>
      <c r="N106" s="203" t="s">
        <v>44</v>
      </c>
      <c r="O106" s="66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6" t="s">
        <v>100</v>
      </c>
      <c r="AT106" s="206" t="s">
        <v>213</v>
      </c>
      <c r="AU106" s="206" t="s">
        <v>80</v>
      </c>
      <c r="AY106" s="19" t="s">
        <v>211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9" t="s">
        <v>80</v>
      </c>
      <c r="BK106" s="207">
        <f>ROUND(I106*H106,2)</f>
        <v>0</v>
      </c>
      <c r="BL106" s="19" t="s">
        <v>100</v>
      </c>
      <c r="BM106" s="206" t="s">
        <v>264</v>
      </c>
    </row>
    <row r="107" spans="1:65" s="2" customFormat="1" ht="19.5">
      <c r="A107" s="36"/>
      <c r="B107" s="37"/>
      <c r="C107" s="38"/>
      <c r="D107" s="210" t="s">
        <v>720</v>
      </c>
      <c r="E107" s="38"/>
      <c r="F107" s="262" t="s">
        <v>4579</v>
      </c>
      <c r="G107" s="38"/>
      <c r="H107" s="38"/>
      <c r="I107" s="119"/>
      <c r="J107" s="38"/>
      <c r="K107" s="38"/>
      <c r="L107" s="41"/>
      <c r="M107" s="263"/>
      <c r="N107" s="264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720</v>
      </c>
      <c r="AU107" s="19" t="s">
        <v>80</v>
      </c>
    </row>
    <row r="108" spans="1:65" s="2" customFormat="1" ht="21.75" customHeight="1">
      <c r="A108" s="36"/>
      <c r="B108" s="37"/>
      <c r="C108" s="195" t="s">
        <v>100</v>
      </c>
      <c r="D108" s="195" t="s">
        <v>213</v>
      </c>
      <c r="E108" s="196" t="s">
        <v>2977</v>
      </c>
      <c r="F108" s="197" t="s">
        <v>4578</v>
      </c>
      <c r="G108" s="198" t="s">
        <v>1608</v>
      </c>
      <c r="H108" s="199">
        <v>4</v>
      </c>
      <c r="I108" s="200"/>
      <c r="J108" s="201">
        <f>ROUND(I108*H108,2)</f>
        <v>0</v>
      </c>
      <c r="K108" s="197" t="s">
        <v>21</v>
      </c>
      <c r="L108" s="41"/>
      <c r="M108" s="202" t="s">
        <v>21</v>
      </c>
      <c r="N108" s="203" t="s">
        <v>44</v>
      </c>
      <c r="O108" s="66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6" t="s">
        <v>100</v>
      </c>
      <c r="AT108" s="206" t="s">
        <v>213</v>
      </c>
      <c r="AU108" s="206" t="s">
        <v>80</v>
      </c>
      <c r="AY108" s="19" t="s">
        <v>211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9" t="s">
        <v>80</v>
      </c>
      <c r="BK108" s="207">
        <f>ROUND(I108*H108,2)</f>
        <v>0</v>
      </c>
      <c r="BL108" s="19" t="s">
        <v>100</v>
      </c>
      <c r="BM108" s="206" t="s">
        <v>276</v>
      </c>
    </row>
    <row r="109" spans="1:65" s="2" customFormat="1" ht="19.5">
      <c r="A109" s="36"/>
      <c r="B109" s="37"/>
      <c r="C109" s="38"/>
      <c r="D109" s="210" t="s">
        <v>720</v>
      </c>
      <c r="E109" s="38"/>
      <c r="F109" s="262" t="s">
        <v>3509</v>
      </c>
      <c r="G109" s="38"/>
      <c r="H109" s="38"/>
      <c r="I109" s="119"/>
      <c r="J109" s="38"/>
      <c r="K109" s="38"/>
      <c r="L109" s="41"/>
      <c r="M109" s="263"/>
      <c r="N109" s="26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720</v>
      </c>
      <c r="AU109" s="19" t="s">
        <v>80</v>
      </c>
    </row>
    <row r="110" spans="1:65" s="2" customFormat="1" ht="16.5" customHeight="1">
      <c r="A110" s="36"/>
      <c r="B110" s="37"/>
      <c r="C110" s="195" t="s">
        <v>245</v>
      </c>
      <c r="D110" s="195" t="s">
        <v>213</v>
      </c>
      <c r="E110" s="196" t="s">
        <v>2980</v>
      </c>
      <c r="F110" s="197" t="s">
        <v>4580</v>
      </c>
      <c r="G110" s="198" t="s">
        <v>1608</v>
      </c>
      <c r="H110" s="199">
        <v>4</v>
      </c>
      <c r="I110" s="200"/>
      <c r="J110" s="201">
        <f>ROUND(I110*H110,2)</f>
        <v>0</v>
      </c>
      <c r="K110" s="197" t="s">
        <v>21</v>
      </c>
      <c r="L110" s="41"/>
      <c r="M110" s="202" t="s">
        <v>21</v>
      </c>
      <c r="N110" s="203" t="s">
        <v>44</v>
      </c>
      <c r="O110" s="66"/>
      <c r="P110" s="204">
        <f>O110*H110</f>
        <v>0</v>
      </c>
      <c r="Q110" s="204">
        <v>0</v>
      </c>
      <c r="R110" s="204">
        <f>Q110*H110</f>
        <v>0</v>
      </c>
      <c r="S110" s="204">
        <v>0</v>
      </c>
      <c r="T110" s="20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6" t="s">
        <v>100</v>
      </c>
      <c r="AT110" s="206" t="s">
        <v>213</v>
      </c>
      <c r="AU110" s="206" t="s">
        <v>80</v>
      </c>
      <c r="AY110" s="19" t="s">
        <v>211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9" t="s">
        <v>80</v>
      </c>
      <c r="BK110" s="207">
        <f>ROUND(I110*H110,2)</f>
        <v>0</v>
      </c>
      <c r="BL110" s="19" t="s">
        <v>100</v>
      </c>
      <c r="BM110" s="206" t="s">
        <v>290</v>
      </c>
    </row>
    <row r="111" spans="1:65" s="2" customFormat="1" ht="19.5">
      <c r="A111" s="36"/>
      <c r="B111" s="37"/>
      <c r="C111" s="38"/>
      <c r="D111" s="210" t="s">
        <v>720</v>
      </c>
      <c r="E111" s="38"/>
      <c r="F111" s="262" t="s">
        <v>4581</v>
      </c>
      <c r="G111" s="38"/>
      <c r="H111" s="38"/>
      <c r="I111" s="119"/>
      <c r="J111" s="38"/>
      <c r="K111" s="38"/>
      <c r="L111" s="41"/>
      <c r="M111" s="263"/>
      <c r="N111" s="264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720</v>
      </c>
      <c r="AU111" s="19" t="s">
        <v>80</v>
      </c>
    </row>
    <row r="112" spans="1:65" s="2" customFormat="1" ht="16.5" customHeight="1">
      <c r="A112" s="36"/>
      <c r="B112" s="37"/>
      <c r="C112" s="195" t="s">
        <v>264</v>
      </c>
      <c r="D112" s="195" t="s">
        <v>213</v>
      </c>
      <c r="E112" s="196" t="s">
        <v>2983</v>
      </c>
      <c r="F112" s="197" t="s">
        <v>4580</v>
      </c>
      <c r="G112" s="198" t="s">
        <v>1608</v>
      </c>
      <c r="H112" s="199">
        <v>4</v>
      </c>
      <c r="I112" s="200"/>
      <c r="J112" s="201">
        <f>ROUND(I112*H112,2)</f>
        <v>0</v>
      </c>
      <c r="K112" s="197" t="s">
        <v>21</v>
      </c>
      <c r="L112" s="41"/>
      <c r="M112" s="202" t="s">
        <v>21</v>
      </c>
      <c r="N112" s="203" t="s">
        <v>44</v>
      </c>
      <c r="O112" s="66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100</v>
      </c>
      <c r="AT112" s="206" t="s">
        <v>213</v>
      </c>
      <c r="AU112" s="206" t="s">
        <v>80</v>
      </c>
      <c r="AY112" s="19" t="s">
        <v>211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9" t="s">
        <v>80</v>
      </c>
      <c r="BK112" s="207">
        <f>ROUND(I112*H112,2)</f>
        <v>0</v>
      </c>
      <c r="BL112" s="19" t="s">
        <v>100</v>
      </c>
      <c r="BM112" s="206" t="s">
        <v>303</v>
      </c>
    </row>
    <row r="113" spans="1:65" s="2" customFormat="1" ht="19.5">
      <c r="A113" s="36"/>
      <c r="B113" s="37"/>
      <c r="C113" s="38"/>
      <c r="D113" s="210" t="s">
        <v>720</v>
      </c>
      <c r="E113" s="38"/>
      <c r="F113" s="262" t="s">
        <v>4582</v>
      </c>
      <c r="G113" s="38"/>
      <c r="H113" s="38"/>
      <c r="I113" s="119"/>
      <c r="J113" s="38"/>
      <c r="K113" s="38"/>
      <c r="L113" s="41"/>
      <c r="M113" s="263"/>
      <c r="N113" s="264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720</v>
      </c>
      <c r="AU113" s="19" t="s">
        <v>80</v>
      </c>
    </row>
    <row r="114" spans="1:65" s="2" customFormat="1" ht="21.75" customHeight="1">
      <c r="A114" s="36"/>
      <c r="B114" s="37"/>
      <c r="C114" s="195" t="s">
        <v>270</v>
      </c>
      <c r="D114" s="195" t="s">
        <v>213</v>
      </c>
      <c r="E114" s="196" t="s">
        <v>2986</v>
      </c>
      <c r="F114" s="197" t="s">
        <v>4583</v>
      </c>
      <c r="G114" s="198" t="s">
        <v>1608</v>
      </c>
      <c r="H114" s="199">
        <v>4</v>
      </c>
      <c r="I114" s="200"/>
      <c r="J114" s="201">
        <f>ROUND(I114*H114,2)</f>
        <v>0</v>
      </c>
      <c r="K114" s="197" t="s">
        <v>21</v>
      </c>
      <c r="L114" s="41"/>
      <c r="M114" s="202" t="s">
        <v>21</v>
      </c>
      <c r="N114" s="203" t="s">
        <v>44</v>
      </c>
      <c r="O114" s="66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6" t="s">
        <v>100</v>
      </c>
      <c r="AT114" s="206" t="s">
        <v>213</v>
      </c>
      <c r="AU114" s="206" t="s">
        <v>80</v>
      </c>
      <c r="AY114" s="19" t="s">
        <v>211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9" t="s">
        <v>80</v>
      </c>
      <c r="BK114" s="207">
        <f>ROUND(I114*H114,2)</f>
        <v>0</v>
      </c>
      <c r="BL114" s="19" t="s">
        <v>100</v>
      </c>
      <c r="BM114" s="206" t="s">
        <v>322</v>
      </c>
    </row>
    <row r="115" spans="1:65" s="2" customFormat="1" ht="19.5">
      <c r="A115" s="36"/>
      <c r="B115" s="37"/>
      <c r="C115" s="38"/>
      <c r="D115" s="210" t="s">
        <v>720</v>
      </c>
      <c r="E115" s="38"/>
      <c r="F115" s="262" t="s">
        <v>4584</v>
      </c>
      <c r="G115" s="38"/>
      <c r="H115" s="38"/>
      <c r="I115" s="119"/>
      <c r="J115" s="38"/>
      <c r="K115" s="38"/>
      <c r="L115" s="41"/>
      <c r="M115" s="263"/>
      <c r="N115" s="264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720</v>
      </c>
      <c r="AU115" s="19" t="s">
        <v>80</v>
      </c>
    </row>
    <row r="116" spans="1:65" s="2" customFormat="1" ht="21.75" customHeight="1">
      <c r="A116" s="36"/>
      <c r="B116" s="37"/>
      <c r="C116" s="195" t="s">
        <v>276</v>
      </c>
      <c r="D116" s="195" t="s">
        <v>213</v>
      </c>
      <c r="E116" s="196" t="s">
        <v>2989</v>
      </c>
      <c r="F116" s="197" t="s">
        <v>4583</v>
      </c>
      <c r="G116" s="198" t="s">
        <v>1608</v>
      </c>
      <c r="H116" s="199">
        <v>4</v>
      </c>
      <c r="I116" s="200"/>
      <c r="J116" s="201">
        <f>ROUND(I116*H116,2)</f>
        <v>0</v>
      </c>
      <c r="K116" s="197" t="s">
        <v>21</v>
      </c>
      <c r="L116" s="41"/>
      <c r="M116" s="202" t="s">
        <v>21</v>
      </c>
      <c r="N116" s="203" t="s">
        <v>44</v>
      </c>
      <c r="O116" s="66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6" t="s">
        <v>100</v>
      </c>
      <c r="AT116" s="206" t="s">
        <v>213</v>
      </c>
      <c r="AU116" s="206" t="s">
        <v>80</v>
      </c>
      <c r="AY116" s="19" t="s">
        <v>211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9" t="s">
        <v>80</v>
      </c>
      <c r="BK116" s="207">
        <f>ROUND(I116*H116,2)</f>
        <v>0</v>
      </c>
      <c r="BL116" s="19" t="s">
        <v>100</v>
      </c>
      <c r="BM116" s="206" t="s">
        <v>330</v>
      </c>
    </row>
    <row r="117" spans="1:65" s="2" customFormat="1" ht="19.5">
      <c r="A117" s="36"/>
      <c r="B117" s="37"/>
      <c r="C117" s="38"/>
      <c r="D117" s="210" t="s">
        <v>720</v>
      </c>
      <c r="E117" s="38"/>
      <c r="F117" s="262" t="s">
        <v>3509</v>
      </c>
      <c r="G117" s="38"/>
      <c r="H117" s="38"/>
      <c r="I117" s="119"/>
      <c r="J117" s="38"/>
      <c r="K117" s="38"/>
      <c r="L117" s="41"/>
      <c r="M117" s="263"/>
      <c r="N117" s="264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720</v>
      </c>
      <c r="AU117" s="19" t="s">
        <v>80</v>
      </c>
    </row>
    <row r="118" spans="1:65" s="2" customFormat="1" ht="21.75" customHeight="1">
      <c r="A118" s="36"/>
      <c r="B118" s="37"/>
      <c r="C118" s="195" t="s">
        <v>282</v>
      </c>
      <c r="D118" s="195" t="s">
        <v>213</v>
      </c>
      <c r="E118" s="196" t="s">
        <v>2992</v>
      </c>
      <c r="F118" s="197" t="s">
        <v>3555</v>
      </c>
      <c r="G118" s="198" t="s">
        <v>1608</v>
      </c>
      <c r="H118" s="199">
        <v>23</v>
      </c>
      <c r="I118" s="200"/>
      <c r="J118" s="201">
        <f>ROUND(I118*H118,2)</f>
        <v>0</v>
      </c>
      <c r="K118" s="197" t="s">
        <v>21</v>
      </c>
      <c r="L118" s="41"/>
      <c r="M118" s="202" t="s">
        <v>21</v>
      </c>
      <c r="N118" s="203" t="s">
        <v>44</v>
      </c>
      <c r="O118" s="66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6" t="s">
        <v>100</v>
      </c>
      <c r="AT118" s="206" t="s">
        <v>213</v>
      </c>
      <c r="AU118" s="206" t="s">
        <v>80</v>
      </c>
      <c r="AY118" s="19" t="s">
        <v>211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9" t="s">
        <v>80</v>
      </c>
      <c r="BK118" s="207">
        <f>ROUND(I118*H118,2)</f>
        <v>0</v>
      </c>
      <c r="BL118" s="19" t="s">
        <v>100</v>
      </c>
      <c r="BM118" s="206" t="s">
        <v>346</v>
      </c>
    </row>
    <row r="119" spans="1:65" s="2" customFormat="1" ht="19.5">
      <c r="A119" s="36"/>
      <c r="B119" s="37"/>
      <c r="C119" s="38"/>
      <c r="D119" s="210" t="s">
        <v>720</v>
      </c>
      <c r="E119" s="38"/>
      <c r="F119" s="262" t="s">
        <v>4585</v>
      </c>
      <c r="G119" s="38"/>
      <c r="H119" s="38"/>
      <c r="I119" s="119"/>
      <c r="J119" s="38"/>
      <c r="K119" s="38"/>
      <c r="L119" s="41"/>
      <c r="M119" s="263"/>
      <c r="N119" s="26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720</v>
      </c>
      <c r="AU119" s="19" t="s">
        <v>80</v>
      </c>
    </row>
    <row r="120" spans="1:65" s="2" customFormat="1" ht="21.75" customHeight="1">
      <c r="A120" s="36"/>
      <c r="B120" s="37"/>
      <c r="C120" s="195" t="s">
        <v>290</v>
      </c>
      <c r="D120" s="195" t="s">
        <v>213</v>
      </c>
      <c r="E120" s="196" t="s">
        <v>2994</v>
      </c>
      <c r="F120" s="197" t="s">
        <v>3555</v>
      </c>
      <c r="G120" s="198" t="s">
        <v>1608</v>
      </c>
      <c r="H120" s="199">
        <v>23</v>
      </c>
      <c r="I120" s="200"/>
      <c r="J120" s="201">
        <f>ROUND(I120*H120,2)</f>
        <v>0</v>
      </c>
      <c r="K120" s="197" t="s">
        <v>21</v>
      </c>
      <c r="L120" s="41"/>
      <c r="M120" s="202" t="s">
        <v>21</v>
      </c>
      <c r="N120" s="203" t="s">
        <v>44</v>
      </c>
      <c r="O120" s="66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6" t="s">
        <v>100</v>
      </c>
      <c r="AT120" s="206" t="s">
        <v>213</v>
      </c>
      <c r="AU120" s="206" t="s">
        <v>80</v>
      </c>
      <c r="AY120" s="19" t="s">
        <v>211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9" t="s">
        <v>80</v>
      </c>
      <c r="BK120" s="207">
        <f>ROUND(I120*H120,2)</f>
        <v>0</v>
      </c>
      <c r="BL120" s="19" t="s">
        <v>100</v>
      </c>
      <c r="BM120" s="206" t="s">
        <v>360</v>
      </c>
    </row>
    <row r="121" spans="1:65" s="2" customFormat="1" ht="19.5">
      <c r="A121" s="36"/>
      <c r="B121" s="37"/>
      <c r="C121" s="38"/>
      <c r="D121" s="210" t="s">
        <v>720</v>
      </c>
      <c r="E121" s="38"/>
      <c r="F121" s="262" t="s">
        <v>4586</v>
      </c>
      <c r="G121" s="38"/>
      <c r="H121" s="38"/>
      <c r="I121" s="119"/>
      <c r="J121" s="38"/>
      <c r="K121" s="38"/>
      <c r="L121" s="41"/>
      <c r="M121" s="263"/>
      <c r="N121" s="26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720</v>
      </c>
      <c r="AU121" s="19" t="s">
        <v>80</v>
      </c>
    </row>
    <row r="122" spans="1:65" s="12" customFormat="1" ht="25.9" customHeight="1">
      <c r="B122" s="179"/>
      <c r="C122" s="180"/>
      <c r="D122" s="181" t="s">
        <v>72</v>
      </c>
      <c r="E122" s="182" t="s">
        <v>82</v>
      </c>
      <c r="F122" s="182" t="s">
        <v>3566</v>
      </c>
      <c r="G122" s="180"/>
      <c r="H122" s="180"/>
      <c r="I122" s="183"/>
      <c r="J122" s="184">
        <f>BK122</f>
        <v>0</v>
      </c>
      <c r="K122" s="180"/>
      <c r="L122" s="185"/>
      <c r="M122" s="186"/>
      <c r="N122" s="187"/>
      <c r="O122" s="187"/>
      <c r="P122" s="188">
        <f>SUM(P123:P162)</f>
        <v>0</v>
      </c>
      <c r="Q122" s="187"/>
      <c r="R122" s="188">
        <f>SUM(R123:R162)</f>
        <v>0</v>
      </c>
      <c r="S122" s="187"/>
      <c r="T122" s="189">
        <f>SUM(T123:T162)</f>
        <v>0</v>
      </c>
      <c r="AR122" s="190" t="s">
        <v>80</v>
      </c>
      <c r="AT122" s="191" t="s">
        <v>72</v>
      </c>
      <c r="AU122" s="191" t="s">
        <v>73</v>
      </c>
      <c r="AY122" s="190" t="s">
        <v>211</v>
      </c>
      <c r="BK122" s="192">
        <f>SUM(BK123:BK162)</f>
        <v>0</v>
      </c>
    </row>
    <row r="123" spans="1:65" s="2" customFormat="1" ht="44.25" customHeight="1">
      <c r="A123" s="36"/>
      <c r="B123" s="37"/>
      <c r="C123" s="195" t="s">
        <v>296</v>
      </c>
      <c r="D123" s="195" t="s">
        <v>213</v>
      </c>
      <c r="E123" s="196" t="s">
        <v>3019</v>
      </c>
      <c r="F123" s="197" t="s">
        <v>4587</v>
      </c>
      <c r="G123" s="198" t="s">
        <v>1608</v>
      </c>
      <c r="H123" s="199">
        <v>3</v>
      </c>
      <c r="I123" s="200"/>
      <c r="J123" s="201">
        <f>ROUND(I123*H123,2)</f>
        <v>0</v>
      </c>
      <c r="K123" s="197" t="s">
        <v>21</v>
      </c>
      <c r="L123" s="41"/>
      <c r="M123" s="202" t="s">
        <v>21</v>
      </c>
      <c r="N123" s="203" t="s">
        <v>44</v>
      </c>
      <c r="O123" s="66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6" t="s">
        <v>100</v>
      </c>
      <c r="AT123" s="206" t="s">
        <v>213</v>
      </c>
      <c r="AU123" s="206" t="s">
        <v>80</v>
      </c>
      <c r="AY123" s="19" t="s">
        <v>211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9" t="s">
        <v>80</v>
      </c>
      <c r="BK123" s="207">
        <f>ROUND(I123*H123,2)</f>
        <v>0</v>
      </c>
      <c r="BL123" s="19" t="s">
        <v>100</v>
      </c>
      <c r="BM123" s="206" t="s">
        <v>367</v>
      </c>
    </row>
    <row r="124" spans="1:65" s="2" customFormat="1" ht="19.5">
      <c r="A124" s="36"/>
      <c r="B124" s="37"/>
      <c r="C124" s="38"/>
      <c r="D124" s="210" t="s">
        <v>720</v>
      </c>
      <c r="E124" s="38"/>
      <c r="F124" s="262" t="s">
        <v>4588</v>
      </c>
      <c r="G124" s="38"/>
      <c r="H124" s="38"/>
      <c r="I124" s="119"/>
      <c r="J124" s="38"/>
      <c r="K124" s="38"/>
      <c r="L124" s="41"/>
      <c r="M124" s="263"/>
      <c r="N124" s="26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720</v>
      </c>
      <c r="AU124" s="19" t="s">
        <v>80</v>
      </c>
    </row>
    <row r="125" spans="1:65" s="2" customFormat="1" ht="44.25" customHeight="1">
      <c r="A125" s="36"/>
      <c r="B125" s="37"/>
      <c r="C125" s="195" t="s">
        <v>303</v>
      </c>
      <c r="D125" s="195" t="s">
        <v>213</v>
      </c>
      <c r="E125" s="196" t="s">
        <v>3024</v>
      </c>
      <c r="F125" s="197" t="s">
        <v>4587</v>
      </c>
      <c r="G125" s="198" t="s">
        <v>1608</v>
      </c>
      <c r="H125" s="199">
        <v>3</v>
      </c>
      <c r="I125" s="200"/>
      <c r="J125" s="201">
        <f>ROUND(I125*H125,2)</f>
        <v>0</v>
      </c>
      <c r="K125" s="197" t="s">
        <v>21</v>
      </c>
      <c r="L125" s="41"/>
      <c r="M125" s="202" t="s">
        <v>21</v>
      </c>
      <c r="N125" s="203" t="s">
        <v>44</v>
      </c>
      <c r="O125" s="66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6" t="s">
        <v>100</v>
      </c>
      <c r="AT125" s="206" t="s">
        <v>213</v>
      </c>
      <c r="AU125" s="206" t="s">
        <v>80</v>
      </c>
      <c r="AY125" s="19" t="s">
        <v>211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9" t="s">
        <v>80</v>
      </c>
      <c r="BK125" s="207">
        <f>ROUND(I125*H125,2)</f>
        <v>0</v>
      </c>
      <c r="BL125" s="19" t="s">
        <v>100</v>
      </c>
      <c r="BM125" s="206" t="s">
        <v>383</v>
      </c>
    </row>
    <row r="126" spans="1:65" s="2" customFormat="1" ht="19.5">
      <c r="A126" s="36"/>
      <c r="B126" s="37"/>
      <c r="C126" s="38"/>
      <c r="D126" s="210" t="s">
        <v>720</v>
      </c>
      <c r="E126" s="38"/>
      <c r="F126" s="262" t="s">
        <v>4586</v>
      </c>
      <c r="G126" s="38"/>
      <c r="H126" s="38"/>
      <c r="I126" s="119"/>
      <c r="J126" s="38"/>
      <c r="K126" s="38"/>
      <c r="L126" s="41"/>
      <c r="M126" s="263"/>
      <c r="N126" s="264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720</v>
      </c>
      <c r="AU126" s="19" t="s">
        <v>80</v>
      </c>
    </row>
    <row r="127" spans="1:65" s="2" customFormat="1" ht="44.25" customHeight="1">
      <c r="A127" s="36"/>
      <c r="B127" s="37"/>
      <c r="C127" s="195" t="s">
        <v>169</v>
      </c>
      <c r="D127" s="195" t="s">
        <v>213</v>
      </c>
      <c r="E127" s="196" t="s">
        <v>3031</v>
      </c>
      <c r="F127" s="197" t="s">
        <v>4589</v>
      </c>
      <c r="G127" s="198" t="s">
        <v>1608</v>
      </c>
      <c r="H127" s="199">
        <v>2</v>
      </c>
      <c r="I127" s="200"/>
      <c r="J127" s="201">
        <f>ROUND(I127*H127,2)</f>
        <v>0</v>
      </c>
      <c r="K127" s="197" t="s">
        <v>21</v>
      </c>
      <c r="L127" s="41"/>
      <c r="M127" s="202" t="s">
        <v>21</v>
      </c>
      <c r="N127" s="203" t="s">
        <v>44</v>
      </c>
      <c r="O127" s="66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100</v>
      </c>
      <c r="AT127" s="206" t="s">
        <v>213</v>
      </c>
      <c r="AU127" s="206" t="s">
        <v>80</v>
      </c>
      <c r="AY127" s="19" t="s">
        <v>211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9" t="s">
        <v>80</v>
      </c>
      <c r="BK127" s="207">
        <f>ROUND(I127*H127,2)</f>
        <v>0</v>
      </c>
      <c r="BL127" s="19" t="s">
        <v>100</v>
      </c>
      <c r="BM127" s="206" t="s">
        <v>398</v>
      </c>
    </row>
    <row r="128" spans="1:65" s="2" customFormat="1" ht="19.5">
      <c r="A128" s="36"/>
      <c r="B128" s="37"/>
      <c r="C128" s="38"/>
      <c r="D128" s="210" t="s">
        <v>720</v>
      </c>
      <c r="E128" s="38"/>
      <c r="F128" s="262" t="s">
        <v>4590</v>
      </c>
      <c r="G128" s="38"/>
      <c r="H128" s="38"/>
      <c r="I128" s="119"/>
      <c r="J128" s="38"/>
      <c r="K128" s="38"/>
      <c r="L128" s="41"/>
      <c r="M128" s="263"/>
      <c r="N128" s="264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720</v>
      </c>
      <c r="AU128" s="19" t="s">
        <v>80</v>
      </c>
    </row>
    <row r="129" spans="1:65" s="2" customFormat="1" ht="44.25" customHeight="1">
      <c r="A129" s="36"/>
      <c r="B129" s="37"/>
      <c r="C129" s="195" t="s">
        <v>322</v>
      </c>
      <c r="D129" s="195" t="s">
        <v>213</v>
      </c>
      <c r="E129" s="196" t="s">
        <v>3034</v>
      </c>
      <c r="F129" s="197" t="s">
        <v>4589</v>
      </c>
      <c r="G129" s="198" t="s">
        <v>1608</v>
      </c>
      <c r="H129" s="199">
        <v>2</v>
      </c>
      <c r="I129" s="200"/>
      <c r="J129" s="201">
        <f>ROUND(I129*H129,2)</f>
        <v>0</v>
      </c>
      <c r="K129" s="197" t="s">
        <v>21</v>
      </c>
      <c r="L129" s="41"/>
      <c r="M129" s="202" t="s">
        <v>21</v>
      </c>
      <c r="N129" s="203" t="s">
        <v>44</v>
      </c>
      <c r="O129" s="66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6" t="s">
        <v>100</v>
      </c>
      <c r="AT129" s="206" t="s">
        <v>213</v>
      </c>
      <c r="AU129" s="206" t="s">
        <v>80</v>
      </c>
      <c r="AY129" s="19" t="s">
        <v>211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9" t="s">
        <v>80</v>
      </c>
      <c r="BK129" s="207">
        <f>ROUND(I129*H129,2)</f>
        <v>0</v>
      </c>
      <c r="BL129" s="19" t="s">
        <v>100</v>
      </c>
      <c r="BM129" s="206" t="s">
        <v>409</v>
      </c>
    </row>
    <row r="130" spans="1:65" s="2" customFormat="1" ht="19.5">
      <c r="A130" s="36"/>
      <c r="B130" s="37"/>
      <c r="C130" s="38"/>
      <c r="D130" s="210" t="s">
        <v>720</v>
      </c>
      <c r="E130" s="38"/>
      <c r="F130" s="262" t="s">
        <v>4577</v>
      </c>
      <c r="G130" s="38"/>
      <c r="H130" s="38"/>
      <c r="I130" s="119"/>
      <c r="J130" s="38"/>
      <c r="K130" s="38"/>
      <c r="L130" s="41"/>
      <c r="M130" s="263"/>
      <c r="N130" s="264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720</v>
      </c>
      <c r="AU130" s="19" t="s">
        <v>80</v>
      </c>
    </row>
    <row r="131" spans="1:65" s="2" customFormat="1" ht="33" customHeight="1">
      <c r="A131" s="36"/>
      <c r="B131" s="37"/>
      <c r="C131" s="195" t="s">
        <v>8</v>
      </c>
      <c r="D131" s="195" t="s">
        <v>213</v>
      </c>
      <c r="E131" s="196" t="s">
        <v>3036</v>
      </c>
      <c r="F131" s="197" t="s">
        <v>4591</v>
      </c>
      <c r="G131" s="198" t="s">
        <v>1608</v>
      </c>
      <c r="H131" s="199">
        <v>1</v>
      </c>
      <c r="I131" s="200"/>
      <c r="J131" s="201">
        <f>ROUND(I131*H131,2)</f>
        <v>0</v>
      </c>
      <c r="K131" s="197" t="s">
        <v>21</v>
      </c>
      <c r="L131" s="41"/>
      <c r="M131" s="202" t="s">
        <v>21</v>
      </c>
      <c r="N131" s="203" t="s">
        <v>44</v>
      </c>
      <c r="O131" s="66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100</v>
      </c>
      <c r="AT131" s="206" t="s">
        <v>213</v>
      </c>
      <c r="AU131" s="206" t="s">
        <v>80</v>
      </c>
      <c r="AY131" s="19" t="s">
        <v>211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9" t="s">
        <v>80</v>
      </c>
      <c r="BK131" s="207">
        <f>ROUND(I131*H131,2)</f>
        <v>0</v>
      </c>
      <c r="BL131" s="19" t="s">
        <v>100</v>
      </c>
      <c r="BM131" s="206" t="s">
        <v>421</v>
      </c>
    </row>
    <row r="132" spans="1:65" s="2" customFormat="1" ht="19.5">
      <c r="A132" s="36"/>
      <c r="B132" s="37"/>
      <c r="C132" s="38"/>
      <c r="D132" s="210" t="s">
        <v>720</v>
      </c>
      <c r="E132" s="38"/>
      <c r="F132" s="262" t="s">
        <v>4592</v>
      </c>
      <c r="G132" s="38"/>
      <c r="H132" s="38"/>
      <c r="I132" s="119"/>
      <c r="J132" s="38"/>
      <c r="K132" s="38"/>
      <c r="L132" s="41"/>
      <c r="M132" s="263"/>
      <c r="N132" s="264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720</v>
      </c>
      <c r="AU132" s="19" t="s">
        <v>80</v>
      </c>
    </row>
    <row r="133" spans="1:65" s="2" customFormat="1" ht="33" customHeight="1">
      <c r="A133" s="36"/>
      <c r="B133" s="37"/>
      <c r="C133" s="195" t="s">
        <v>330</v>
      </c>
      <c r="D133" s="195" t="s">
        <v>213</v>
      </c>
      <c r="E133" s="196" t="s">
        <v>3039</v>
      </c>
      <c r="F133" s="197" t="s">
        <v>4591</v>
      </c>
      <c r="G133" s="198" t="s">
        <v>1608</v>
      </c>
      <c r="H133" s="199">
        <v>1</v>
      </c>
      <c r="I133" s="200"/>
      <c r="J133" s="201">
        <f>ROUND(I133*H133,2)</f>
        <v>0</v>
      </c>
      <c r="K133" s="197" t="s">
        <v>21</v>
      </c>
      <c r="L133" s="41"/>
      <c r="M133" s="202" t="s">
        <v>21</v>
      </c>
      <c r="N133" s="203" t="s">
        <v>44</v>
      </c>
      <c r="O133" s="66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6" t="s">
        <v>100</v>
      </c>
      <c r="AT133" s="206" t="s">
        <v>213</v>
      </c>
      <c r="AU133" s="206" t="s">
        <v>80</v>
      </c>
      <c r="AY133" s="19" t="s">
        <v>211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9" t="s">
        <v>80</v>
      </c>
      <c r="BK133" s="207">
        <f>ROUND(I133*H133,2)</f>
        <v>0</v>
      </c>
      <c r="BL133" s="19" t="s">
        <v>100</v>
      </c>
      <c r="BM133" s="206" t="s">
        <v>435</v>
      </c>
    </row>
    <row r="134" spans="1:65" s="2" customFormat="1" ht="19.5">
      <c r="A134" s="36"/>
      <c r="B134" s="37"/>
      <c r="C134" s="38"/>
      <c r="D134" s="210" t="s">
        <v>720</v>
      </c>
      <c r="E134" s="38"/>
      <c r="F134" s="262" t="s">
        <v>4593</v>
      </c>
      <c r="G134" s="38"/>
      <c r="H134" s="38"/>
      <c r="I134" s="119"/>
      <c r="J134" s="38"/>
      <c r="K134" s="38"/>
      <c r="L134" s="41"/>
      <c r="M134" s="263"/>
      <c r="N134" s="264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720</v>
      </c>
      <c r="AU134" s="19" t="s">
        <v>80</v>
      </c>
    </row>
    <row r="135" spans="1:65" s="2" customFormat="1" ht="33" customHeight="1">
      <c r="A135" s="36"/>
      <c r="B135" s="37"/>
      <c r="C135" s="195" t="s">
        <v>334</v>
      </c>
      <c r="D135" s="195" t="s">
        <v>213</v>
      </c>
      <c r="E135" s="196" t="s">
        <v>3042</v>
      </c>
      <c r="F135" s="197" t="s">
        <v>4594</v>
      </c>
      <c r="G135" s="198" t="s">
        <v>1608</v>
      </c>
      <c r="H135" s="199">
        <v>1</v>
      </c>
      <c r="I135" s="200"/>
      <c r="J135" s="201">
        <f>ROUND(I135*H135,2)</f>
        <v>0</v>
      </c>
      <c r="K135" s="197" t="s">
        <v>21</v>
      </c>
      <c r="L135" s="41"/>
      <c r="M135" s="202" t="s">
        <v>21</v>
      </c>
      <c r="N135" s="203" t="s">
        <v>44</v>
      </c>
      <c r="O135" s="66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6" t="s">
        <v>100</v>
      </c>
      <c r="AT135" s="206" t="s">
        <v>213</v>
      </c>
      <c r="AU135" s="206" t="s">
        <v>80</v>
      </c>
      <c r="AY135" s="19" t="s">
        <v>211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9" t="s">
        <v>80</v>
      </c>
      <c r="BK135" s="207">
        <f>ROUND(I135*H135,2)</f>
        <v>0</v>
      </c>
      <c r="BL135" s="19" t="s">
        <v>100</v>
      </c>
      <c r="BM135" s="206" t="s">
        <v>451</v>
      </c>
    </row>
    <row r="136" spans="1:65" s="2" customFormat="1" ht="19.5">
      <c r="A136" s="36"/>
      <c r="B136" s="37"/>
      <c r="C136" s="38"/>
      <c r="D136" s="210" t="s">
        <v>720</v>
      </c>
      <c r="E136" s="38"/>
      <c r="F136" s="262" t="s">
        <v>4595</v>
      </c>
      <c r="G136" s="38"/>
      <c r="H136" s="38"/>
      <c r="I136" s="119"/>
      <c r="J136" s="38"/>
      <c r="K136" s="38"/>
      <c r="L136" s="41"/>
      <c r="M136" s="263"/>
      <c r="N136" s="264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720</v>
      </c>
      <c r="AU136" s="19" t="s">
        <v>80</v>
      </c>
    </row>
    <row r="137" spans="1:65" s="2" customFormat="1" ht="33" customHeight="1">
      <c r="A137" s="36"/>
      <c r="B137" s="37"/>
      <c r="C137" s="195" t="s">
        <v>346</v>
      </c>
      <c r="D137" s="195" t="s">
        <v>213</v>
      </c>
      <c r="E137" s="196" t="s">
        <v>3044</v>
      </c>
      <c r="F137" s="197" t="s">
        <v>4594</v>
      </c>
      <c r="G137" s="198" t="s">
        <v>1608</v>
      </c>
      <c r="H137" s="199">
        <v>1</v>
      </c>
      <c r="I137" s="200"/>
      <c r="J137" s="201">
        <f>ROUND(I137*H137,2)</f>
        <v>0</v>
      </c>
      <c r="K137" s="197" t="s">
        <v>21</v>
      </c>
      <c r="L137" s="41"/>
      <c r="M137" s="202" t="s">
        <v>21</v>
      </c>
      <c r="N137" s="203" t="s">
        <v>44</v>
      </c>
      <c r="O137" s="66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100</v>
      </c>
      <c r="AT137" s="206" t="s">
        <v>213</v>
      </c>
      <c r="AU137" s="206" t="s">
        <v>80</v>
      </c>
      <c r="AY137" s="19" t="s">
        <v>211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9" t="s">
        <v>80</v>
      </c>
      <c r="BK137" s="207">
        <f>ROUND(I137*H137,2)</f>
        <v>0</v>
      </c>
      <c r="BL137" s="19" t="s">
        <v>100</v>
      </c>
      <c r="BM137" s="206" t="s">
        <v>465</v>
      </c>
    </row>
    <row r="138" spans="1:65" s="2" customFormat="1" ht="19.5">
      <c r="A138" s="36"/>
      <c r="B138" s="37"/>
      <c r="C138" s="38"/>
      <c r="D138" s="210" t="s">
        <v>720</v>
      </c>
      <c r="E138" s="38"/>
      <c r="F138" s="262" t="s">
        <v>4596</v>
      </c>
      <c r="G138" s="38"/>
      <c r="H138" s="38"/>
      <c r="I138" s="119"/>
      <c r="J138" s="38"/>
      <c r="K138" s="38"/>
      <c r="L138" s="41"/>
      <c r="M138" s="263"/>
      <c r="N138" s="264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720</v>
      </c>
      <c r="AU138" s="19" t="s">
        <v>80</v>
      </c>
    </row>
    <row r="139" spans="1:65" s="2" customFormat="1" ht="33" customHeight="1">
      <c r="A139" s="36"/>
      <c r="B139" s="37"/>
      <c r="C139" s="195" t="s">
        <v>354</v>
      </c>
      <c r="D139" s="195" t="s">
        <v>213</v>
      </c>
      <c r="E139" s="196" t="s">
        <v>3046</v>
      </c>
      <c r="F139" s="197" t="s">
        <v>4597</v>
      </c>
      <c r="G139" s="198" t="s">
        <v>1608</v>
      </c>
      <c r="H139" s="199">
        <v>1</v>
      </c>
      <c r="I139" s="200"/>
      <c r="J139" s="201">
        <f>ROUND(I139*H139,2)</f>
        <v>0</v>
      </c>
      <c r="K139" s="197" t="s">
        <v>21</v>
      </c>
      <c r="L139" s="41"/>
      <c r="M139" s="202" t="s">
        <v>21</v>
      </c>
      <c r="N139" s="203" t="s">
        <v>44</v>
      </c>
      <c r="O139" s="66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6" t="s">
        <v>100</v>
      </c>
      <c r="AT139" s="206" t="s">
        <v>213</v>
      </c>
      <c r="AU139" s="206" t="s">
        <v>80</v>
      </c>
      <c r="AY139" s="19" t="s">
        <v>211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9" t="s">
        <v>80</v>
      </c>
      <c r="BK139" s="207">
        <f>ROUND(I139*H139,2)</f>
        <v>0</v>
      </c>
      <c r="BL139" s="19" t="s">
        <v>100</v>
      </c>
      <c r="BM139" s="206" t="s">
        <v>475</v>
      </c>
    </row>
    <row r="140" spans="1:65" s="2" customFormat="1" ht="19.5">
      <c r="A140" s="36"/>
      <c r="B140" s="37"/>
      <c r="C140" s="38"/>
      <c r="D140" s="210" t="s">
        <v>720</v>
      </c>
      <c r="E140" s="38"/>
      <c r="F140" s="262" t="s">
        <v>4598</v>
      </c>
      <c r="G140" s="38"/>
      <c r="H140" s="38"/>
      <c r="I140" s="119"/>
      <c r="J140" s="38"/>
      <c r="K140" s="38"/>
      <c r="L140" s="41"/>
      <c r="M140" s="263"/>
      <c r="N140" s="264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720</v>
      </c>
      <c r="AU140" s="19" t="s">
        <v>80</v>
      </c>
    </row>
    <row r="141" spans="1:65" s="2" customFormat="1" ht="33" customHeight="1">
      <c r="A141" s="36"/>
      <c r="B141" s="37"/>
      <c r="C141" s="195" t="s">
        <v>360</v>
      </c>
      <c r="D141" s="195" t="s">
        <v>213</v>
      </c>
      <c r="E141" s="196" t="s">
        <v>3048</v>
      </c>
      <c r="F141" s="197" t="s">
        <v>4597</v>
      </c>
      <c r="G141" s="198" t="s">
        <v>1608</v>
      </c>
      <c r="H141" s="199">
        <v>1</v>
      </c>
      <c r="I141" s="200"/>
      <c r="J141" s="201">
        <f>ROUND(I141*H141,2)</f>
        <v>0</v>
      </c>
      <c r="K141" s="197" t="s">
        <v>21</v>
      </c>
      <c r="L141" s="41"/>
      <c r="M141" s="202" t="s">
        <v>21</v>
      </c>
      <c r="N141" s="203" t="s">
        <v>44</v>
      </c>
      <c r="O141" s="66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6" t="s">
        <v>100</v>
      </c>
      <c r="AT141" s="206" t="s">
        <v>213</v>
      </c>
      <c r="AU141" s="206" t="s">
        <v>80</v>
      </c>
      <c r="AY141" s="19" t="s">
        <v>211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9" t="s">
        <v>80</v>
      </c>
      <c r="BK141" s="207">
        <f>ROUND(I141*H141,2)</f>
        <v>0</v>
      </c>
      <c r="BL141" s="19" t="s">
        <v>100</v>
      </c>
      <c r="BM141" s="206" t="s">
        <v>488</v>
      </c>
    </row>
    <row r="142" spans="1:65" s="2" customFormat="1" ht="19.5">
      <c r="A142" s="36"/>
      <c r="B142" s="37"/>
      <c r="C142" s="38"/>
      <c r="D142" s="210" t="s">
        <v>720</v>
      </c>
      <c r="E142" s="38"/>
      <c r="F142" s="262" t="s">
        <v>4599</v>
      </c>
      <c r="G142" s="38"/>
      <c r="H142" s="38"/>
      <c r="I142" s="119"/>
      <c r="J142" s="38"/>
      <c r="K142" s="38"/>
      <c r="L142" s="41"/>
      <c r="M142" s="263"/>
      <c r="N142" s="264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720</v>
      </c>
      <c r="AU142" s="19" t="s">
        <v>80</v>
      </c>
    </row>
    <row r="143" spans="1:65" s="2" customFormat="1" ht="33" customHeight="1">
      <c r="A143" s="36"/>
      <c r="B143" s="37"/>
      <c r="C143" s="195" t="s">
        <v>7</v>
      </c>
      <c r="D143" s="195" t="s">
        <v>213</v>
      </c>
      <c r="E143" s="196" t="s">
        <v>3051</v>
      </c>
      <c r="F143" s="197" t="s">
        <v>4600</v>
      </c>
      <c r="G143" s="198" t="s">
        <v>1608</v>
      </c>
      <c r="H143" s="199">
        <v>1</v>
      </c>
      <c r="I143" s="200"/>
      <c r="J143" s="201">
        <f>ROUND(I143*H143,2)</f>
        <v>0</v>
      </c>
      <c r="K143" s="197" t="s">
        <v>21</v>
      </c>
      <c r="L143" s="41"/>
      <c r="M143" s="202" t="s">
        <v>21</v>
      </c>
      <c r="N143" s="203" t="s">
        <v>44</v>
      </c>
      <c r="O143" s="66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6" t="s">
        <v>100</v>
      </c>
      <c r="AT143" s="206" t="s">
        <v>213</v>
      </c>
      <c r="AU143" s="206" t="s">
        <v>80</v>
      </c>
      <c r="AY143" s="19" t="s">
        <v>211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9" t="s">
        <v>80</v>
      </c>
      <c r="BK143" s="207">
        <f>ROUND(I143*H143,2)</f>
        <v>0</v>
      </c>
      <c r="BL143" s="19" t="s">
        <v>100</v>
      </c>
      <c r="BM143" s="206" t="s">
        <v>500</v>
      </c>
    </row>
    <row r="144" spans="1:65" s="2" customFormat="1" ht="19.5">
      <c r="A144" s="36"/>
      <c r="B144" s="37"/>
      <c r="C144" s="38"/>
      <c r="D144" s="210" t="s">
        <v>720</v>
      </c>
      <c r="E144" s="38"/>
      <c r="F144" s="262" t="s">
        <v>4601</v>
      </c>
      <c r="G144" s="38"/>
      <c r="H144" s="38"/>
      <c r="I144" s="119"/>
      <c r="J144" s="38"/>
      <c r="K144" s="38"/>
      <c r="L144" s="41"/>
      <c r="M144" s="263"/>
      <c r="N144" s="264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720</v>
      </c>
      <c r="AU144" s="19" t="s">
        <v>80</v>
      </c>
    </row>
    <row r="145" spans="1:65" s="2" customFormat="1" ht="33" customHeight="1">
      <c r="A145" s="36"/>
      <c r="B145" s="37"/>
      <c r="C145" s="195" t="s">
        <v>367</v>
      </c>
      <c r="D145" s="195" t="s">
        <v>213</v>
      </c>
      <c r="E145" s="196" t="s">
        <v>3575</v>
      </c>
      <c r="F145" s="197" t="s">
        <v>4600</v>
      </c>
      <c r="G145" s="198" t="s">
        <v>1608</v>
      </c>
      <c r="H145" s="199">
        <v>1</v>
      </c>
      <c r="I145" s="200"/>
      <c r="J145" s="201">
        <f>ROUND(I145*H145,2)</f>
        <v>0</v>
      </c>
      <c r="K145" s="197" t="s">
        <v>21</v>
      </c>
      <c r="L145" s="41"/>
      <c r="M145" s="202" t="s">
        <v>21</v>
      </c>
      <c r="N145" s="203" t="s">
        <v>44</v>
      </c>
      <c r="O145" s="66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100</v>
      </c>
      <c r="AT145" s="206" t="s">
        <v>213</v>
      </c>
      <c r="AU145" s="206" t="s">
        <v>80</v>
      </c>
      <c r="AY145" s="19" t="s">
        <v>211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9" t="s">
        <v>80</v>
      </c>
      <c r="BK145" s="207">
        <f>ROUND(I145*H145,2)</f>
        <v>0</v>
      </c>
      <c r="BL145" s="19" t="s">
        <v>100</v>
      </c>
      <c r="BM145" s="206" t="s">
        <v>513</v>
      </c>
    </row>
    <row r="146" spans="1:65" s="2" customFormat="1" ht="19.5">
      <c r="A146" s="36"/>
      <c r="B146" s="37"/>
      <c r="C146" s="38"/>
      <c r="D146" s="210" t="s">
        <v>720</v>
      </c>
      <c r="E146" s="38"/>
      <c r="F146" s="262" t="s">
        <v>4602</v>
      </c>
      <c r="G146" s="38"/>
      <c r="H146" s="38"/>
      <c r="I146" s="119"/>
      <c r="J146" s="38"/>
      <c r="K146" s="38"/>
      <c r="L146" s="41"/>
      <c r="M146" s="263"/>
      <c r="N146" s="264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720</v>
      </c>
      <c r="AU146" s="19" t="s">
        <v>80</v>
      </c>
    </row>
    <row r="147" spans="1:65" s="2" customFormat="1" ht="33" customHeight="1">
      <c r="A147" s="36"/>
      <c r="B147" s="37"/>
      <c r="C147" s="195" t="s">
        <v>373</v>
      </c>
      <c r="D147" s="195" t="s">
        <v>213</v>
      </c>
      <c r="E147" s="196" t="s">
        <v>3576</v>
      </c>
      <c r="F147" s="197" t="s">
        <v>4603</v>
      </c>
      <c r="G147" s="198" t="s">
        <v>1608</v>
      </c>
      <c r="H147" s="199">
        <v>1</v>
      </c>
      <c r="I147" s="200"/>
      <c r="J147" s="201">
        <f>ROUND(I147*H147,2)</f>
        <v>0</v>
      </c>
      <c r="K147" s="197" t="s">
        <v>21</v>
      </c>
      <c r="L147" s="41"/>
      <c r="M147" s="202" t="s">
        <v>21</v>
      </c>
      <c r="N147" s="203" t="s">
        <v>44</v>
      </c>
      <c r="O147" s="66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6" t="s">
        <v>100</v>
      </c>
      <c r="AT147" s="206" t="s">
        <v>213</v>
      </c>
      <c r="AU147" s="206" t="s">
        <v>80</v>
      </c>
      <c r="AY147" s="19" t="s">
        <v>211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9" t="s">
        <v>80</v>
      </c>
      <c r="BK147" s="207">
        <f>ROUND(I147*H147,2)</f>
        <v>0</v>
      </c>
      <c r="BL147" s="19" t="s">
        <v>100</v>
      </c>
      <c r="BM147" s="206" t="s">
        <v>533</v>
      </c>
    </row>
    <row r="148" spans="1:65" s="2" customFormat="1" ht="19.5">
      <c r="A148" s="36"/>
      <c r="B148" s="37"/>
      <c r="C148" s="38"/>
      <c r="D148" s="210" t="s">
        <v>720</v>
      </c>
      <c r="E148" s="38"/>
      <c r="F148" s="262" t="s">
        <v>4604</v>
      </c>
      <c r="G148" s="38"/>
      <c r="H148" s="38"/>
      <c r="I148" s="119"/>
      <c r="J148" s="38"/>
      <c r="K148" s="38"/>
      <c r="L148" s="41"/>
      <c r="M148" s="263"/>
      <c r="N148" s="264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720</v>
      </c>
      <c r="AU148" s="19" t="s">
        <v>80</v>
      </c>
    </row>
    <row r="149" spans="1:65" s="2" customFormat="1" ht="33" customHeight="1">
      <c r="A149" s="36"/>
      <c r="B149" s="37"/>
      <c r="C149" s="195" t="s">
        <v>383</v>
      </c>
      <c r="D149" s="195" t="s">
        <v>213</v>
      </c>
      <c r="E149" s="196" t="s">
        <v>3579</v>
      </c>
      <c r="F149" s="197" t="s">
        <v>4603</v>
      </c>
      <c r="G149" s="198" t="s">
        <v>1608</v>
      </c>
      <c r="H149" s="199">
        <v>1</v>
      </c>
      <c r="I149" s="200"/>
      <c r="J149" s="201">
        <f>ROUND(I149*H149,2)</f>
        <v>0</v>
      </c>
      <c r="K149" s="197" t="s">
        <v>21</v>
      </c>
      <c r="L149" s="41"/>
      <c r="M149" s="202" t="s">
        <v>21</v>
      </c>
      <c r="N149" s="203" t="s">
        <v>44</v>
      </c>
      <c r="O149" s="66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6" t="s">
        <v>100</v>
      </c>
      <c r="AT149" s="206" t="s">
        <v>213</v>
      </c>
      <c r="AU149" s="206" t="s">
        <v>80</v>
      </c>
      <c r="AY149" s="19" t="s">
        <v>211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9" t="s">
        <v>80</v>
      </c>
      <c r="BK149" s="207">
        <f>ROUND(I149*H149,2)</f>
        <v>0</v>
      </c>
      <c r="BL149" s="19" t="s">
        <v>100</v>
      </c>
      <c r="BM149" s="206" t="s">
        <v>551</v>
      </c>
    </row>
    <row r="150" spans="1:65" s="2" customFormat="1" ht="19.5">
      <c r="A150" s="36"/>
      <c r="B150" s="37"/>
      <c r="C150" s="38"/>
      <c r="D150" s="210" t="s">
        <v>720</v>
      </c>
      <c r="E150" s="38"/>
      <c r="F150" s="262" t="s">
        <v>4605</v>
      </c>
      <c r="G150" s="38"/>
      <c r="H150" s="38"/>
      <c r="I150" s="119"/>
      <c r="J150" s="38"/>
      <c r="K150" s="38"/>
      <c r="L150" s="41"/>
      <c r="M150" s="263"/>
      <c r="N150" s="264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720</v>
      </c>
      <c r="AU150" s="19" t="s">
        <v>80</v>
      </c>
    </row>
    <row r="151" spans="1:65" s="2" customFormat="1" ht="33" customHeight="1">
      <c r="A151" s="36"/>
      <c r="B151" s="37"/>
      <c r="C151" s="195" t="s">
        <v>387</v>
      </c>
      <c r="D151" s="195" t="s">
        <v>213</v>
      </c>
      <c r="E151" s="196" t="s">
        <v>3580</v>
      </c>
      <c r="F151" s="197" t="s">
        <v>4606</v>
      </c>
      <c r="G151" s="198" t="s">
        <v>1608</v>
      </c>
      <c r="H151" s="199">
        <v>1</v>
      </c>
      <c r="I151" s="200"/>
      <c r="J151" s="201">
        <f>ROUND(I151*H151,2)</f>
        <v>0</v>
      </c>
      <c r="K151" s="197" t="s">
        <v>21</v>
      </c>
      <c r="L151" s="41"/>
      <c r="M151" s="202" t="s">
        <v>21</v>
      </c>
      <c r="N151" s="203" t="s">
        <v>44</v>
      </c>
      <c r="O151" s="66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6" t="s">
        <v>100</v>
      </c>
      <c r="AT151" s="206" t="s">
        <v>213</v>
      </c>
      <c r="AU151" s="206" t="s">
        <v>80</v>
      </c>
      <c r="AY151" s="19" t="s">
        <v>211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9" t="s">
        <v>80</v>
      </c>
      <c r="BK151" s="207">
        <f>ROUND(I151*H151,2)</f>
        <v>0</v>
      </c>
      <c r="BL151" s="19" t="s">
        <v>100</v>
      </c>
      <c r="BM151" s="206" t="s">
        <v>562</v>
      </c>
    </row>
    <row r="152" spans="1:65" s="2" customFormat="1" ht="19.5">
      <c r="A152" s="36"/>
      <c r="B152" s="37"/>
      <c r="C152" s="38"/>
      <c r="D152" s="210" t="s">
        <v>720</v>
      </c>
      <c r="E152" s="38"/>
      <c r="F152" s="262" t="s">
        <v>4607</v>
      </c>
      <c r="G152" s="38"/>
      <c r="H152" s="38"/>
      <c r="I152" s="119"/>
      <c r="J152" s="38"/>
      <c r="K152" s="38"/>
      <c r="L152" s="41"/>
      <c r="M152" s="263"/>
      <c r="N152" s="264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720</v>
      </c>
      <c r="AU152" s="19" t="s">
        <v>80</v>
      </c>
    </row>
    <row r="153" spans="1:65" s="2" customFormat="1" ht="33" customHeight="1">
      <c r="A153" s="36"/>
      <c r="B153" s="37"/>
      <c r="C153" s="195" t="s">
        <v>398</v>
      </c>
      <c r="D153" s="195" t="s">
        <v>213</v>
      </c>
      <c r="E153" s="196" t="s">
        <v>3582</v>
      </c>
      <c r="F153" s="197" t="s">
        <v>4606</v>
      </c>
      <c r="G153" s="198" t="s">
        <v>1608</v>
      </c>
      <c r="H153" s="199">
        <v>1</v>
      </c>
      <c r="I153" s="200"/>
      <c r="J153" s="201">
        <f>ROUND(I153*H153,2)</f>
        <v>0</v>
      </c>
      <c r="K153" s="197" t="s">
        <v>21</v>
      </c>
      <c r="L153" s="41"/>
      <c r="M153" s="202" t="s">
        <v>21</v>
      </c>
      <c r="N153" s="203" t="s">
        <v>44</v>
      </c>
      <c r="O153" s="66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100</v>
      </c>
      <c r="AT153" s="206" t="s">
        <v>213</v>
      </c>
      <c r="AU153" s="206" t="s">
        <v>80</v>
      </c>
      <c r="AY153" s="19" t="s">
        <v>211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9" t="s">
        <v>80</v>
      </c>
      <c r="BK153" s="207">
        <f>ROUND(I153*H153,2)</f>
        <v>0</v>
      </c>
      <c r="BL153" s="19" t="s">
        <v>100</v>
      </c>
      <c r="BM153" s="206" t="s">
        <v>574</v>
      </c>
    </row>
    <row r="154" spans="1:65" s="2" customFormat="1" ht="19.5">
      <c r="A154" s="36"/>
      <c r="B154" s="37"/>
      <c r="C154" s="38"/>
      <c r="D154" s="210" t="s">
        <v>720</v>
      </c>
      <c r="E154" s="38"/>
      <c r="F154" s="262" t="s">
        <v>4608</v>
      </c>
      <c r="G154" s="38"/>
      <c r="H154" s="38"/>
      <c r="I154" s="119"/>
      <c r="J154" s="38"/>
      <c r="K154" s="38"/>
      <c r="L154" s="41"/>
      <c r="M154" s="263"/>
      <c r="N154" s="264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720</v>
      </c>
      <c r="AU154" s="19" t="s">
        <v>80</v>
      </c>
    </row>
    <row r="155" spans="1:65" s="2" customFormat="1" ht="33" customHeight="1">
      <c r="A155" s="36"/>
      <c r="B155" s="37"/>
      <c r="C155" s="195" t="s">
        <v>404</v>
      </c>
      <c r="D155" s="195" t="s">
        <v>213</v>
      </c>
      <c r="E155" s="196" t="s">
        <v>3583</v>
      </c>
      <c r="F155" s="197" t="s">
        <v>4609</v>
      </c>
      <c r="G155" s="198" t="s">
        <v>1608</v>
      </c>
      <c r="H155" s="199">
        <v>1</v>
      </c>
      <c r="I155" s="200"/>
      <c r="J155" s="201">
        <f>ROUND(I155*H155,2)</f>
        <v>0</v>
      </c>
      <c r="K155" s="197" t="s">
        <v>21</v>
      </c>
      <c r="L155" s="41"/>
      <c r="M155" s="202" t="s">
        <v>21</v>
      </c>
      <c r="N155" s="203" t="s">
        <v>44</v>
      </c>
      <c r="O155" s="66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100</v>
      </c>
      <c r="AT155" s="206" t="s">
        <v>213</v>
      </c>
      <c r="AU155" s="206" t="s">
        <v>80</v>
      </c>
      <c r="AY155" s="19" t="s">
        <v>211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9" t="s">
        <v>80</v>
      </c>
      <c r="BK155" s="207">
        <f>ROUND(I155*H155,2)</f>
        <v>0</v>
      </c>
      <c r="BL155" s="19" t="s">
        <v>100</v>
      </c>
      <c r="BM155" s="206" t="s">
        <v>583</v>
      </c>
    </row>
    <row r="156" spans="1:65" s="2" customFormat="1" ht="19.5">
      <c r="A156" s="36"/>
      <c r="B156" s="37"/>
      <c r="C156" s="38"/>
      <c r="D156" s="210" t="s">
        <v>720</v>
      </c>
      <c r="E156" s="38"/>
      <c r="F156" s="262" t="s">
        <v>4610</v>
      </c>
      <c r="G156" s="38"/>
      <c r="H156" s="38"/>
      <c r="I156" s="119"/>
      <c r="J156" s="38"/>
      <c r="K156" s="38"/>
      <c r="L156" s="41"/>
      <c r="M156" s="263"/>
      <c r="N156" s="264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720</v>
      </c>
      <c r="AU156" s="19" t="s">
        <v>80</v>
      </c>
    </row>
    <row r="157" spans="1:65" s="2" customFormat="1" ht="33" customHeight="1">
      <c r="A157" s="36"/>
      <c r="B157" s="37"/>
      <c r="C157" s="195" t="s">
        <v>409</v>
      </c>
      <c r="D157" s="195" t="s">
        <v>213</v>
      </c>
      <c r="E157" s="196" t="s">
        <v>3586</v>
      </c>
      <c r="F157" s="197" t="s">
        <v>4609</v>
      </c>
      <c r="G157" s="198" t="s">
        <v>1608</v>
      </c>
      <c r="H157" s="199">
        <v>1</v>
      </c>
      <c r="I157" s="200"/>
      <c r="J157" s="201">
        <f>ROUND(I157*H157,2)</f>
        <v>0</v>
      </c>
      <c r="K157" s="197" t="s">
        <v>21</v>
      </c>
      <c r="L157" s="41"/>
      <c r="M157" s="202" t="s">
        <v>21</v>
      </c>
      <c r="N157" s="203" t="s">
        <v>44</v>
      </c>
      <c r="O157" s="66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100</v>
      </c>
      <c r="AT157" s="206" t="s">
        <v>213</v>
      </c>
      <c r="AU157" s="206" t="s">
        <v>80</v>
      </c>
      <c r="AY157" s="19" t="s">
        <v>211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9" t="s">
        <v>80</v>
      </c>
      <c r="BK157" s="207">
        <f>ROUND(I157*H157,2)</f>
        <v>0</v>
      </c>
      <c r="BL157" s="19" t="s">
        <v>100</v>
      </c>
      <c r="BM157" s="206" t="s">
        <v>593</v>
      </c>
    </row>
    <row r="158" spans="1:65" s="2" customFormat="1" ht="19.5">
      <c r="A158" s="36"/>
      <c r="B158" s="37"/>
      <c r="C158" s="38"/>
      <c r="D158" s="210" t="s">
        <v>720</v>
      </c>
      <c r="E158" s="38"/>
      <c r="F158" s="262" t="s">
        <v>4611</v>
      </c>
      <c r="G158" s="38"/>
      <c r="H158" s="38"/>
      <c r="I158" s="119"/>
      <c r="J158" s="38"/>
      <c r="K158" s="38"/>
      <c r="L158" s="41"/>
      <c r="M158" s="263"/>
      <c r="N158" s="264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720</v>
      </c>
      <c r="AU158" s="19" t="s">
        <v>80</v>
      </c>
    </row>
    <row r="159" spans="1:65" s="2" customFormat="1" ht="33" customHeight="1">
      <c r="A159" s="36"/>
      <c r="B159" s="37"/>
      <c r="C159" s="195" t="s">
        <v>415</v>
      </c>
      <c r="D159" s="195" t="s">
        <v>213</v>
      </c>
      <c r="E159" s="196" t="s">
        <v>3587</v>
      </c>
      <c r="F159" s="197" t="s">
        <v>4612</v>
      </c>
      <c r="G159" s="198" t="s">
        <v>1608</v>
      </c>
      <c r="H159" s="199">
        <v>2</v>
      </c>
      <c r="I159" s="200"/>
      <c r="J159" s="201">
        <f>ROUND(I159*H159,2)</f>
        <v>0</v>
      </c>
      <c r="K159" s="197" t="s">
        <v>21</v>
      </c>
      <c r="L159" s="41"/>
      <c r="M159" s="202" t="s">
        <v>21</v>
      </c>
      <c r="N159" s="203" t="s">
        <v>44</v>
      </c>
      <c r="O159" s="66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6" t="s">
        <v>100</v>
      </c>
      <c r="AT159" s="206" t="s">
        <v>213</v>
      </c>
      <c r="AU159" s="206" t="s">
        <v>80</v>
      </c>
      <c r="AY159" s="19" t="s">
        <v>211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9" t="s">
        <v>80</v>
      </c>
      <c r="BK159" s="207">
        <f>ROUND(I159*H159,2)</f>
        <v>0</v>
      </c>
      <c r="BL159" s="19" t="s">
        <v>100</v>
      </c>
      <c r="BM159" s="206" t="s">
        <v>611</v>
      </c>
    </row>
    <row r="160" spans="1:65" s="2" customFormat="1" ht="19.5">
      <c r="A160" s="36"/>
      <c r="B160" s="37"/>
      <c r="C160" s="38"/>
      <c r="D160" s="210" t="s">
        <v>720</v>
      </c>
      <c r="E160" s="38"/>
      <c r="F160" s="262" t="s">
        <v>4613</v>
      </c>
      <c r="G160" s="38"/>
      <c r="H160" s="38"/>
      <c r="I160" s="119"/>
      <c r="J160" s="38"/>
      <c r="K160" s="38"/>
      <c r="L160" s="41"/>
      <c r="M160" s="263"/>
      <c r="N160" s="264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720</v>
      </c>
      <c r="AU160" s="19" t="s">
        <v>80</v>
      </c>
    </row>
    <row r="161" spans="1:65" s="2" customFormat="1" ht="33" customHeight="1">
      <c r="A161" s="36"/>
      <c r="B161" s="37"/>
      <c r="C161" s="195" t="s">
        <v>421</v>
      </c>
      <c r="D161" s="195" t="s">
        <v>213</v>
      </c>
      <c r="E161" s="196" t="s">
        <v>3590</v>
      </c>
      <c r="F161" s="197" t="s">
        <v>4612</v>
      </c>
      <c r="G161" s="198" t="s">
        <v>1608</v>
      </c>
      <c r="H161" s="199">
        <v>2</v>
      </c>
      <c r="I161" s="200"/>
      <c r="J161" s="201">
        <f>ROUND(I161*H161,2)</f>
        <v>0</v>
      </c>
      <c r="K161" s="197" t="s">
        <v>21</v>
      </c>
      <c r="L161" s="41"/>
      <c r="M161" s="202" t="s">
        <v>21</v>
      </c>
      <c r="N161" s="203" t="s">
        <v>44</v>
      </c>
      <c r="O161" s="66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100</v>
      </c>
      <c r="AT161" s="206" t="s">
        <v>213</v>
      </c>
      <c r="AU161" s="206" t="s">
        <v>80</v>
      </c>
      <c r="AY161" s="19" t="s">
        <v>211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9" t="s">
        <v>80</v>
      </c>
      <c r="BK161" s="207">
        <f>ROUND(I161*H161,2)</f>
        <v>0</v>
      </c>
      <c r="BL161" s="19" t="s">
        <v>100</v>
      </c>
      <c r="BM161" s="206" t="s">
        <v>619</v>
      </c>
    </row>
    <row r="162" spans="1:65" s="2" customFormat="1" ht="19.5">
      <c r="A162" s="36"/>
      <c r="B162" s="37"/>
      <c r="C162" s="38"/>
      <c r="D162" s="210" t="s">
        <v>720</v>
      </c>
      <c r="E162" s="38"/>
      <c r="F162" s="262" t="s">
        <v>4614</v>
      </c>
      <c r="G162" s="38"/>
      <c r="H162" s="38"/>
      <c r="I162" s="119"/>
      <c r="J162" s="38"/>
      <c r="K162" s="38"/>
      <c r="L162" s="41"/>
      <c r="M162" s="263"/>
      <c r="N162" s="264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720</v>
      </c>
      <c r="AU162" s="19" t="s">
        <v>80</v>
      </c>
    </row>
    <row r="163" spans="1:65" s="12" customFormat="1" ht="25.9" customHeight="1">
      <c r="B163" s="179"/>
      <c r="C163" s="180"/>
      <c r="D163" s="181" t="s">
        <v>72</v>
      </c>
      <c r="E163" s="182" t="s">
        <v>3019</v>
      </c>
      <c r="F163" s="182" t="s">
        <v>4615</v>
      </c>
      <c r="G163" s="180"/>
      <c r="H163" s="180"/>
      <c r="I163" s="183"/>
      <c r="J163" s="184">
        <f>BK163</f>
        <v>0</v>
      </c>
      <c r="K163" s="180"/>
      <c r="L163" s="185"/>
      <c r="M163" s="186"/>
      <c r="N163" s="187"/>
      <c r="O163" s="187"/>
      <c r="P163" s="188">
        <f>SUM(P164:P315)</f>
        <v>0</v>
      </c>
      <c r="Q163" s="187"/>
      <c r="R163" s="188">
        <f>SUM(R164:R315)</f>
        <v>0</v>
      </c>
      <c r="S163" s="187"/>
      <c r="T163" s="189">
        <f>SUM(T164:T315)</f>
        <v>0</v>
      </c>
      <c r="AR163" s="190" t="s">
        <v>80</v>
      </c>
      <c r="AT163" s="191" t="s">
        <v>72</v>
      </c>
      <c r="AU163" s="191" t="s">
        <v>73</v>
      </c>
      <c r="AY163" s="190" t="s">
        <v>211</v>
      </c>
      <c r="BK163" s="192">
        <f>SUM(BK164:BK315)</f>
        <v>0</v>
      </c>
    </row>
    <row r="164" spans="1:65" s="2" customFormat="1" ht="16.5" customHeight="1">
      <c r="A164" s="36"/>
      <c r="B164" s="37"/>
      <c r="C164" s="195" t="s">
        <v>920</v>
      </c>
      <c r="D164" s="195" t="s">
        <v>213</v>
      </c>
      <c r="E164" s="196" t="s">
        <v>4616</v>
      </c>
      <c r="F164" s="197" t="s">
        <v>4617</v>
      </c>
      <c r="G164" s="198" t="s">
        <v>1608</v>
      </c>
      <c r="H164" s="199">
        <v>1</v>
      </c>
      <c r="I164" s="200"/>
      <c r="J164" s="201">
        <f>ROUND(I164*H164,2)</f>
        <v>0</v>
      </c>
      <c r="K164" s="197" t="s">
        <v>21</v>
      </c>
      <c r="L164" s="41"/>
      <c r="M164" s="202" t="s">
        <v>21</v>
      </c>
      <c r="N164" s="203" t="s">
        <v>44</v>
      </c>
      <c r="O164" s="66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100</v>
      </c>
      <c r="AT164" s="206" t="s">
        <v>213</v>
      </c>
      <c r="AU164" s="206" t="s">
        <v>80</v>
      </c>
      <c r="AY164" s="19" t="s">
        <v>211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9" t="s">
        <v>80</v>
      </c>
      <c r="BK164" s="207">
        <f>ROUND(I164*H164,2)</f>
        <v>0</v>
      </c>
      <c r="BL164" s="19" t="s">
        <v>100</v>
      </c>
      <c r="BM164" s="206" t="s">
        <v>4618</v>
      </c>
    </row>
    <row r="165" spans="1:65" s="2" customFormat="1" ht="19.5">
      <c r="A165" s="36"/>
      <c r="B165" s="37"/>
      <c r="C165" s="38"/>
      <c r="D165" s="210" t="s">
        <v>720</v>
      </c>
      <c r="E165" s="38"/>
      <c r="F165" s="262" t="s">
        <v>4619</v>
      </c>
      <c r="G165" s="38"/>
      <c r="H165" s="38"/>
      <c r="I165" s="119"/>
      <c r="J165" s="38"/>
      <c r="K165" s="38"/>
      <c r="L165" s="41"/>
      <c r="M165" s="263"/>
      <c r="N165" s="264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720</v>
      </c>
      <c r="AU165" s="19" t="s">
        <v>80</v>
      </c>
    </row>
    <row r="166" spans="1:65" s="2" customFormat="1" ht="16.5" customHeight="1">
      <c r="A166" s="36"/>
      <c r="B166" s="37"/>
      <c r="C166" s="195" t="s">
        <v>962</v>
      </c>
      <c r="D166" s="195" t="s">
        <v>213</v>
      </c>
      <c r="E166" s="196" t="s">
        <v>4620</v>
      </c>
      <c r="F166" s="197" t="s">
        <v>4621</v>
      </c>
      <c r="G166" s="198" t="s">
        <v>243</v>
      </c>
      <c r="H166" s="199">
        <v>1</v>
      </c>
      <c r="I166" s="200"/>
      <c r="J166" s="201">
        <f>ROUND(I166*H166,2)</f>
        <v>0</v>
      </c>
      <c r="K166" s="197" t="s">
        <v>21</v>
      </c>
      <c r="L166" s="41"/>
      <c r="M166" s="202" t="s">
        <v>21</v>
      </c>
      <c r="N166" s="203" t="s">
        <v>44</v>
      </c>
      <c r="O166" s="66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100</v>
      </c>
      <c r="AT166" s="206" t="s">
        <v>213</v>
      </c>
      <c r="AU166" s="206" t="s">
        <v>80</v>
      </c>
      <c r="AY166" s="19" t="s">
        <v>211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9" t="s">
        <v>80</v>
      </c>
      <c r="BK166" s="207">
        <f>ROUND(I166*H166,2)</f>
        <v>0</v>
      </c>
      <c r="BL166" s="19" t="s">
        <v>100</v>
      </c>
      <c r="BM166" s="206" t="s">
        <v>4622</v>
      </c>
    </row>
    <row r="167" spans="1:65" s="2" customFormat="1" ht="19.5">
      <c r="A167" s="36"/>
      <c r="B167" s="37"/>
      <c r="C167" s="38"/>
      <c r="D167" s="210" t="s">
        <v>720</v>
      </c>
      <c r="E167" s="38"/>
      <c r="F167" s="262" t="s">
        <v>4623</v>
      </c>
      <c r="G167" s="38"/>
      <c r="H167" s="38"/>
      <c r="I167" s="119"/>
      <c r="J167" s="38"/>
      <c r="K167" s="38"/>
      <c r="L167" s="41"/>
      <c r="M167" s="263"/>
      <c r="N167" s="264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720</v>
      </c>
      <c r="AU167" s="19" t="s">
        <v>80</v>
      </c>
    </row>
    <row r="168" spans="1:65" s="2" customFormat="1" ht="21.75" customHeight="1">
      <c r="A168" s="36"/>
      <c r="B168" s="37"/>
      <c r="C168" s="195" t="s">
        <v>966</v>
      </c>
      <c r="D168" s="195" t="s">
        <v>213</v>
      </c>
      <c r="E168" s="196" t="s">
        <v>4624</v>
      </c>
      <c r="F168" s="197" t="s">
        <v>4625</v>
      </c>
      <c r="G168" s="198" t="s">
        <v>1608</v>
      </c>
      <c r="H168" s="199">
        <v>8</v>
      </c>
      <c r="I168" s="200"/>
      <c r="J168" s="201">
        <f>ROUND(I168*H168,2)</f>
        <v>0</v>
      </c>
      <c r="K168" s="197" t="s">
        <v>21</v>
      </c>
      <c r="L168" s="41"/>
      <c r="M168" s="202" t="s">
        <v>21</v>
      </c>
      <c r="N168" s="203" t="s">
        <v>44</v>
      </c>
      <c r="O168" s="66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100</v>
      </c>
      <c r="AT168" s="206" t="s">
        <v>213</v>
      </c>
      <c r="AU168" s="206" t="s">
        <v>80</v>
      </c>
      <c r="AY168" s="19" t="s">
        <v>211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9" t="s">
        <v>80</v>
      </c>
      <c r="BK168" s="207">
        <f>ROUND(I168*H168,2)</f>
        <v>0</v>
      </c>
      <c r="BL168" s="19" t="s">
        <v>100</v>
      </c>
      <c r="BM168" s="206" t="s">
        <v>4626</v>
      </c>
    </row>
    <row r="169" spans="1:65" s="2" customFormat="1" ht="19.5">
      <c r="A169" s="36"/>
      <c r="B169" s="37"/>
      <c r="C169" s="38"/>
      <c r="D169" s="210" t="s">
        <v>720</v>
      </c>
      <c r="E169" s="38"/>
      <c r="F169" s="262" t="s">
        <v>4627</v>
      </c>
      <c r="G169" s="38"/>
      <c r="H169" s="38"/>
      <c r="I169" s="119"/>
      <c r="J169" s="38"/>
      <c r="K169" s="38"/>
      <c r="L169" s="41"/>
      <c r="M169" s="263"/>
      <c r="N169" s="264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720</v>
      </c>
      <c r="AU169" s="19" t="s">
        <v>80</v>
      </c>
    </row>
    <row r="170" spans="1:65" s="2" customFormat="1" ht="21.75" customHeight="1">
      <c r="A170" s="36"/>
      <c r="B170" s="37"/>
      <c r="C170" s="195" t="s">
        <v>975</v>
      </c>
      <c r="D170" s="195" t="s">
        <v>213</v>
      </c>
      <c r="E170" s="196" t="s">
        <v>4628</v>
      </c>
      <c r="F170" s="197" t="s">
        <v>4625</v>
      </c>
      <c r="G170" s="198" t="s">
        <v>1608</v>
      </c>
      <c r="H170" s="199">
        <v>8</v>
      </c>
      <c r="I170" s="200"/>
      <c r="J170" s="201">
        <f>ROUND(I170*H170,2)</f>
        <v>0</v>
      </c>
      <c r="K170" s="197" t="s">
        <v>21</v>
      </c>
      <c r="L170" s="41"/>
      <c r="M170" s="202" t="s">
        <v>21</v>
      </c>
      <c r="N170" s="203" t="s">
        <v>44</v>
      </c>
      <c r="O170" s="66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100</v>
      </c>
      <c r="AT170" s="206" t="s">
        <v>213</v>
      </c>
      <c r="AU170" s="206" t="s">
        <v>80</v>
      </c>
      <c r="AY170" s="19" t="s">
        <v>211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9" t="s">
        <v>80</v>
      </c>
      <c r="BK170" s="207">
        <f>ROUND(I170*H170,2)</f>
        <v>0</v>
      </c>
      <c r="BL170" s="19" t="s">
        <v>100</v>
      </c>
      <c r="BM170" s="206" t="s">
        <v>4629</v>
      </c>
    </row>
    <row r="171" spans="1:65" s="2" customFormat="1" ht="19.5">
      <c r="A171" s="36"/>
      <c r="B171" s="37"/>
      <c r="C171" s="38"/>
      <c r="D171" s="210" t="s">
        <v>720</v>
      </c>
      <c r="E171" s="38"/>
      <c r="F171" s="262" t="s">
        <v>4630</v>
      </c>
      <c r="G171" s="38"/>
      <c r="H171" s="38"/>
      <c r="I171" s="119"/>
      <c r="J171" s="38"/>
      <c r="K171" s="38"/>
      <c r="L171" s="41"/>
      <c r="M171" s="263"/>
      <c r="N171" s="26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720</v>
      </c>
      <c r="AU171" s="19" t="s">
        <v>80</v>
      </c>
    </row>
    <row r="172" spans="1:65" s="2" customFormat="1" ht="16.5" customHeight="1">
      <c r="A172" s="36"/>
      <c r="B172" s="37"/>
      <c r="C172" s="195" t="s">
        <v>982</v>
      </c>
      <c r="D172" s="195" t="s">
        <v>213</v>
      </c>
      <c r="E172" s="196" t="s">
        <v>4631</v>
      </c>
      <c r="F172" s="197" t="s">
        <v>4632</v>
      </c>
      <c r="G172" s="198" t="s">
        <v>1608</v>
      </c>
      <c r="H172" s="199">
        <v>8</v>
      </c>
      <c r="I172" s="200"/>
      <c r="J172" s="201">
        <f>ROUND(I172*H172,2)</f>
        <v>0</v>
      </c>
      <c r="K172" s="197" t="s">
        <v>21</v>
      </c>
      <c r="L172" s="41"/>
      <c r="M172" s="202" t="s">
        <v>21</v>
      </c>
      <c r="N172" s="203" t="s">
        <v>44</v>
      </c>
      <c r="O172" s="66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100</v>
      </c>
      <c r="AT172" s="206" t="s">
        <v>213</v>
      </c>
      <c r="AU172" s="206" t="s">
        <v>80</v>
      </c>
      <c r="AY172" s="19" t="s">
        <v>211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9" t="s">
        <v>80</v>
      </c>
      <c r="BK172" s="207">
        <f>ROUND(I172*H172,2)</f>
        <v>0</v>
      </c>
      <c r="BL172" s="19" t="s">
        <v>100</v>
      </c>
      <c r="BM172" s="206" t="s">
        <v>4633</v>
      </c>
    </row>
    <row r="173" spans="1:65" s="2" customFormat="1" ht="19.5">
      <c r="A173" s="36"/>
      <c r="B173" s="37"/>
      <c r="C173" s="38"/>
      <c r="D173" s="210" t="s">
        <v>720</v>
      </c>
      <c r="E173" s="38"/>
      <c r="F173" s="262" t="s">
        <v>4627</v>
      </c>
      <c r="G173" s="38"/>
      <c r="H173" s="38"/>
      <c r="I173" s="119"/>
      <c r="J173" s="38"/>
      <c r="K173" s="38"/>
      <c r="L173" s="41"/>
      <c r="M173" s="263"/>
      <c r="N173" s="264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720</v>
      </c>
      <c r="AU173" s="19" t="s">
        <v>80</v>
      </c>
    </row>
    <row r="174" spans="1:65" s="2" customFormat="1" ht="16.5" customHeight="1">
      <c r="A174" s="36"/>
      <c r="B174" s="37"/>
      <c r="C174" s="195" t="s">
        <v>989</v>
      </c>
      <c r="D174" s="195" t="s">
        <v>213</v>
      </c>
      <c r="E174" s="196" t="s">
        <v>4634</v>
      </c>
      <c r="F174" s="197" t="s">
        <v>4632</v>
      </c>
      <c r="G174" s="198" t="s">
        <v>1608</v>
      </c>
      <c r="H174" s="199">
        <v>8</v>
      </c>
      <c r="I174" s="200"/>
      <c r="J174" s="201">
        <f>ROUND(I174*H174,2)</f>
        <v>0</v>
      </c>
      <c r="K174" s="197" t="s">
        <v>21</v>
      </c>
      <c r="L174" s="41"/>
      <c r="M174" s="202" t="s">
        <v>21</v>
      </c>
      <c r="N174" s="203" t="s">
        <v>44</v>
      </c>
      <c r="O174" s="66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100</v>
      </c>
      <c r="AT174" s="206" t="s">
        <v>213</v>
      </c>
      <c r="AU174" s="206" t="s">
        <v>80</v>
      </c>
      <c r="AY174" s="19" t="s">
        <v>211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9" t="s">
        <v>80</v>
      </c>
      <c r="BK174" s="207">
        <f>ROUND(I174*H174,2)</f>
        <v>0</v>
      </c>
      <c r="BL174" s="19" t="s">
        <v>100</v>
      </c>
      <c r="BM174" s="206" t="s">
        <v>4635</v>
      </c>
    </row>
    <row r="175" spans="1:65" s="2" customFormat="1" ht="19.5">
      <c r="A175" s="36"/>
      <c r="B175" s="37"/>
      <c r="C175" s="38"/>
      <c r="D175" s="210" t="s">
        <v>720</v>
      </c>
      <c r="E175" s="38"/>
      <c r="F175" s="262" t="s">
        <v>4630</v>
      </c>
      <c r="G175" s="38"/>
      <c r="H175" s="38"/>
      <c r="I175" s="119"/>
      <c r="J175" s="38"/>
      <c r="K175" s="38"/>
      <c r="L175" s="41"/>
      <c r="M175" s="263"/>
      <c r="N175" s="264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720</v>
      </c>
      <c r="AU175" s="19" t="s">
        <v>80</v>
      </c>
    </row>
    <row r="176" spans="1:65" s="2" customFormat="1" ht="16.5" customHeight="1">
      <c r="A176" s="36"/>
      <c r="B176" s="37"/>
      <c r="C176" s="195" t="s">
        <v>994</v>
      </c>
      <c r="D176" s="195" t="s">
        <v>213</v>
      </c>
      <c r="E176" s="196" t="s">
        <v>4636</v>
      </c>
      <c r="F176" s="197" t="s">
        <v>4637</v>
      </c>
      <c r="G176" s="198" t="s">
        <v>1608</v>
      </c>
      <c r="H176" s="199">
        <v>7</v>
      </c>
      <c r="I176" s="200"/>
      <c r="J176" s="201">
        <f>ROUND(I176*H176,2)</f>
        <v>0</v>
      </c>
      <c r="K176" s="197" t="s">
        <v>21</v>
      </c>
      <c r="L176" s="41"/>
      <c r="M176" s="202" t="s">
        <v>21</v>
      </c>
      <c r="N176" s="203" t="s">
        <v>44</v>
      </c>
      <c r="O176" s="66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100</v>
      </c>
      <c r="AT176" s="206" t="s">
        <v>213</v>
      </c>
      <c r="AU176" s="206" t="s">
        <v>80</v>
      </c>
      <c r="AY176" s="19" t="s">
        <v>211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9" t="s">
        <v>80</v>
      </c>
      <c r="BK176" s="207">
        <f>ROUND(I176*H176,2)</f>
        <v>0</v>
      </c>
      <c r="BL176" s="19" t="s">
        <v>100</v>
      </c>
      <c r="BM176" s="206" t="s">
        <v>4638</v>
      </c>
    </row>
    <row r="177" spans="1:65" s="2" customFormat="1" ht="19.5">
      <c r="A177" s="36"/>
      <c r="B177" s="37"/>
      <c r="C177" s="38"/>
      <c r="D177" s="210" t="s">
        <v>720</v>
      </c>
      <c r="E177" s="38"/>
      <c r="F177" s="262" t="s">
        <v>4627</v>
      </c>
      <c r="G177" s="38"/>
      <c r="H177" s="38"/>
      <c r="I177" s="119"/>
      <c r="J177" s="38"/>
      <c r="K177" s="38"/>
      <c r="L177" s="41"/>
      <c r="M177" s="263"/>
      <c r="N177" s="264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720</v>
      </c>
      <c r="AU177" s="19" t="s">
        <v>80</v>
      </c>
    </row>
    <row r="178" spans="1:65" s="2" customFormat="1" ht="16.5" customHeight="1">
      <c r="A178" s="36"/>
      <c r="B178" s="37"/>
      <c r="C178" s="195" t="s">
        <v>1004</v>
      </c>
      <c r="D178" s="195" t="s">
        <v>213</v>
      </c>
      <c r="E178" s="196" t="s">
        <v>4639</v>
      </c>
      <c r="F178" s="197" t="s">
        <v>4637</v>
      </c>
      <c r="G178" s="198" t="s">
        <v>1608</v>
      </c>
      <c r="H178" s="199">
        <v>7</v>
      </c>
      <c r="I178" s="200"/>
      <c r="J178" s="201">
        <f>ROUND(I178*H178,2)</f>
        <v>0</v>
      </c>
      <c r="K178" s="197" t="s">
        <v>21</v>
      </c>
      <c r="L178" s="41"/>
      <c r="M178" s="202" t="s">
        <v>21</v>
      </c>
      <c r="N178" s="203" t="s">
        <v>44</v>
      </c>
      <c r="O178" s="66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6" t="s">
        <v>100</v>
      </c>
      <c r="AT178" s="206" t="s">
        <v>213</v>
      </c>
      <c r="AU178" s="206" t="s">
        <v>80</v>
      </c>
      <c r="AY178" s="19" t="s">
        <v>211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9" t="s">
        <v>80</v>
      </c>
      <c r="BK178" s="207">
        <f>ROUND(I178*H178,2)</f>
        <v>0</v>
      </c>
      <c r="BL178" s="19" t="s">
        <v>100</v>
      </c>
      <c r="BM178" s="206" t="s">
        <v>4640</v>
      </c>
    </row>
    <row r="179" spans="1:65" s="2" customFormat="1" ht="19.5">
      <c r="A179" s="36"/>
      <c r="B179" s="37"/>
      <c r="C179" s="38"/>
      <c r="D179" s="210" t="s">
        <v>720</v>
      </c>
      <c r="E179" s="38"/>
      <c r="F179" s="262" t="s">
        <v>4630</v>
      </c>
      <c r="G179" s="38"/>
      <c r="H179" s="38"/>
      <c r="I179" s="119"/>
      <c r="J179" s="38"/>
      <c r="K179" s="38"/>
      <c r="L179" s="41"/>
      <c r="M179" s="263"/>
      <c r="N179" s="264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720</v>
      </c>
      <c r="AU179" s="19" t="s">
        <v>80</v>
      </c>
    </row>
    <row r="180" spans="1:65" s="2" customFormat="1" ht="21.75" customHeight="1">
      <c r="A180" s="36"/>
      <c r="B180" s="37"/>
      <c r="C180" s="195" t="s">
        <v>1010</v>
      </c>
      <c r="D180" s="195" t="s">
        <v>213</v>
      </c>
      <c r="E180" s="196" t="s">
        <v>4641</v>
      </c>
      <c r="F180" s="197" t="s">
        <v>4642</v>
      </c>
      <c r="G180" s="198" t="s">
        <v>1608</v>
      </c>
      <c r="H180" s="199">
        <v>1</v>
      </c>
      <c r="I180" s="200"/>
      <c r="J180" s="201">
        <f>ROUND(I180*H180,2)</f>
        <v>0</v>
      </c>
      <c r="K180" s="197" t="s">
        <v>21</v>
      </c>
      <c r="L180" s="41"/>
      <c r="M180" s="202" t="s">
        <v>21</v>
      </c>
      <c r="N180" s="203" t="s">
        <v>44</v>
      </c>
      <c r="O180" s="66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100</v>
      </c>
      <c r="AT180" s="206" t="s">
        <v>213</v>
      </c>
      <c r="AU180" s="206" t="s">
        <v>80</v>
      </c>
      <c r="AY180" s="19" t="s">
        <v>211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9" t="s">
        <v>80</v>
      </c>
      <c r="BK180" s="207">
        <f>ROUND(I180*H180,2)</f>
        <v>0</v>
      </c>
      <c r="BL180" s="19" t="s">
        <v>100</v>
      </c>
      <c r="BM180" s="206" t="s">
        <v>4643</v>
      </c>
    </row>
    <row r="181" spans="1:65" s="2" customFormat="1" ht="19.5">
      <c r="A181" s="36"/>
      <c r="B181" s="37"/>
      <c r="C181" s="38"/>
      <c r="D181" s="210" t="s">
        <v>720</v>
      </c>
      <c r="E181" s="38"/>
      <c r="F181" s="262" t="s">
        <v>4644</v>
      </c>
      <c r="G181" s="38"/>
      <c r="H181" s="38"/>
      <c r="I181" s="119"/>
      <c r="J181" s="38"/>
      <c r="K181" s="38"/>
      <c r="L181" s="41"/>
      <c r="M181" s="263"/>
      <c r="N181" s="264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720</v>
      </c>
      <c r="AU181" s="19" t="s">
        <v>80</v>
      </c>
    </row>
    <row r="182" spans="1:65" s="2" customFormat="1" ht="21.75" customHeight="1">
      <c r="A182" s="36"/>
      <c r="B182" s="37"/>
      <c r="C182" s="195" t="s">
        <v>1014</v>
      </c>
      <c r="D182" s="195" t="s">
        <v>213</v>
      </c>
      <c r="E182" s="196" t="s">
        <v>4645</v>
      </c>
      <c r="F182" s="197" t="s">
        <v>4642</v>
      </c>
      <c r="G182" s="198" t="s">
        <v>1608</v>
      </c>
      <c r="H182" s="199">
        <v>1</v>
      </c>
      <c r="I182" s="200"/>
      <c r="J182" s="201">
        <f>ROUND(I182*H182,2)</f>
        <v>0</v>
      </c>
      <c r="K182" s="197" t="s">
        <v>21</v>
      </c>
      <c r="L182" s="41"/>
      <c r="M182" s="202" t="s">
        <v>21</v>
      </c>
      <c r="N182" s="203" t="s">
        <v>44</v>
      </c>
      <c r="O182" s="66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100</v>
      </c>
      <c r="AT182" s="206" t="s">
        <v>213</v>
      </c>
      <c r="AU182" s="206" t="s">
        <v>80</v>
      </c>
      <c r="AY182" s="19" t="s">
        <v>211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9" t="s">
        <v>80</v>
      </c>
      <c r="BK182" s="207">
        <f>ROUND(I182*H182,2)</f>
        <v>0</v>
      </c>
      <c r="BL182" s="19" t="s">
        <v>100</v>
      </c>
      <c r="BM182" s="206" t="s">
        <v>4646</v>
      </c>
    </row>
    <row r="183" spans="1:65" s="2" customFormat="1" ht="19.5">
      <c r="A183" s="36"/>
      <c r="B183" s="37"/>
      <c r="C183" s="38"/>
      <c r="D183" s="210" t="s">
        <v>720</v>
      </c>
      <c r="E183" s="38"/>
      <c r="F183" s="262" t="s">
        <v>4647</v>
      </c>
      <c r="G183" s="38"/>
      <c r="H183" s="38"/>
      <c r="I183" s="119"/>
      <c r="J183" s="38"/>
      <c r="K183" s="38"/>
      <c r="L183" s="41"/>
      <c r="M183" s="263"/>
      <c r="N183" s="264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720</v>
      </c>
      <c r="AU183" s="19" t="s">
        <v>80</v>
      </c>
    </row>
    <row r="184" spans="1:65" s="2" customFormat="1" ht="16.5" customHeight="1">
      <c r="A184" s="36"/>
      <c r="B184" s="37"/>
      <c r="C184" s="195" t="s">
        <v>1018</v>
      </c>
      <c r="D184" s="195" t="s">
        <v>213</v>
      </c>
      <c r="E184" s="196" t="s">
        <v>4648</v>
      </c>
      <c r="F184" s="197" t="s">
        <v>4649</v>
      </c>
      <c r="G184" s="198" t="s">
        <v>1608</v>
      </c>
      <c r="H184" s="199">
        <v>3</v>
      </c>
      <c r="I184" s="200"/>
      <c r="J184" s="201">
        <f>ROUND(I184*H184,2)</f>
        <v>0</v>
      </c>
      <c r="K184" s="197" t="s">
        <v>21</v>
      </c>
      <c r="L184" s="41"/>
      <c r="M184" s="202" t="s">
        <v>21</v>
      </c>
      <c r="N184" s="203" t="s">
        <v>44</v>
      </c>
      <c r="O184" s="66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6" t="s">
        <v>100</v>
      </c>
      <c r="AT184" s="206" t="s">
        <v>213</v>
      </c>
      <c r="AU184" s="206" t="s">
        <v>80</v>
      </c>
      <c r="AY184" s="19" t="s">
        <v>211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9" t="s">
        <v>80</v>
      </c>
      <c r="BK184" s="207">
        <f>ROUND(I184*H184,2)</f>
        <v>0</v>
      </c>
      <c r="BL184" s="19" t="s">
        <v>100</v>
      </c>
      <c r="BM184" s="206" t="s">
        <v>4650</v>
      </c>
    </row>
    <row r="185" spans="1:65" s="2" customFormat="1" ht="19.5">
      <c r="A185" s="36"/>
      <c r="B185" s="37"/>
      <c r="C185" s="38"/>
      <c r="D185" s="210" t="s">
        <v>720</v>
      </c>
      <c r="E185" s="38"/>
      <c r="F185" s="262" t="s">
        <v>4651</v>
      </c>
      <c r="G185" s="38"/>
      <c r="H185" s="38"/>
      <c r="I185" s="119"/>
      <c r="J185" s="38"/>
      <c r="K185" s="38"/>
      <c r="L185" s="41"/>
      <c r="M185" s="263"/>
      <c r="N185" s="264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720</v>
      </c>
      <c r="AU185" s="19" t="s">
        <v>80</v>
      </c>
    </row>
    <row r="186" spans="1:65" s="2" customFormat="1" ht="16.5" customHeight="1">
      <c r="A186" s="36"/>
      <c r="B186" s="37"/>
      <c r="C186" s="195" t="s">
        <v>926</v>
      </c>
      <c r="D186" s="195" t="s">
        <v>213</v>
      </c>
      <c r="E186" s="196" t="s">
        <v>4652</v>
      </c>
      <c r="F186" s="197" t="s">
        <v>4653</v>
      </c>
      <c r="G186" s="198" t="s">
        <v>1608</v>
      </c>
      <c r="H186" s="199">
        <v>1</v>
      </c>
      <c r="I186" s="200"/>
      <c r="J186" s="201">
        <f>ROUND(I186*H186,2)</f>
        <v>0</v>
      </c>
      <c r="K186" s="197" t="s">
        <v>21</v>
      </c>
      <c r="L186" s="41"/>
      <c r="M186" s="202" t="s">
        <v>21</v>
      </c>
      <c r="N186" s="203" t="s">
        <v>44</v>
      </c>
      <c r="O186" s="66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100</v>
      </c>
      <c r="AT186" s="206" t="s">
        <v>213</v>
      </c>
      <c r="AU186" s="206" t="s">
        <v>80</v>
      </c>
      <c r="AY186" s="19" t="s">
        <v>211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9" t="s">
        <v>80</v>
      </c>
      <c r="BK186" s="207">
        <f>ROUND(I186*H186,2)</f>
        <v>0</v>
      </c>
      <c r="BL186" s="19" t="s">
        <v>100</v>
      </c>
      <c r="BM186" s="206" t="s">
        <v>4654</v>
      </c>
    </row>
    <row r="187" spans="1:65" s="2" customFormat="1" ht="19.5">
      <c r="A187" s="36"/>
      <c r="B187" s="37"/>
      <c r="C187" s="38"/>
      <c r="D187" s="210" t="s">
        <v>720</v>
      </c>
      <c r="E187" s="38"/>
      <c r="F187" s="262" t="s">
        <v>4655</v>
      </c>
      <c r="G187" s="38"/>
      <c r="H187" s="38"/>
      <c r="I187" s="119"/>
      <c r="J187" s="38"/>
      <c r="K187" s="38"/>
      <c r="L187" s="41"/>
      <c r="M187" s="263"/>
      <c r="N187" s="264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720</v>
      </c>
      <c r="AU187" s="19" t="s">
        <v>80</v>
      </c>
    </row>
    <row r="188" spans="1:65" s="2" customFormat="1" ht="16.5" customHeight="1">
      <c r="A188" s="36"/>
      <c r="B188" s="37"/>
      <c r="C188" s="195" t="s">
        <v>1024</v>
      </c>
      <c r="D188" s="195" t="s">
        <v>213</v>
      </c>
      <c r="E188" s="196" t="s">
        <v>4656</v>
      </c>
      <c r="F188" s="197" t="s">
        <v>4649</v>
      </c>
      <c r="G188" s="198" t="s">
        <v>1608</v>
      </c>
      <c r="H188" s="199">
        <v>3</v>
      </c>
      <c r="I188" s="200"/>
      <c r="J188" s="201">
        <f>ROUND(I188*H188,2)</f>
        <v>0</v>
      </c>
      <c r="K188" s="197" t="s">
        <v>21</v>
      </c>
      <c r="L188" s="41"/>
      <c r="M188" s="202" t="s">
        <v>21</v>
      </c>
      <c r="N188" s="203" t="s">
        <v>44</v>
      </c>
      <c r="O188" s="66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100</v>
      </c>
      <c r="AT188" s="206" t="s">
        <v>213</v>
      </c>
      <c r="AU188" s="206" t="s">
        <v>80</v>
      </c>
      <c r="AY188" s="19" t="s">
        <v>211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9" t="s">
        <v>80</v>
      </c>
      <c r="BK188" s="207">
        <f>ROUND(I188*H188,2)</f>
        <v>0</v>
      </c>
      <c r="BL188" s="19" t="s">
        <v>100</v>
      </c>
      <c r="BM188" s="206" t="s">
        <v>4657</v>
      </c>
    </row>
    <row r="189" spans="1:65" s="2" customFormat="1" ht="19.5">
      <c r="A189" s="36"/>
      <c r="B189" s="37"/>
      <c r="C189" s="38"/>
      <c r="D189" s="210" t="s">
        <v>720</v>
      </c>
      <c r="E189" s="38"/>
      <c r="F189" s="262" t="s">
        <v>4658</v>
      </c>
      <c r="G189" s="38"/>
      <c r="H189" s="38"/>
      <c r="I189" s="119"/>
      <c r="J189" s="38"/>
      <c r="K189" s="38"/>
      <c r="L189" s="41"/>
      <c r="M189" s="263"/>
      <c r="N189" s="264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720</v>
      </c>
      <c r="AU189" s="19" t="s">
        <v>80</v>
      </c>
    </row>
    <row r="190" spans="1:65" s="2" customFormat="1" ht="16.5" customHeight="1">
      <c r="A190" s="36"/>
      <c r="B190" s="37"/>
      <c r="C190" s="195" t="s">
        <v>1030</v>
      </c>
      <c r="D190" s="195" t="s">
        <v>213</v>
      </c>
      <c r="E190" s="196" t="s">
        <v>783</v>
      </c>
      <c r="F190" s="197" t="s">
        <v>4659</v>
      </c>
      <c r="G190" s="198" t="s">
        <v>1608</v>
      </c>
      <c r="H190" s="199">
        <v>8</v>
      </c>
      <c r="I190" s="200"/>
      <c r="J190" s="201">
        <f>ROUND(I190*H190,2)</f>
        <v>0</v>
      </c>
      <c r="K190" s="197" t="s">
        <v>21</v>
      </c>
      <c r="L190" s="41"/>
      <c r="M190" s="202" t="s">
        <v>21</v>
      </c>
      <c r="N190" s="203" t="s">
        <v>44</v>
      </c>
      <c r="O190" s="66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6" t="s">
        <v>100</v>
      </c>
      <c r="AT190" s="206" t="s">
        <v>213</v>
      </c>
      <c r="AU190" s="206" t="s">
        <v>80</v>
      </c>
      <c r="AY190" s="19" t="s">
        <v>211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9" t="s">
        <v>80</v>
      </c>
      <c r="BK190" s="207">
        <f>ROUND(I190*H190,2)</f>
        <v>0</v>
      </c>
      <c r="BL190" s="19" t="s">
        <v>100</v>
      </c>
      <c r="BM190" s="206" t="s">
        <v>4660</v>
      </c>
    </row>
    <row r="191" spans="1:65" s="2" customFormat="1" ht="19.5">
      <c r="A191" s="36"/>
      <c r="B191" s="37"/>
      <c r="C191" s="38"/>
      <c r="D191" s="210" t="s">
        <v>720</v>
      </c>
      <c r="E191" s="38"/>
      <c r="F191" s="262" t="s">
        <v>4661</v>
      </c>
      <c r="G191" s="38"/>
      <c r="H191" s="38"/>
      <c r="I191" s="119"/>
      <c r="J191" s="38"/>
      <c r="K191" s="38"/>
      <c r="L191" s="41"/>
      <c r="M191" s="263"/>
      <c r="N191" s="264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720</v>
      </c>
      <c r="AU191" s="19" t="s">
        <v>80</v>
      </c>
    </row>
    <row r="192" spans="1:65" s="2" customFormat="1" ht="16.5" customHeight="1">
      <c r="A192" s="36"/>
      <c r="B192" s="37"/>
      <c r="C192" s="195" t="s">
        <v>1038</v>
      </c>
      <c r="D192" s="195" t="s">
        <v>213</v>
      </c>
      <c r="E192" s="196" t="s">
        <v>3592</v>
      </c>
      <c r="F192" s="197" t="s">
        <v>4662</v>
      </c>
      <c r="G192" s="198" t="s">
        <v>1608</v>
      </c>
      <c r="H192" s="199">
        <v>1</v>
      </c>
      <c r="I192" s="200"/>
      <c r="J192" s="201">
        <f>ROUND(I192*H192,2)</f>
        <v>0</v>
      </c>
      <c r="K192" s="197" t="s">
        <v>21</v>
      </c>
      <c r="L192" s="41"/>
      <c r="M192" s="202" t="s">
        <v>21</v>
      </c>
      <c r="N192" s="203" t="s">
        <v>44</v>
      </c>
      <c r="O192" s="66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6" t="s">
        <v>100</v>
      </c>
      <c r="AT192" s="206" t="s">
        <v>213</v>
      </c>
      <c r="AU192" s="206" t="s">
        <v>80</v>
      </c>
      <c r="AY192" s="19" t="s">
        <v>211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9" t="s">
        <v>80</v>
      </c>
      <c r="BK192" s="207">
        <f>ROUND(I192*H192,2)</f>
        <v>0</v>
      </c>
      <c r="BL192" s="19" t="s">
        <v>100</v>
      </c>
      <c r="BM192" s="206" t="s">
        <v>4663</v>
      </c>
    </row>
    <row r="193" spans="1:65" s="2" customFormat="1" ht="19.5">
      <c r="A193" s="36"/>
      <c r="B193" s="37"/>
      <c r="C193" s="38"/>
      <c r="D193" s="210" t="s">
        <v>720</v>
      </c>
      <c r="E193" s="38"/>
      <c r="F193" s="262" t="s">
        <v>4664</v>
      </c>
      <c r="G193" s="38"/>
      <c r="H193" s="38"/>
      <c r="I193" s="119"/>
      <c r="J193" s="38"/>
      <c r="K193" s="38"/>
      <c r="L193" s="41"/>
      <c r="M193" s="263"/>
      <c r="N193" s="264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720</v>
      </c>
      <c r="AU193" s="19" t="s">
        <v>80</v>
      </c>
    </row>
    <row r="194" spans="1:65" s="2" customFormat="1" ht="21.75" customHeight="1">
      <c r="A194" s="36"/>
      <c r="B194" s="37"/>
      <c r="C194" s="195" t="s">
        <v>1043</v>
      </c>
      <c r="D194" s="195" t="s">
        <v>213</v>
      </c>
      <c r="E194" s="196" t="s">
        <v>3593</v>
      </c>
      <c r="F194" s="197" t="s">
        <v>4665</v>
      </c>
      <c r="G194" s="198" t="s">
        <v>1608</v>
      </c>
      <c r="H194" s="199">
        <v>4</v>
      </c>
      <c r="I194" s="200"/>
      <c r="J194" s="201">
        <f>ROUND(I194*H194,2)</f>
        <v>0</v>
      </c>
      <c r="K194" s="197" t="s">
        <v>21</v>
      </c>
      <c r="L194" s="41"/>
      <c r="M194" s="202" t="s">
        <v>21</v>
      </c>
      <c r="N194" s="203" t="s">
        <v>44</v>
      </c>
      <c r="O194" s="66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100</v>
      </c>
      <c r="AT194" s="206" t="s">
        <v>213</v>
      </c>
      <c r="AU194" s="206" t="s">
        <v>80</v>
      </c>
      <c r="AY194" s="19" t="s">
        <v>211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9" t="s">
        <v>80</v>
      </c>
      <c r="BK194" s="207">
        <f>ROUND(I194*H194,2)</f>
        <v>0</v>
      </c>
      <c r="BL194" s="19" t="s">
        <v>100</v>
      </c>
      <c r="BM194" s="206" t="s">
        <v>4666</v>
      </c>
    </row>
    <row r="195" spans="1:65" s="2" customFormat="1" ht="19.5">
      <c r="A195" s="36"/>
      <c r="B195" s="37"/>
      <c r="C195" s="38"/>
      <c r="D195" s="210" t="s">
        <v>720</v>
      </c>
      <c r="E195" s="38"/>
      <c r="F195" s="262" t="s">
        <v>4667</v>
      </c>
      <c r="G195" s="38"/>
      <c r="H195" s="38"/>
      <c r="I195" s="119"/>
      <c r="J195" s="38"/>
      <c r="K195" s="38"/>
      <c r="L195" s="41"/>
      <c r="M195" s="263"/>
      <c r="N195" s="264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720</v>
      </c>
      <c r="AU195" s="19" t="s">
        <v>80</v>
      </c>
    </row>
    <row r="196" spans="1:65" s="2" customFormat="1" ht="21.75" customHeight="1">
      <c r="A196" s="36"/>
      <c r="B196" s="37"/>
      <c r="C196" s="195" t="s">
        <v>1047</v>
      </c>
      <c r="D196" s="195" t="s">
        <v>213</v>
      </c>
      <c r="E196" s="196" t="s">
        <v>3595</v>
      </c>
      <c r="F196" s="197" t="s">
        <v>4665</v>
      </c>
      <c r="G196" s="198" t="s">
        <v>1608</v>
      </c>
      <c r="H196" s="199">
        <v>4</v>
      </c>
      <c r="I196" s="200"/>
      <c r="J196" s="201">
        <f>ROUND(I196*H196,2)</f>
        <v>0</v>
      </c>
      <c r="K196" s="197" t="s">
        <v>21</v>
      </c>
      <c r="L196" s="41"/>
      <c r="M196" s="202" t="s">
        <v>21</v>
      </c>
      <c r="N196" s="203" t="s">
        <v>44</v>
      </c>
      <c r="O196" s="66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6" t="s">
        <v>100</v>
      </c>
      <c r="AT196" s="206" t="s">
        <v>213</v>
      </c>
      <c r="AU196" s="206" t="s">
        <v>80</v>
      </c>
      <c r="AY196" s="19" t="s">
        <v>211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9" t="s">
        <v>80</v>
      </c>
      <c r="BK196" s="207">
        <f>ROUND(I196*H196,2)</f>
        <v>0</v>
      </c>
      <c r="BL196" s="19" t="s">
        <v>100</v>
      </c>
      <c r="BM196" s="206" t="s">
        <v>4668</v>
      </c>
    </row>
    <row r="197" spans="1:65" s="2" customFormat="1" ht="19.5">
      <c r="A197" s="36"/>
      <c r="B197" s="37"/>
      <c r="C197" s="38"/>
      <c r="D197" s="210" t="s">
        <v>720</v>
      </c>
      <c r="E197" s="38"/>
      <c r="F197" s="262" t="s">
        <v>4630</v>
      </c>
      <c r="G197" s="38"/>
      <c r="H197" s="38"/>
      <c r="I197" s="119"/>
      <c r="J197" s="38"/>
      <c r="K197" s="38"/>
      <c r="L197" s="41"/>
      <c r="M197" s="263"/>
      <c r="N197" s="264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720</v>
      </c>
      <c r="AU197" s="19" t="s">
        <v>80</v>
      </c>
    </row>
    <row r="198" spans="1:65" s="2" customFormat="1" ht="21.75" customHeight="1">
      <c r="A198" s="36"/>
      <c r="B198" s="37"/>
      <c r="C198" s="195" t="s">
        <v>1053</v>
      </c>
      <c r="D198" s="195" t="s">
        <v>213</v>
      </c>
      <c r="E198" s="196" t="s">
        <v>3596</v>
      </c>
      <c r="F198" s="197" t="s">
        <v>4669</v>
      </c>
      <c r="G198" s="198" t="s">
        <v>1608</v>
      </c>
      <c r="H198" s="199">
        <v>1</v>
      </c>
      <c r="I198" s="200"/>
      <c r="J198" s="201">
        <f>ROUND(I198*H198,2)</f>
        <v>0</v>
      </c>
      <c r="K198" s="197" t="s">
        <v>21</v>
      </c>
      <c r="L198" s="41"/>
      <c r="M198" s="202" t="s">
        <v>21</v>
      </c>
      <c r="N198" s="203" t="s">
        <v>44</v>
      </c>
      <c r="O198" s="66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6" t="s">
        <v>100</v>
      </c>
      <c r="AT198" s="206" t="s">
        <v>213</v>
      </c>
      <c r="AU198" s="206" t="s">
        <v>80</v>
      </c>
      <c r="AY198" s="19" t="s">
        <v>211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9" t="s">
        <v>80</v>
      </c>
      <c r="BK198" s="207">
        <f>ROUND(I198*H198,2)</f>
        <v>0</v>
      </c>
      <c r="BL198" s="19" t="s">
        <v>100</v>
      </c>
      <c r="BM198" s="206" t="s">
        <v>4670</v>
      </c>
    </row>
    <row r="199" spans="1:65" s="2" customFormat="1" ht="19.5">
      <c r="A199" s="36"/>
      <c r="B199" s="37"/>
      <c r="C199" s="38"/>
      <c r="D199" s="210" t="s">
        <v>720</v>
      </c>
      <c r="E199" s="38"/>
      <c r="F199" s="262" t="s">
        <v>4671</v>
      </c>
      <c r="G199" s="38"/>
      <c r="H199" s="38"/>
      <c r="I199" s="119"/>
      <c r="J199" s="38"/>
      <c r="K199" s="38"/>
      <c r="L199" s="41"/>
      <c r="M199" s="263"/>
      <c r="N199" s="264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720</v>
      </c>
      <c r="AU199" s="19" t="s">
        <v>80</v>
      </c>
    </row>
    <row r="200" spans="1:65" s="2" customFormat="1" ht="21.75" customHeight="1">
      <c r="A200" s="36"/>
      <c r="B200" s="37"/>
      <c r="C200" s="195" t="s">
        <v>1061</v>
      </c>
      <c r="D200" s="195" t="s">
        <v>213</v>
      </c>
      <c r="E200" s="196" t="s">
        <v>3598</v>
      </c>
      <c r="F200" s="197" t="s">
        <v>4669</v>
      </c>
      <c r="G200" s="198" t="s">
        <v>1608</v>
      </c>
      <c r="H200" s="199">
        <v>1</v>
      </c>
      <c r="I200" s="200"/>
      <c r="J200" s="201">
        <f>ROUND(I200*H200,2)</f>
        <v>0</v>
      </c>
      <c r="K200" s="197" t="s">
        <v>21</v>
      </c>
      <c r="L200" s="41"/>
      <c r="M200" s="202" t="s">
        <v>21</v>
      </c>
      <c r="N200" s="203" t="s">
        <v>44</v>
      </c>
      <c r="O200" s="66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6" t="s">
        <v>100</v>
      </c>
      <c r="AT200" s="206" t="s">
        <v>213</v>
      </c>
      <c r="AU200" s="206" t="s">
        <v>80</v>
      </c>
      <c r="AY200" s="19" t="s">
        <v>211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9" t="s">
        <v>80</v>
      </c>
      <c r="BK200" s="207">
        <f>ROUND(I200*H200,2)</f>
        <v>0</v>
      </c>
      <c r="BL200" s="19" t="s">
        <v>100</v>
      </c>
      <c r="BM200" s="206" t="s">
        <v>4672</v>
      </c>
    </row>
    <row r="201" spans="1:65" s="2" customFormat="1" ht="19.5">
      <c r="A201" s="36"/>
      <c r="B201" s="37"/>
      <c r="C201" s="38"/>
      <c r="D201" s="210" t="s">
        <v>720</v>
      </c>
      <c r="E201" s="38"/>
      <c r="F201" s="262" t="s">
        <v>4647</v>
      </c>
      <c r="G201" s="38"/>
      <c r="H201" s="38"/>
      <c r="I201" s="119"/>
      <c r="J201" s="38"/>
      <c r="K201" s="38"/>
      <c r="L201" s="41"/>
      <c r="M201" s="263"/>
      <c r="N201" s="264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720</v>
      </c>
      <c r="AU201" s="19" t="s">
        <v>80</v>
      </c>
    </row>
    <row r="202" spans="1:65" s="2" customFormat="1" ht="21.75" customHeight="1">
      <c r="A202" s="36"/>
      <c r="B202" s="37"/>
      <c r="C202" s="195" t="s">
        <v>1066</v>
      </c>
      <c r="D202" s="195" t="s">
        <v>213</v>
      </c>
      <c r="E202" s="196" t="s">
        <v>3599</v>
      </c>
      <c r="F202" s="197" t="s">
        <v>4673</v>
      </c>
      <c r="G202" s="198" t="s">
        <v>1608</v>
      </c>
      <c r="H202" s="199">
        <v>7</v>
      </c>
      <c r="I202" s="200"/>
      <c r="J202" s="201">
        <f>ROUND(I202*H202,2)</f>
        <v>0</v>
      </c>
      <c r="K202" s="197" t="s">
        <v>21</v>
      </c>
      <c r="L202" s="41"/>
      <c r="M202" s="202" t="s">
        <v>21</v>
      </c>
      <c r="N202" s="203" t="s">
        <v>44</v>
      </c>
      <c r="O202" s="66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6" t="s">
        <v>100</v>
      </c>
      <c r="AT202" s="206" t="s">
        <v>213</v>
      </c>
      <c r="AU202" s="206" t="s">
        <v>80</v>
      </c>
      <c r="AY202" s="19" t="s">
        <v>211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9" t="s">
        <v>80</v>
      </c>
      <c r="BK202" s="207">
        <f>ROUND(I202*H202,2)</f>
        <v>0</v>
      </c>
      <c r="BL202" s="19" t="s">
        <v>100</v>
      </c>
      <c r="BM202" s="206" t="s">
        <v>4674</v>
      </c>
    </row>
    <row r="203" spans="1:65" s="2" customFormat="1" ht="19.5">
      <c r="A203" s="36"/>
      <c r="B203" s="37"/>
      <c r="C203" s="38"/>
      <c r="D203" s="210" t="s">
        <v>720</v>
      </c>
      <c r="E203" s="38"/>
      <c r="F203" s="262" t="s">
        <v>4667</v>
      </c>
      <c r="G203" s="38"/>
      <c r="H203" s="38"/>
      <c r="I203" s="119"/>
      <c r="J203" s="38"/>
      <c r="K203" s="38"/>
      <c r="L203" s="41"/>
      <c r="M203" s="263"/>
      <c r="N203" s="264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720</v>
      </c>
      <c r="AU203" s="19" t="s">
        <v>80</v>
      </c>
    </row>
    <row r="204" spans="1:65" s="2" customFormat="1" ht="21.75" customHeight="1">
      <c r="A204" s="36"/>
      <c r="B204" s="37"/>
      <c r="C204" s="195" t="s">
        <v>1071</v>
      </c>
      <c r="D204" s="195" t="s">
        <v>213</v>
      </c>
      <c r="E204" s="196" t="s">
        <v>3601</v>
      </c>
      <c r="F204" s="197" t="s">
        <v>4673</v>
      </c>
      <c r="G204" s="198" t="s">
        <v>1608</v>
      </c>
      <c r="H204" s="199">
        <v>7</v>
      </c>
      <c r="I204" s="200"/>
      <c r="J204" s="201">
        <f>ROUND(I204*H204,2)</f>
        <v>0</v>
      </c>
      <c r="K204" s="197" t="s">
        <v>21</v>
      </c>
      <c r="L204" s="41"/>
      <c r="M204" s="202" t="s">
        <v>21</v>
      </c>
      <c r="N204" s="203" t="s">
        <v>44</v>
      </c>
      <c r="O204" s="66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6" t="s">
        <v>100</v>
      </c>
      <c r="AT204" s="206" t="s">
        <v>213</v>
      </c>
      <c r="AU204" s="206" t="s">
        <v>80</v>
      </c>
      <c r="AY204" s="19" t="s">
        <v>211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9" t="s">
        <v>80</v>
      </c>
      <c r="BK204" s="207">
        <f>ROUND(I204*H204,2)</f>
        <v>0</v>
      </c>
      <c r="BL204" s="19" t="s">
        <v>100</v>
      </c>
      <c r="BM204" s="206" t="s">
        <v>4675</v>
      </c>
    </row>
    <row r="205" spans="1:65" s="2" customFormat="1" ht="19.5">
      <c r="A205" s="36"/>
      <c r="B205" s="37"/>
      <c r="C205" s="38"/>
      <c r="D205" s="210" t="s">
        <v>720</v>
      </c>
      <c r="E205" s="38"/>
      <c r="F205" s="262" t="s">
        <v>4630</v>
      </c>
      <c r="G205" s="38"/>
      <c r="H205" s="38"/>
      <c r="I205" s="119"/>
      <c r="J205" s="38"/>
      <c r="K205" s="38"/>
      <c r="L205" s="41"/>
      <c r="M205" s="263"/>
      <c r="N205" s="264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720</v>
      </c>
      <c r="AU205" s="19" t="s">
        <v>80</v>
      </c>
    </row>
    <row r="206" spans="1:65" s="2" customFormat="1" ht="21.75" customHeight="1">
      <c r="A206" s="36"/>
      <c r="B206" s="37"/>
      <c r="C206" s="195" t="s">
        <v>1966</v>
      </c>
      <c r="D206" s="195" t="s">
        <v>213</v>
      </c>
      <c r="E206" s="196" t="s">
        <v>3602</v>
      </c>
      <c r="F206" s="197" t="s">
        <v>4676</v>
      </c>
      <c r="G206" s="198" t="s">
        <v>1608</v>
      </c>
      <c r="H206" s="199">
        <v>1</v>
      </c>
      <c r="I206" s="200"/>
      <c r="J206" s="201">
        <f>ROUND(I206*H206,2)</f>
        <v>0</v>
      </c>
      <c r="K206" s="197" t="s">
        <v>21</v>
      </c>
      <c r="L206" s="41"/>
      <c r="M206" s="202" t="s">
        <v>21</v>
      </c>
      <c r="N206" s="203" t="s">
        <v>44</v>
      </c>
      <c r="O206" s="66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100</v>
      </c>
      <c r="AT206" s="206" t="s">
        <v>213</v>
      </c>
      <c r="AU206" s="206" t="s">
        <v>80</v>
      </c>
      <c r="AY206" s="19" t="s">
        <v>211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80</v>
      </c>
      <c r="BK206" s="207">
        <f>ROUND(I206*H206,2)</f>
        <v>0</v>
      </c>
      <c r="BL206" s="19" t="s">
        <v>100</v>
      </c>
      <c r="BM206" s="206" t="s">
        <v>4677</v>
      </c>
    </row>
    <row r="207" spans="1:65" s="2" customFormat="1" ht="19.5">
      <c r="A207" s="36"/>
      <c r="B207" s="37"/>
      <c r="C207" s="38"/>
      <c r="D207" s="210" t="s">
        <v>720</v>
      </c>
      <c r="E207" s="38"/>
      <c r="F207" s="262" t="s">
        <v>4678</v>
      </c>
      <c r="G207" s="38"/>
      <c r="H207" s="38"/>
      <c r="I207" s="119"/>
      <c r="J207" s="38"/>
      <c r="K207" s="38"/>
      <c r="L207" s="41"/>
      <c r="M207" s="263"/>
      <c r="N207" s="264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720</v>
      </c>
      <c r="AU207" s="19" t="s">
        <v>80</v>
      </c>
    </row>
    <row r="208" spans="1:65" s="2" customFormat="1" ht="16.5" customHeight="1">
      <c r="A208" s="36"/>
      <c r="B208" s="37"/>
      <c r="C208" s="195" t="s">
        <v>931</v>
      </c>
      <c r="D208" s="195" t="s">
        <v>213</v>
      </c>
      <c r="E208" s="196" t="s">
        <v>4679</v>
      </c>
      <c r="F208" s="197" t="s">
        <v>4680</v>
      </c>
      <c r="G208" s="198" t="s">
        <v>1608</v>
      </c>
      <c r="H208" s="199">
        <v>1</v>
      </c>
      <c r="I208" s="200"/>
      <c r="J208" s="201">
        <f>ROUND(I208*H208,2)</f>
        <v>0</v>
      </c>
      <c r="K208" s="197" t="s">
        <v>21</v>
      </c>
      <c r="L208" s="41"/>
      <c r="M208" s="202" t="s">
        <v>21</v>
      </c>
      <c r="N208" s="203" t="s">
        <v>44</v>
      </c>
      <c r="O208" s="66"/>
      <c r="P208" s="204">
        <f>O208*H208</f>
        <v>0</v>
      </c>
      <c r="Q208" s="204">
        <v>0</v>
      </c>
      <c r="R208" s="204">
        <f>Q208*H208</f>
        <v>0</v>
      </c>
      <c r="S208" s="204">
        <v>0</v>
      </c>
      <c r="T208" s="20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6" t="s">
        <v>100</v>
      </c>
      <c r="AT208" s="206" t="s">
        <v>213</v>
      </c>
      <c r="AU208" s="206" t="s">
        <v>80</v>
      </c>
      <c r="AY208" s="19" t="s">
        <v>211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9" t="s">
        <v>80</v>
      </c>
      <c r="BK208" s="207">
        <f>ROUND(I208*H208,2)</f>
        <v>0</v>
      </c>
      <c r="BL208" s="19" t="s">
        <v>100</v>
      </c>
      <c r="BM208" s="206" t="s">
        <v>4681</v>
      </c>
    </row>
    <row r="209" spans="1:65" s="2" customFormat="1" ht="19.5">
      <c r="A209" s="36"/>
      <c r="B209" s="37"/>
      <c r="C209" s="38"/>
      <c r="D209" s="210" t="s">
        <v>720</v>
      </c>
      <c r="E209" s="38"/>
      <c r="F209" s="262" t="s">
        <v>4619</v>
      </c>
      <c r="G209" s="38"/>
      <c r="H209" s="38"/>
      <c r="I209" s="119"/>
      <c r="J209" s="38"/>
      <c r="K209" s="38"/>
      <c r="L209" s="41"/>
      <c r="M209" s="263"/>
      <c r="N209" s="264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720</v>
      </c>
      <c r="AU209" s="19" t="s">
        <v>80</v>
      </c>
    </row>
    <row r="210" spans="1:65" s="2" customFormat="1" ht="21.75" customHeight="1">
      <c r="A210" s="36"/>
      <c r="B210" s="37"/>
      <c r="C210" s="195" t="s">
        <v>1975</v>
      </c>
      <c r="D210" s="195" t="s">
        <v>213</v>
      </c>
      <c r="E210" s="196" t="s">
        <v>3604</v>
      </c>
      <c r="F210" s="197" t="s">
        <v>4676</v>
      </c>
      <c r="G210" s="198" t="s">
        <v>1608</v>
      </c>
      <c r="H210" s="199">
        <v>1</v>
      </c>
      <c r="I210" s="200"/>
      <c r="J210" s="201">
        <f>ROUND(I210*H210,2)</f>
        <v>0</v>
      </c>
      <c r="K210" s="197" t="s">
        <v>21</v>
      </c>
      <c r="L210" s="41"/>
      <c r="M210" s="202" t="s">
        <v>21</v>
      </c>
      <c r="N210" s="203" t="s">
        <v>44</v>
      </c>
      <c r="O210" s="66"/>
      <c r="P210" s="204">
        <f>O210*H210</f>
        <v>0</v>
      </c>
      <c r="Q210" s="204">
        <v>0</v>
      </c>
      <c r="R210" s="204">
        <f>Q210*H210</f>
        <v>0</v>
      </c>
      <c r="S210" s="204">
        <v>0</v>
      </c>
      <c r="T210" s="20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6" t="s">
        <v>100</v>
      </c>
      <c r="AT210" s="206" t="s">
        <v>213</v>
      </c>
      <c r="AU210" s="206" t="s">
        <v>80</v>
      </c>
      <c r="AY210" s="19" t="s">
        <v>211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9" t="s">
        <v>80</v>
      </c>
      <c r="BK210" s="207">
        <f>ROUND(I210*H210,2)</f>
        <v>0</v>
      </c>
      <c r="BL210" s="19" t="s">
        <v>100</v>
      </c>
      <c r="BM210" s="206" t="s">
        <v>4682</v>
      </c>
    </row>
    <row r="211" spans="1:65" s="2" customFormat="1" ht="19.5">
      <c r="A211" s="36"/>
      <c r="B211" s="37"/>
      <c r="C211" s="38"/>
      <c r="D211" s="210" t="s">
        <v>720</v>
      </c>
      <c r="E211" s="38"/>
      <c r="F211" s="262" t="s">
        <v>4683</v>
      </c>
      <c r="G211" s="38"/>
      <c r="H211" s="38"/>
      <c r="I211" s="119"/>
      <c r="J211" s="38"/>
      <c r="K211" s="38"/>
      <c r="L211" s="41"/>
      <c r="M211" s="263"/>
      <c r="N211" s="264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720</v>
      </c>
      <c r="AU211" s="19" t="s">
        <v>80</v>
      </c>
    </row>
    <row r="212" spans="1:65" s="2" customFormat="1" ht="21.75" customHeight="1">
      <c r="A212" s="36"/>
      <c r="B212" s="37"/>
      <c r="C212" s="195" t="s">
        <v>1983</v>
      </c>
      <c r="D212" s="195" t="s">
        <v>213</v>
      </c>
      <c r="E212" s="196" t="s">
        <v>3606</v>
      </c>
      <c r="F212" s="197" t="s">
        <v>4684</v>
      </c>
      <c r="G212" s="198" t="s">
        <v>1608</v>
      </c>
      <c r="H212" s="199">
        <v>2</v>
      </c>
      <c r="I212" s="200"/>
      <c r="J212" s="201">
        <f>ROUND(I212*H212,2)</f>
        <v>0</v>
      </c>
      <c r="K212" s="197" t="s">
        <v>21</v>
      </c>
      <c r="L212" s="41"/>
      <c r="M212" s="202" t="s">
        <v>21</v>
      </c>
      <c r="N212" s="203" t="s">
        <v>44</v>
      </c>
      <c r="O212" s="66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6" t="s">
        <v>100</v>
      </c>
      <c r="AT212" s="206" t="s">
        <v>213</v>
      </c>
      <c r="AU212" s="206" t="s">
        <v>80</v>
      </c>
      <c r="AY212" s="19" t="s">
        <v>211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9" t="s">
        <v>80</v>
      </c>
      <c r="BK212" s="207">
        <f>ROUND(I212*H212,2)</f>
        <v>0</v>
      </c>
      <c r="BL212" s="19" t="s">
        <v>100</v>
      </c>
      <c r="BM212" s="206" t="s">
        <v>4685</v>
      </c>
    </row>
    <row r="213" spans="1:65" s="2" customFormat="1" ht="19.5">
      <c r="A213" s="36"/>
      <c r="B213" s="37"/>
      <c r="C213" s="38"/>
      <c r="D213" s="210" t="s">
        <v>720</v>
      </c>
      <c r="E213" s="38"/>
      <c r="F213" s="262" t="s">
        <v>4671</v>
      </c>
      <c r="G213" s="38"/>
      <c r="H213" s="38"/>
      <c r="I213" s="119"/>
      <c r="J213" s="38"/>
      <c r="K213" s="38"/>
      <c r="L213" s="41"/>
      <c r="M213" s="263"/>
      <c r="N213" s="264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720</v>
      </c>
      <c r="AU213" s="19" t="s">
        <v>80</v>
      </c>
    </row>
    <row r="214" spans="1:65" s="2" customFormat="1" ht="21.75" customHeight="1">
      <c r="A214" s="36"/>
      <c r="B214" s="37"/>
      <c r="C214" s="195" t="s">
        <v>1988</v>
      </c>
      <c r="D214" s="195" t="s">
        <v>213</v>
      </c>
      <c r="E214" s="196" t="s">
        <v>3609</v>
      </c>
      <c r="F214" s="197" t="s">
        <v>4684</v>
      </c>
      <c r="G214" s="198" t="s">
        <v>1608</v>
      </c>
      <c r="H214" s="199">
        <v>2</v>
      </c>
      <c r="I214" s="200"/>
      <c r="J214" s="201">
        <f>ROUND(I214*H214,2)</f>
        <v>0</v>
      </c>
      <c r="K214" s="197" t="s">
        <v>21</v>
      </c>
      <c r="L214" s="41"/>
      <c r="M214" s="202" t="s">
        <v>21</v>
      </c>
      <c r="N214" s="203" t="s">
        <v>44</v>
      </c>
      <c r="O214" s="66"/>
      <c r="P214" s="204">
        <f>O214*H214</f>
        <v>0</v>
      </c>
      <c r="Q214" s="204">
        <v>0</v>
      </c>
      <c r="R214" s="204">
        <f>Q214*H214</f>
        <v>0</v>
      </c>
      <c r="S214" s="204">
        <v>0</v>
      </c>
      <c r="T214" s="20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100</v>
      </c>
      <c r="AT214" s="206" t="s">
        <v>213</v>
      </c>
      <c r="AU214" s="206" t="s">
        <v>80</v>
      </c>
      <c r="AY214" s="19" t="s">
        <v>211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9" t="s">
        <v>80</v>
      </c>
      <c r="BK214" s="207">
        <f>ROUND(I214*H214,2)</f>
        <v>0</v>
      </c>
      <c r="BL214" s="19" t="s">
        <v>100</v>
      </c>
      <c r="BM214" s="206" t="s">
        <v>4686</v>
      </c>
    </row>
    <row r="215" spans="1:65" s="2" customFormat="1" ht="19.5">
      <c r="A215" s="36"/>
      <c r="B215" s="37"/>
      <c r="C215" s="38"/>
      <c r="D215" s="210" t="s">
        <v>720</v>
      </c>
      <c r="E215" s="38"/>
      <c r="F215" s="262" t="s">
        <v>4647</v>
      </c>
      <c r="G215" s="38"/>
      <c r="H215" s="38"/>
      <c r="I215" s="119"/>
      <c r="J215" s="38"/>
      <c r="K215" s="38"/>
      <c r="L215" s="41"/>
      <c r="M215" s="263"/>
      <c r="N215" s="264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720</v>
      </c>
      <c r="AU215" s="19" t="s">
        <v>80</v>
      </c>
    </row>
    <row r="216" spans="1:65" s="2" customFormat="1" ht="16.5" customHeight="1">
      <c r="A216" s="36"/>
      <c r="B216" s="37"/>
      <c r="C216" s="195" t="s">
        <v>1994</v>
      </c>
      <c r="D216" s="195" t="s">
        <v>213</v>
      </c>
      <c r="E216" s="196" t="s">
        <v>3611</v>
      </c>
      <c r="F216" s="197" t="s">
        <v>4687</v>
      </c>
      <c r="G216" s="198" t="s">
        <v>1608</v>
      </c>
      <c r="H216" s="199">
        <v>10</v>
      </c>
      <c r="I216" s="200"/>
      <c r="J216" s="201">
        <f>ROUND(I216*H216,2)</f>
        <v>0</v>
      </c>
      <c r="K216" s="197" t="s">
        <v>21</v>
      </c>
      <c r="L216" s="41"/>
      <c r="M216" s="202" t="s">
        <v>21</v>
      </c>
      <c r="N216" s="203" t="s">
        <v>44</v>
      </c>
      <c r="O216" s="66"/>
      <c r="P216" s="204">
        <f>O216*H216</f>
        <v>0</v>
      </c>
      <c r="Q216" s="204">
        <v>0</v>
      </c>
      <c r="R216" s="204">
        <f>Q216*H216</f>
        <v>0</v>
      </c>
      <c r="S216" s="204">
        <v>0</v>
      </c>
      <c r="T216" s="20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6" t="s">
        <v>100</v>
      </c>
      <c r="AT216" s="206" t="s">
        <v>213</v>
      </c>
      <c r="AU216" s="206" t="s">
        <v>80</v>
      </c>
      <c r="AY216" s="19" t="s">
        <v>211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9" t="s">
        <v>80</v>
      </c>
      <c r="BK216" s="207">
        <f>ROUND(I216*H216,2)</f>
        <v>0</v>
      </c>
      <c r="BL216" s="19" t="s">
        <v>100</v>
      </c>
      <c r="BM216" s="206" t="s">
        <v>4688</v>
      </c>
    </row>
    <row r="217" spans="1:65" s="2" customFormat="1" ht="19.5">
      <c r="A217" s="36"/>
      <c r="B217" s="37"/>
      <c r="C217" s="38"/>
      <c r="D217" s="210" t="s">
        <v>720</v>
      </c>
      <c r="E217" s="38"/>
      <c r="F217" s="262" t="s">
        <v>4689</v>
      </c>
      <c r="G217" s="38"/>
      <c r="H217" s="38"/>
      <c r="I217" s="119"/>
      <c r="J217" s="38"/>
      <c r="K217" s="38"/>
      <c r="L217" s="41"/>
      <c r="M217" s="263"/>
      <c r="N217" s="264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720</v>
      </c>
      <c r="AU217" s="19" t="s">
        <v>80</v>
      </c>
    </row>
    <row r="218" spans="1:65" s="2" customFormat="1" ht="16.5" customHeight="1">
      <c r="A218" s="36"/>
      <c r="B218" s="37"/>
      <c r="C218" s="195" t="s">
        <v>1999</v>
      </c>
      <c r="D218" s="195" t="s">
        <v>213</v>
      </c>
      <c r="E218" s="196" t="s">
        <v>3613</v>
      </c>
      <c r="F218" s="197" t="s">
        <v>4690</v>
      </c>
      <c r="G218" s="198" t="s">
        <v>1608</v>
      </c>
      <c r="H218" s="199">
        <v>10</v>
      </c>
      <c r="I218" s="200"/>
      <c r="J218" s="201">
        <f>ROUND(I218*H218,2)</f>
        <v>0</v>
      </c>
      <c r="K218" s="197" t="s">
        <v>21</v>
      </c>
      <c r="L218" s="41"/>
      <c r="M218" s="202" t="s">
        <v>21</v>
      </c>
      <c r="N218" s="203" t="s">
        <v>44</v>
      </c>
      <c r="O218" s="66"/>
      <c r="P218" s="204">
        <f>O218*H218</f>
        <v>0</v>
      </c>
      <c r="Q218" s="204">
        <v>0</v>
      </c>
      <c r="R218" s="204">
        <f>Q218*H218</f>
        <v>0</v>
      </c>
      <c r="S218" s="204">
        <v>0</v>
      </c>
      <c r="T218" s="20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6" t="s">
        <v>100</v>
      </c>
      <c r="AT218" s="206" t="s">
        <v>213</v>
      </c>
      <c r="AU218" s="206" t="s">
        <v>80</v>
      </c>
      <c r="AY218" s="19" t="s">
        <v>211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9" t="s">
        <v>80</v>
      </c>
      <c r="BK218" s="207">
        <f>ROUND(I218*H218,2)</f>
        <v>0</v>
      </c>
      <c r="BL218" s="19" t="s">
        <v>100</v>
      </c>
      <c r="BM218" s="206" t="s">
        <v>4691</v>
      </c>
    </row>
    <row r="219" spans="1:65" s="2" customFormat="1" ht="19.5">
      <c r="A219" s="36"/>
      <c r="B219" s="37"/>
      <c r="C219" s="38"/>
      <c r="D219" s="210" t="s">
        <v>720</v>
      </c>
      <c r="E219" s="38"/>
      <c r="F219" s="262" t="s">
        <v>4692</v>
      </c>
      <c r="G219" s="38"/>
      <c r="H219" s="38"/>
      <c r="I219" s="119"/>
      <c r="J219" s="38"/>
      <c r="K219" s="38"/>
      <c r="L219" s="41"/>
      <c r="M219" s="263"/>
      <c r="N219" s="264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720</v>
      </c>
      <c r="AU219" s="19" t="s">
        <v>80</v>
      </c>
    </row>
    <row r="220" spans="1:65" s="2" customFormat="1" ht="16.5" customHeight="1">
      <c r="A220" s="36"/>
      <c r="B220" s="37"/>
      <c r="C220" s="195" t="s">
        <v>2004</v>
      </c>
      <c r="D220" s="195" t="s">
        <v>213</v>
      </c>
      <c r="E220" s="196" t="s">
        <v>3614</v>
      </c>
      <c r="F220" s="197" t="s">
        <v>4693</v>
      </c>
      <c r="G220" s="198" t="s">
        <v>1608</v>
      </c>
      <c r="H220" s="199">
        <v>22</v>
      </c>
      <c r="I220" s="200"/>
      <c r="J220" s="201">
        <f>ROUND(I220*H220,2)</f>
        <v>0</v>
      </c>
      <c r="K220" s="197" t="s">
        <v>21</v>
      </c>
      <c r="L220" s="41"/>
      <c r="M220" s="202" t="s">
        <v>21</v>
      </c>
      <c r="N220" s="203" t="s">
        <v>44</v>
      </c>
      <c r="O220" s="66"/>
      <c r="P220" s="204">
        <f>O220*H220</f>
        <v>0</v>
      </c>
      <c r="Q220" s="204">
        <v>0</v>
      </c>
      <c r="R220" s="204">
        <f>Q220*H220</f>
        <v>0</v>
      </c>
      <c r="S220" s="204">
        <v>0</v>
      </c>
      <c r="T220" s="20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6" t="s">
        <v>100</v>
      </c>
      <c r="AT220" s="206" t="s">
        <v>213</v>
      </c>
      <c r="AU220" s="206" t="s">
        <v>80</v>
      </c>
      <c r="AY220" s="19" t="s">
        <v>211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9" t="s">
        <v>80</v>
      </c>
      <c r="BK220" s="207">
        <f>ROUND(I220*H220,2)</f>
        <v>0</v>
      </c>
      <c r="BL220" s="19" t="s">
        <v>100</v>
      </c>
      <c r="BM220" s="206" t="s">
        <v>4694</v>
      </c>
    </row>
    <row r="221" spans="1:65" s="2" customFormat="1" ht="19.5">
      <c r="A221" s="36"/>
      <c r="B221" s="37"/>
      <c r="C221" s="38"/>
      <c r="D221" s="210" t="s">
        <v>720</v>
      </c>
      <c r="E221" s="38"/>
      <c r="F221" s="262" t="s">
        <v>4692</v>
      </c>
      <c r="G221" s="38"/>
      <c r="H221" s="38"/>
      <c r="I221" s="119"/>
      <c r="J221" s="38"/>
      <c r="K221" s="38"/>
      <c r="L221" s="41"/>
      <c r="M221" s="263"/>
      <c r="N221" s="264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720</v>
      </c>
      <c r="AU221" s="19" t="s">
        <v>80</v>
      </c>
    </row>
    <row r="222" spans="1:65" s="2" customFormat="1" ht="16.5" customHeight="1">
      <c r="A222" s="36"/>
      <c r="B222" s="37"/>
      <c r="C222" s="195" t="s">
        <v>2008</v>
      </c>
      <c r="D222" s="195" t="s">
        <v>213</v>
      </c>
      <c r="E222" s="196" t="s">
        <v>3616</v>
      </c>
      <c r="F222" s="197" t="s">
        <v>4695</v>
      </c>
      <c r="G222" s="198" t="s">
        <v>1608</v>
      </c>
      <c r="H222" s="199">
        <v>22</v>
      </c>
      <c r="I222" s="200"/>
      <c r="J222" s="201">
        <f>ROUND(I222*H222,2)</f>
        <v>0</v>
      </c>
      <c r="K222" s="197" t="s">
        <v>21</v>
      </c>
      <c r="L222" s="41"/>
      <c r="M222" s="202" t="s">
        <v>21</v>
      </c>
      <c r="N222" s="203" t="s">
        <v>44</v>
      </c>
      <c r="O222" s="66"/>
      <c r="P222" s="204">
        <f>O222*H222</f>
        <v>0</v>
      </c>
      <c r="Q222" s="204">
        <v>0</v>
      </c>
      <c r="R222" s="204">
        <f>Q222*H222</f>
        <v>0</v>
      </c>
      <c r="S222" s="204">
        <v>0</v>
      </c>
      <c r="T222" s="20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100</v>
      </c>
      <c r="AT222" s="206" t="s">
        <v>213</v>
      </c>
      <c r="AU222" s="206" t="s">
        <v>80</v>
      </c>
      <c r="AY222" s="19" t="s">
        <v>211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9" t="s">
        <v>80</v>
      </c>
      <c r="BK222" s="207">
        <f>ROUND(I222*H222,2)</f>
        <v>0</v>
      </c>
      <c r="BL222" s="19" t="s">
        <v>100</v>
      </c>
      <c r="BM222" s="206" t="s">
        <v>4696</v>
      </c>
    </row>
    <row r="223" spans="1:65" s="2" customFormat="1" ht="19.5">
      <c r="A223" s="36"/>
      <c r="B223" s="37"/>
      <c r="C223" s="38"/>
      <c r="D223" s="210" t="s">
        <v>720</v>
      </c>
      <c r="E223" s="38"/>
      <c r="F223" s="262" t="s">
        <v>4692</v>
      </c>
      <c r="G223" s="38"/>
      <c r="H223" s="38"/>
      <c r="I223" s="119"/>
      <c r="J223" s="38"/>
      <c r="K223" s="38"/>
      <c r="L223" s="41"/>
      <c r="M223" s="263"/>
      <c r="N223" s="264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720</v>
      </c>
      <c r="AU223" s="19" t="s">
        <v>80</v>
      </c>
    </row>
    <row r="224" spans="1:65" s="2" customFormat="1" ht="16.5" customHeight="1">
      <c r="A224" s="36"/>
      <c r="B224" s="37"/>
      <c r="C224" s="195" t="s">
        <v>2013</v>
      </c>
      <c r="D224" s="195" t="s">
        <v>213</v>
      </c>
      <c r="E224" s="196" t="s">
        <v>3617</v>
      </c>
      <c r="F224" s="197" t="s">
        <v>4697</v>
      </c>
      <c r="G224" s="198" t="s">
        <v>1608</v>
      </c>
      <c r="H224" s="199">
        <v>4</v>
      </c>
      <c r="I224" s="200"/>
      <c r="J224" s="201">
        <f>ROUND(I224*H224,2)</f>
        <v>0</v>
      </c>
      <c r="K224" s="197" t="s">
        <v>21</v>
      </c>
      <c r="L224" s="41"/>
      <c r="M224" s="202" t="s">
        <v>21</v>
      </c>
      <c r="N224" s="203" t="s">
        <v>44</v>
      </c>
      <c r="O224" s="66"/>
      <c r="P224" s="204">
        <f>O224*H224</f>
        <v>0</v>
      </c>
      <c r="Q224" s="204">
        <v>0</v>
      </c>
      <c r="R224" s="204">
        <f>Q224*H224</f>
        <v>0</v>
      </c>
      <c r="S224" s="204">
        <v>0</v>
      </c>
      <c r="T224" s="20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6" t="s">
        <v>100</v>
      </c>
      <c r="AT224" s="206" t="s">
        <v>213</v>
      </c>
      <c r="AU224" s="206" t="s">
        <v>80</v>
      </c>
      <c r="AY224" s="19" t="s">
        <v>211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9" t="s">
        <v>80</v>
      </c>
      <c r="BK224" s="207">
        <f>ROUND(I224*H224,2)</f>
        <v>0</v>
      </c>
      <c r="BL224" s="19" t="s">
        <v>100</v>
      </c>
      <c r="BM224" s="206" t="s">
        <v>4698</v>
      </c>
    </row>
    <row r="225" spans="1:65" s="2" customFormat="1" ht="19.5">
      <c r="A225" s="36"/>
      <c r="B225" s="37"/>
      <c r="C225" s="38"/>
      <c r="D225" s="210" t="s">
        <v>720</v>
      </c>
      <c r="E225" s="38"/>
      <c r="F225" s="262" t="s">
        <v>4692</v>
      </c>
      <c r="G225" s="38"/>
      <c r="H225" s="38"/>
      <c r="I225" s="119"/>
      <c r="J225" s="38"/>
      <c r="K225" s="38"/>
      <c r="L225" s="41"/>
      <c r="M225" s="263"/>
      <c r="N225" s="264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720</v>
      </c>
      <c r="AU225" s="19" t="s">
        <v>80</v>
      </c>
    </row>
    <row r="226" spans="1:65" s="2" customFormat="1" ht="16.5" customHeight="1">
      <c r="A226" s="36"/>
      <c r="B226" s="37"/>
      <c r="C226" s="195" t="s">
        <v>2019</v>
      </c>
      <c r="D226" s="195" t="s">
        <v>213</v>
      </c>
      <c r="E226" s="196" t="s">
        <v>3619</v>
      </c>
      <c r="F226" s="197" t="s">
        <v>4699</v>
      </c>
      <c r="G226" s="198" t="s">
        <v>1608</v>
      </c>
      <c r="H226" s="199">
        <v>1</v>
      </c>
      <c r="I226" s="200"/>
      <c r="J226" s="201">
        <f>ROUND(I226*H226,2)</f>
        <v>0</v>
      </c>
      <c r="K226" s="197" t="s">
        <v>21</v>
      </c>
      <c r="L226" s="41"/>
      <c r="M226" s="202" t="s">
        <v>21</v>
      </c>
      <c r="N226" s="203" t="s">
        <v>44</v>
      </c>
      <c r="O226" s="66"/>
      <c r="P226" s="204">
        <f>O226*H226</f>
        <v>0</v>
      </c>
      <c r="Q226" s="204">
        <v>0</v>
      </c>
      <c r="R226" s="204">
        <f>Q226*H226</f>
        <v>0</v>
      </c>
      <c r="S226" s="204">
        <v>0</v>
      </c>
      <c r="T226" s="20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6" t="s">
        <v>100</v>
      </c>
      <c r="AT226" s="206" t="s">
        <v>213</v>
      </c>
      <c r="AU226" s="206" t="s">
        <v>80</v>
      </c>
      <c r="AY226" s="19" t="s">
        <v>211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9" t="s">
        <v>80</v>
      </c>
      <c r="BK226" s="207">
        <f>ROUND(I226*H226,2)</f>
        <v>0</v>
      </c>
      <c r="BL226" s="19" t="s">
        <v>100</v>
      </c>
      <c r="BM226" s="206" t="s">
        <v>4700</v>
      </c>
    </row>
    <row r="227" spans="1:65" s="2" customFormat="1" ht="19.5">
      <c r="A227" s="36"/>
      <c r="B227" s="37"/>
      <c r="C227" s="38"/>
      <c r="D227" s="210" t="s">
        <v>720</v>
      </c>
      <c r="E227" s="38"/>
      <c r="F227" s="262" t="s">
        <v>4701</v>
      </c>
      <c r="G227" s="38"/>
      <c r="H227" s="38"/>
      <c r="I227" s="119"/>
      <c r="J227" s="38"/>
      <c r="K227" s="38"/>
      <c r="L227" s="41"/>
      <c r="M227" s="263"/>
      <c r="N227" s="264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720</v>
      </c>
      <c r="AU227" s="19" t="s">
        <v>80</v>
      </c>
    </row>
    <row r="228" spans="1:65" s="2" customFormat="1" ht="16.5" customHeight="1">
      <c r="A228" s="36"/>
      <c r="B228" s="37"/>
      <c r="C228" s="195" t="s">
        <v>2025</v>
      </c>
      <c r="D228" s="195" t="s">
        <v>213</v>
      </c>
      <c r="E228" s="196" t="s">
        <v>3620</v>
      </c>
      <c r="F228" s="197" t="s">
        <v>4702</v>
      </c>
      <c r="G228" s="198" t="s">
        <v>1608</v>
      </c>
      <c r="H228" s="199">
        <v>1</v>
      </c>
      <c r="I228" s="200"/>
      <c r="J228" s="201">
        <f>ROUND(I228*H228,2)</f>
        <v>0</v>
      </c>
      <c r="K228" s="197" t="s">
        <v>21</v>
      </c>
      <c r="L228" s="41"/>
      <c r="M228" s="202" t="s">
        <v>21</v>
      </c>
      <c r="N228" s="203" t="s">
        <v>44</v>
      </c>
      <c r="O228" s="66"/>
      <c r="P228" s="204">
        <f>O228*H228</f>
        <v>0</v>
      </c>
      <c r="Q228" s="204">
        <v>0</v>
      </c>
      <c r="R228" s="204">
        <f>Q228*H228</f>
        <v>0</v>
      </c>
      <c r="S228" s="204">
        <v>0</v>
      </c>
      <c r="T228" s="20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6" t="s">
        <v>100</v>
      </c>
      <c r="AT228" s="206" t="s">
        <v>213</v>
      </c>
      <c r="AU228" s="206" t="s">
        <v>80</v>
      </c>
      <c r="AY228" s="19" t="s">
        <v>211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9" t="s">
        <v>80</v>
      </c>
      <c r="BK228" s="207">
        <f>ROUND(I228*H228,2)</f>
        <v>0</v>
      </c>
      <c r="BL228" s="19" t="s">
        <v>100</v>
      </c>
      <c r="BM228" s="206" t="s">
        <v>4703</v>
      </c>
    </row>
    <row r="229" spans="1:65" s="2" customFormat="1" ht="19.5">
      <c r="A229" s="36"/>
      <c r="B229" s="37"/>
      <c r="C229" s="38"/>
      <c r="D229" s="210" t="s">
        <v>720</v>
      </c>
      <c r="E229" s="38"/>
      <c r="F229" s="262" t="s">
        <v>4701</v>
      </c>
      <c r="G229" s="38"/>
      <c r="H229" s="38"/>
      <c r="I229" s="119"/>
      <c r="J229" s="38"/>
      <c r="K229" s="38"/>
      <c r="L229" s="41"/>
      <c r="M229" s="263"/>
      <c r="N229" s="264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720</v>
      </c>
      <c r="AU229" s="19" t="s">
        <v>80</v>
      </c>
    </row>
    <row r="230" spans="1:65" s="2" customFormat="1" ht="16.5" customHeight="1">
      <c r="A230" s="36"/>
      <c r="B230" s="37"/>
      <c r="C230" s="195" t="s">
        <v>935</v>
      </c>
      <c r="D230" s="195" t="s">
        <v>213</v>
      </c>
      <c r="E230" s="196" t="s">
        <v>4704</v>
      </c>
      <c r="F230" s="197" t="s">
        <v>4680</v>
      </c>
      <c r="G230" s="198" t="s">
        <v>1608</v>
      </c>
      <c r="H230" s="199">
        <v>1</v>
      </c>
      <c r="I230" s="200"/>
      <c r="J230" s="201">
        <f>ROUND(I230*H230,2)</f>
        <v>0</v>
      </c>
      <c r="K230" s="197" t="s">
        <v>21</v>
      </c>
      <c r="L230" s="41"/>
      <c r="M230" s="202" t="s">
        <v>21</v>
      </c>
      <c r="N230" s="203" t="s">
        <v>44</v>
      </c>
      <c r="O230" s="66"/>
      <c r="P230" s="204">
        <f>O230*H230</f>
        <v>0</v>
      </c>
      <c r="Q230" s="204">
        <v>0</v>
      </c>
      <c r="R230" s="204">
        <f>Q230*H230</f>
        <v>0</v>
      </c>
      <c r="S230" s="204">
        <v>0</v>
      </c>
      <c r="T230" s="20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6" t="s">
        <v>100</v>
      </c>
      <c r="AT230" s="206" t="s">
        <v>213</v>
      </c>
      <c r="AU230" s="206" t="s">
        <v>80</v>
      </c>
      <c r="AY230" s="19" t="s">
        <v>211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9" t="s">
        <v>80</v>
      </c>
      <c r="BK230" s="207">
        <f>ROUND(I230*H230,2)</f>
        <v>0</v>
      </c>
      <c r="BL230" s="19" t="s">
        <v>100</v>
      </c>
      <c r="BM230" s="206" t="s">
        <v>4705</v>
      </c>
    </row>
    <row r="231" spans="1:65" s="2" customFormat="1" ht="19.5">
      <c r="A231" s="36"/>
      <c r="B231" s="37"/>
      <c r="C231" s="38"/>
      <c r="D231" s="210" t="s">
        <v>720</v>
      </c>
      <c r="E231" s="38"/>
      <c r="F231" s="262" t="s">
        <v>4655</v>
      </c>
      <c r="G231" s="38"/>
      <c r="H231" s="38"/>
      <c r="I231" s="119"/>
      <c r="J231" s="38"/>
      <c r="K231" s="38"/>
      <c r="L231" s="41"/>
      <c r="M231" s="263"/>
      <c r="N231" s="264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720</v>
      </c>
      <c r="AU231" s="19" t="s">
        <v>80</v>
      </c>
    </row>
    <row r="232" spans="1:65" s="2" customFormat="1" ht="16.5" customHeight="1">
      <c r="A232" s="36"/>
      <c r="B232" s="37"/>
      <c r="C232" s="195" t="s">
        <v>2035</v>
      </c>
      <c r="D232" s="195" t="s">
        <v>213</v>
      </c>
      <c r="E232" s="196" t="s">
        <v>3622</v>
      </c>
      <c r="F232" s="197" t="s">
        <v>4706</v>
      </c>
      <c r="G232" s="198" t="s">
        <v>1608</v>
      </c>
      <c r="H232" s="199">
        <v>4</v>
      </c>
      <c r="I232" s="200"/>
      <c r="J232" s="201">
        <f>ROUND(I232*H232,2)</f>
        <v>0</v>
      </c>
      <c r="K232" s="197" t="s">
        <v>21</v>
      </c>
      <c r="L232" s="41"/>
      <c r="M232" s="202" t="s">
        <v>21</v>
      </c>
      <c r="N232" s="203" t="s">
        <v>44</v>
      </c>
      <c r="O232" s="66"/>
      <c r="P232" s="204">
        <f>O232*H232</f>
        <v>0</v>
      </c>
      <c r="Q232" s="204">
        <v>0</v>
      </c>
      <c r="R232" s="204">
        <f>Q232*H232</f>
        <v>0</v>
      </c>
      <c r="S232" s="204">
        <v>0</v>
      </c>
      <c r="T232" s="20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6" t="s">
        <v>100</v>
      </c>
      <c r="AT232" s="206" t="s">
        <v>213</v>
      </c>
      <c r="AU232" s="206" t="s">
        <v>80</v>
      </c>
      <c r="AY232" s="19" t="s">
        <v>211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9" t="s">
        <v>80</v>
      </c>
      <c r="BK232" s="207">
        <f>ROUND(I232*H232,2)</f>
        <v>0</v>
      </c>
      <c r="BL232" s="19" t="s">
        <v>100</v>
      </c>
      <c r="BM232" s="206" t="s">
        <v>4707</v>
      </c>
    </row>
    <row r="233" spans="1:65" s="2" customFormat="1" ht="19.5">
      <c r="A233" s="36"/>
      <c r="B233" s="37"/>
      <c r="C233" s="38"/>
      <c r="D233" s="210" t="s">
        <v>720</v>
      </c>
      <c r="E233" s="38"/>
      <c r="F233" s="262" t="s">
        <v>4701</v>
      </c>
      <c r="G233" s="38"/>
      <c r="H233" s="38"/>
      <c r="I233" s="119"/>
      <c r="J233" s="38"/>
      <c r="K233" s="38"/>
      <c r="L233" s="41"/>
      <c r="M233" s="263"/>
      <c r="N233" s="264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720</v>
      </c>
      <c r="AU233" s="19" t="s">
        <v>80</v>
      </c>
    </row>
    <row r="234" spans="1:65" s="2" customFormat="1" ht="16.5" customHeight="1">
      <c r="A234" s="36"/>
      <c r="B234" s="37"/>
      <c r="C234" s="195" t="s">
        <v>2046</v>
      </c>
      <c r="D234" s="195" t="s">
        <v>213</v>
      </c>
      <c r="E234" s="196" t="s">
        <v>3623</v>
      </c>
      <c r="F234" s="197" t="s">
        <v>4708</v>
      </c>
      <c r="G234" s="198" t="s">
        <v>243</v>
      </c>
      <c r="H234" s="199">
        <v>1</v>
      </c>
      <c r="I234" s="200"/>
      <c r="J234" s="201">
        <f>ROUND(I234*H234,2)</f>
        <v>0</v>
      </c>
      <c r="K234" s="197" t="s">
        <v>21</v>
      </c>
      <c r="L234" s="41"/>
      <c r="M234" s="202" t="s">
        <v>21</v>
      </c>
      <c r="N234" s="203" t="s">
        <v>44</v>
      </c>
      <c r="O234" s="66"/>
      <c r="P234" s="204">
        <f>O234*H234</f>
        <v>0</v>
      </c>
      <c r="Q234" s="204">
        <v>0</v>
      </c>
      <c r="R234" s="204">
        <f>Q234*H234</f>
        <v>0</v>
      </c>
      <c r="S234" s="204">
        <v>0</v>
      </c>
      <c r="T234" s="20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100</v>
      </c>
      <c r="AT234" s="206" t="s">
        <v>213</v>
      </c>
      <c r="AU234" s="206" t="s">
        <v>80</v>
      </c>
      <c r="AY234" s="19" t="s">
        <v>211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9" t="s">
        <v>80</v>
      </c>
      <c r="BK234" s="207">
        <f>ROUND(I234*H234,2)</f>
        <v>0</v>
      </c>
      <c r="BL234" s="19" t="s">
        <v>100</v>
      </c>
      <c r="BM234" s="206" t="s">
        <v>4709</v>
      </c>
    </row>
    <row r="235" spans="1:65" s="2" customFormat="1" ht="19.5">
      <c r="A235" s="36"/>
      <c r="B235" s="37"/>
      <c r="C235" s="38"/>
      <c r="D235" s="210" t="s">
        <v>720</v>
      </c>
      <c r="E235" s="38"/>
      <c r="F235" s="262" t="s">
        <v>4701</v>
      </c>
      <c r="G235" s="38"/>
      <c r="H235" s="38"/>
      <c r="I235" s="119"/>
      <c r="J235" s="38"/>
      <c r="K235" s="38"/>
      <c r="L235" s="41"/>
      <c r="M235" s="263"/>
      <c r="N235" s="264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720</v>
      </c>
      <c r="AU235" s="19" t="s">
        <v>80</v>
      </c>
    </row>
    <row r="236" spans="1:65" s="2" customFormat="1" ht="16.5" customHeight="1">
      <c r="A236" s="36"/>
      <c r="B236" s="37"/>
      <c r="C236" s="195" t="s">
        <v>2057</v>
      </c>
      <c r="D236" s="195" t="s">
        <v>213</v>
      </c>
      <c r="E236" s="196" t="s">
        <v>3625</v>
      </c>
      <c r="F236" s="197" t="s">
        <v>4710</v>
      </c>
      <c r="G236" s="198" t="s">
        <v>243</v>
      </c>
      <c r="H236" s="199">
        <v>1</v>
      </c>
      <c r="I236" s="200"/>
      <c r="J236" s="201">
        <f>ROUND(I236*H236,2)</f>
        <v>0</v>
      </c>
      <c r="K236" s="197" t="s">
        <v>21</v>
      </c>
      <c r="L236" s="41"/>
      <c r="M236" s="202" t="s">
        <v>21</v>
      </c>
      <c r="N236" s="203" t="s">
        <v>44</v>
      </c>
      <c r="O236" s="66"/>
      <c r="P236" s="204">
        <f>O236*H236</f>
        <v>0</v>
      </c>
      <c r="Q236" s="204">
        <v>0</v>
      </c>
      <c r="R236" s="204">
        <f>Q236*H236</f>
        <v>0</v>
      </c>
      <c r="S236" s="204">
        <v>0</v>
      </c>
      <c r="T236" s="20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6" t="s">
        <v>100</v>
      </c>
      <c r="AT236" s="206" t="s">
        <v>213</v>
      </c>
      <c r="AU236" s="206" t="s">
        <v>80</v>
      </c>
      <c r="AY236" s="19" t="s">
        <v>211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9" t="s">
        <v>80</v>
      </c>
      <c r="BK236" s="207">
        <f>ROUND(I236*H236,2)</f>
        <v>0</v>
      </c>
      <c r="BL236" s="19" t="s">
        <v>100</v>
      </c>
      <c r="BM236" s="206" t="s">
        <v>4711</v>
      </c>
    </row>
    <row r="237" spans="1:65" s="2" customFormat="1" ht="19.5">
      <c r="A237" s="36"/>
      <c r="B237" s="37"/>
      <c r="C237" s="38"/>
      <c r="D237" s="210" t="s">
        <v>720</v>
      </c>
      <c r="E237" s="38"/>
      <c r="F237" s="262" t="s">
        <v>4701</v>
      </c>
      <c r="G237" s="38"/>
      <c r="H237" s="38"/>
      <c r="I237" s="119"/>
      <c r="J237" s="38"/>
      <c r="K237" s="38"/>
      <c r="L237" s="41"/>
      <c r="M237" s="263"/>
      <c r="N237" s="264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720</v>
      </c>
      <c r="AU237" s="19" t="s">
        <v>80</v>
      </c>
    </row>
    <row r="238" spans="1:65" s="2" customFormat="1" ht="16.5" customHeight="1">
      <c r="A238" s="36"/>
      <c r="B238" s="37"/>
      <c r="C238" s="195" t="s">
        <v>2062</v>
      </c>
      <c r="D238" s="195" t="s">
        <v>213</v>
      </c>
      <c r="E238" s="196" t="s">
        <v>3626</v>
      </c>
      <c r="F238" s="197" t="s">
        <v>4712</v>
      </c>
      <c r="G238" s="198" t="s">
        <v>1608</v>
      </c>
      <c r="H238" s="199">
        <v>5</v>
      </c>
      <c r="I238" s="200"/>
      <c r="J238" s="201">
        <f>ROUND(I238*H238,2)</f>
        <v>0</v>
      </c>
      <c r="K238" s="197" t="s">
        <v>21</v>
      </c>
      <c r="L238" s="41"/>
      <c r="M238" s="202" t="s">
        <v>21</v>
      </c>
      <c r="N238" s="203" t="s">
        <v>44</v>
      </c>
      <c r="O238" s="66"/>
      <c r="P238" s="204">
        <f>O238*H238</f>
        <v>0</v>
      </c>
      <c r="Q238" s="204">
        <v>0</v>
      </c>
      <c r="R238" s="204">
        <f>Q238*H238</f>
        <v>0</v>
      </c>
      <c r="S238" s="204">
        <v>0</v>
      </c>
      <c r="T238" s="20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6" t="s">
        <v>100</v>
      </c>
      <c r="AT238" s="206" t="s">
        <v>213</v>
      </c>
      <c r="AU238" s="206" t="s">
        <v>80</v>
      </c>
      <c r="AY238" s="19" t="s">
        <v>211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9" t="s">
        <v>80</v>
      </c>
      <c r="BK238" s="207">
        <f>ROUND(I238*H238,2)</f>
        <v>0</v>
      </c>
      <c r="BL238" s="19" t="s">
        <v>100</v>
      </c>
      <c r="BM238" s="206" t="s">
        <v>4713</v>
      </c>
    </row>
    <row r="239" spans="1:65" s="2" customFormat="1" ht="19.5">
      <c r="A239" s="36"/>
      <c r="B239" s="37"/>
      <c r="C239" s="38"/>
      <c r="D239" s="210" t="s">
        <v>720</v>
      </c>
      <c r="E239" s="38"/>
      <c r="F239" s="262" t="s">
        <v>4701</v>
      </c>
      <c r="G239" s="38"/>
      <c r="H239" s="38"/>
      <c r="I239" s="119"/>
      <c r="J239" s="38"/>
      <c r="K239" s="38"/>
      <c r="L239" s="41"/>
      <c r="M239" s="263"/>
      <c r="N239" s="264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720</v>
      </c>
      <c r="AU239" s="19" t="s">
        <v>80</v>
      </c>
    </row>
    <row r="240" spans="1:65" s="2" customFormat="1" ht="16.5" customHeight="1">
      <c r="A240" s="36"/>
      <c r="B240" s="37"/>
      <c r="C240" s="195" t="s">
        <v>2070</v>
      </c>
      <c r="D240" s="195" t="s">
        <v>213</v>
      </c>
      <c r="E240" s="196" t="s">
        <v>3628</v>
      </c>
      <c r="F240" s="197" t="s">
        <v>4714</v>
      </c>
      <c r="G240" s="198" t="s">
        <v>243</v>
      </c>
      <c r="H240" s="199">
        <v>1</v>
      </c>
      <c r="I240" s="200"/>
      <c r="J240" s="201">
        <f>ROUND(I240*H240,2)</f>
        <v>0</v>
      </c>
      <c r="K240" s="197" t="s">
        <v>21</v>
      </c>
      <c r="L240" s="41"/>
      <c r="M240" s="202" t="s">
        <v>21</v>
      </c>
      <c r="N240" s="203" t="s">
        <v>44</v>
      </c>
      <c r="O240" s="66"/>
      <c r="P240" s="204">
        <f>O240*H240</f>
        <v>0</v>
      </c>
      <c r="Q240" s="204">
        <v>0</v>
      </c>
      <c r="R240" s="204">
        <f>Q240*H240</f>
        <v>0</v>
      </c>
      <c r="S240" s="204">
        <v>0</v>
      </c>
      <c r="T240" s="20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6" t="s">
        <v>100</v>
      </c>
      <c r="AT240" s="206" t="s">
        <v>213</v>
      </c>
      <c r="AU240" s="206" t="s">
        <v>80</v>
      </c>
      <c r="AY240" s="19" t="s">
        <v>211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9" t="s">
        <v>80</v>
      </c>
      <c r="BK240" s="207">
        <f>ROUND(I240*H240,2)</f>
        <v>0</v>
      </c>
      <c r="BL240" s="19" t="s">
        <v>100</v>
      </c>
      <c r="BM240" s="206" t="s">
        <v>4715</v>
      </c>
    </row>
    <row r="241" spans="1:65" s="2" customFormat="1" ht="19.5">
      <c r="A241" s="36"/>
      <c r="B241" s="37"/>
      <c r="C241" s="38"/>
      <c r="D241" s="210" t="s">
        <v>720</v>
      </c>
      <c r="E241" s="38"/>
      <c r="F241" s="262" t="s">
        <v>4701</v>
      </c>
      <c r="G241" s="38"/>
      <c r="H241" s="38"/>
      <c r="I241" s="119"/>
      <c r="J241" s="38"/>
      <c r="K241" s="38"/>
      <c r="L241" s="41"/>
      <c r="M241" s="263"/>
      <c r="N241" s="264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720</v>
      </c>
      <c r="AU241" s="19" t="s">
        <v>80</v>
      </c>
    </row>
    <row r="242" spans="1:65" s="2" customFormat="1" ht="21.75" customHeight="1">
      <c r="A242" s="36"/>
      <c r="B242" s="37"/>
      <c r="C242" s="195" t="s">
        <v>2078</v>
      </c>
      <c r="D242" s="195" t="s">
        <v>213</v>
      </c>
      <c r="E242" s="196" t="s">
        <v>3629</v>
      </c>
      <c r="F242" s="197" t="s">
        <v>3417</v>
      </c>
      <c r="G242" s="198" t="s">
        <v>1608</v>
      </c>
      <c r="H242" s="199">
        <v>1</v>
      </c>
      <c r="I242" s="200"/>
      <c r="J242" s="201">
        <f>ROUND(I242*H242,2)</f>
        <v>0</v>
      </c>
      <c r="K242" s="197" t="s">
        <v>21</v>
      </c>
      <c r="L242" s="41"/>
      <c r="M242" s="202" t="s">
        <v>21</v>
      </c>
      <c r="N242" s="203" t="s">
        <v>44</v>
      </c>
      <c r="O242" s="66"/>
      <c r="P242" s="204">
        <f>O242*H242</f>
        <v>0</v>
      </c>
      <c r="Q242" s="204">
        <v>0</v>
      </c>
      <c r="R242" s="204">
        <f>Q242*H242</f>
        <v>0</v>
      </c>
      <c r="S242" s="204">
        <v>0</v>
      </c>
      <c r="T242" s="20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6" t="s">
        <v>100</v>
      </c>
      <c r="AT242" s="206" t="s">
        <v>213</v>
      </c>
      <c r="AU242" s="206" t="s">
        <v>80</v>
      </c>
      <c r="AY242" s="19" t="s">
        <v>211</v>
      </c>
      <c r="BE242" s="207">
        <f>IF(N242="základní",J242,0)</f>
        <v>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9" t="s">
        <v>80</v>
      </c>
      <c r="BK242" s="207">
        <f>ROUND(I242*H242,2)</f>
        <v>0</v>
      </c>
      <c r="BL242" s="19" t="s">
        <v>100</v>
      </c>
      <c r="BM242" s="206" t="s">
        <v>4716</v>
      </c>
    </row>
    <row r="243" spans="1:65" s="2" customFormat="1" ht="19.5">
      <c r="A243" s="36"/>
      <c r="B243" s="37"/>
      <c r="C243" s="38"/>
      <c r="D243" s="210" t="s">
        <v>720</v>
      </c>
      <c r="E243" s="38"/>
      <c r="F243" s="262" t="s">
        <v>3300</v>
      </c>
      <c r="G243" s="38"/>
      <c r="H243" s="38"/>
      <c r="I243" s="119"/>
      <c r="J243" s="38"/>
      <c r="K243" s="38"/>
      <c r="L243" s="41"/>
      <c r="M243" s="263"/>
      <c r="N243" s="264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720</v>
      </c>
      <c r="AU243" s="19" t="s">
        <v>80</v>
      </c>
    </row>
    <row r="244" spans="1:65" s="2" customFormat="1" ht="21.75" customHeight="1">
      <c r="A244" s="36"/>
      <c r="B244" s="37"/>
      <c r="C244" s="195" t="s">
        <v>2084</v>
      </c>
      <c r="D244" s="195" t="s">
        <v>213</v>
      </c>
      <c r="E244" s="196" t="s">
        <v>3631</v>
      </c>
      <c r="F244" s="197" t="s">
        <v>3417</v>
      </c>
      <c r="G244" s="198" t="s">
        <v>1608</v>
      </c>
      <c r="H244" s="199">
        <v>1</v>
      </c>
      <c r="I244" s="200"/>
      <c r="J244" s="201">
        <f>ROUND(I244*H244,2)</f>
        <v>0</v>
      </c>
      <c r="K244" s="197" t="s">
        <v>21</v>
      </c>
      <c r="L244" s="41"/>
      <c r="M244" s="202" t="s">
        <v>21</v>
      </c>
      <c r="N244" s="203" t="s">
        <v>44</v>
      </c>
      <c r="O244" s="66"/>
      <c r="P244" s="204">
        <f>O244*H244</f>
        <v>0</v>
      </c>
      <c r="Q244" s="204">
        <v>0</v>
      </c>
      <c r="R244" s="204">
        <f>Q244*H244</f>
        <v>0</v>
      </c>
      <c r="S244" s="204">
        <v>0</v>
      </c>
      <c r="T244" s="20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6" t="s">
        <v>100</v>
      </c>
      <c r="AT244" s="206" t="s">
        <v>213</v>
      </c>
      <c r="AU244" s="206" t="s">
        <v>80</v>
      </c>
      <c r="AY244" s="19" t="s">
        <v>211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9" t="s">
        <v>80</v>
      </c>
      <c r="BK244" s="207">
        <f>ROUND(I244*H244,2)</f>
        <v>0</v>
      </c>
      <c r="BL244" s="19" t="s">
        <v>100</v>
      </c>
      <c r="BM244" s="206" t="s">
        <v>4717</v>
      </c>
    </row>
    <row r="245" spans="1:65" s="2" customFormat="1" ht="19.5">
      <c r="A245" s="36"/>
      <c r="B245" s="37"/>
      <c r="C245" s="38"/>
      <c r="D245" s="210" t="s">
        <v>720</v>
      </c>
      <c r="E245" s="38"/>
      <c r="F245" s="262" t="s">
        <v>3304</v>
      </c>
      <c r="G245" s="38"/>
      <c r="H245" s="38"/>
      <c r="I245" s="119"/>
      <c r="J245" s="38"/>
      <c r="K245" s="38"/>
      <c r="L245" s="41"/>
      <c r="M245" s="263"/>
      <c r="N245" s="264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720</v>
      </c>
      <c r="AU245" s="19" t="s">
        <v>80</v>
      </c>
    </row>
    <row r="246" spans="1:65" s="2" customFormat="1" ht="16.5" customHeight="1">
      <c r="A246" s="36"/>
      <c r="B246" s="37"/>
      <c r="C246" s="195" t="s">
        <v>2091</v>
      </c>
      <c r="D246" s="195" t="s">
        <v>213</v>
      </c>
      <c r="E246" s="196" t="s">
        <v>3632</v>
      </c>
      <c r="F246" s="197" t="s">
        <v>4718</v>
      </c>
      <c r="G246" s="198" t="s">
        <v>1608</v>
      </c>
      <c r="H246" s="199">
        <v>26</v>
      </c>
      <c r="I246" s="200"/>
      <c r="J246" s="201">
        <f>ROUND(I246*H246,2)</f>
        <v>0</v>
      </c>
      <c r="K246" s="197" t="s">
        <v>21</v>
      </c>
      <c r="L246" s="41"/>
      <c r="M246" s="202" t="s">
        <v>21</v>
      </c>
      <c r="N246" s="203" t="s">
        <v>44</v>
      </c>
      <c r="O246" s="66"/>
      <c r="P246" s="204">
        <f>O246*H246</f>
        <v>0</v>
      </c>
      <c r="Q246" s="204">
        <v>0</v>
      </c>
      <c r="R246" s="204">
        <f>Q246*H246</f>
        <v>0</v>
      </c>
      <c r="S246" s="204">
        <v>0</v>
      </c>
      <c r="T246" s="20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6" t="s">
        <v>100</v>
      </c>
      <c r="AT246" s="206" t="s">
        <v>213</v>
      </c>
      <c r="AU246" s="206" t="s">
        <v>80</v>
      </c>
      <c r="AY246" s="19" t="s">
        <v>211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9" t="s">
        <v>80</v>
      </c>
      <c r="BK246" s="207">
        <f>ROUND(I246*H246,2)</f>
        <v>0</v>
      </c>
      <c r="BL246" s="19" t="s">
        <v>100</v>
      </c>
      <c r="BM246" s="206" t="s">
        <v>4719</v>
      </c>
    </row>
    <row r="247" spans="1:65" s="2" customFormat="1" ht="19.5">
      <c r="A247" s="36"/>
      <c r="B247" s="37"/>
      <c r="C247" s="38"/>
      <c r="D247" s="210" t="s">
        <v>720</v>
      </c>
      <c r="E247" s="38"/>
      <c r="F247" s="262" t="s">
        <v>4720</v>
      </c>
      <c r="G247" s="38"/>
      <c r="H247" s="38"/>
      <c r="I247" s="119"/>
      <c r="J247" s="38"/>
      <c r="K247" s="38"/>
      <c r="L247" s="41"/>
      <c r="M247" s="263"/>
      <c r="N247" s="264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720</v>
      </c>
      <c r="AU247" s="19" t="s">
        <v>80</v>
      </c>
    </row>
    <row r="248" spans="1:65" s="2" customFormat="1" ht="16.5" customHeight="1">
      <c r="A248" s="36"/>
      <c r="B248" s="37"/>
      <c r="C248" s="195" t="s">
        <v>2101</v>
      </c>
      <c r="D248" s="195" t="s">
        <v>213</v>
      </c>
      <c r="E248" s="196" t="s">
        <v>3634</v>
      </c>
      <c r="F248" s="197" t="s">
        <v>4718</v>
      </c>
      <c r="G248" s="198" t="s">
        <v>1608</v>
      </c>
      <c r="H248" s="199">
        <v>26</v>
      </c>
      <c r="I248" s="200"/>
      <c r="J248" s="201">
        <f>ROUND(I248*H248,2)</f>
        <v>0</v>
      </c>
      <c r="K248" s="197" t="s">
        <v>21</v>
      </c>
      <c r="L248" s="41"/>
      <c r="M248" s="202" t="s">
        <v>21</v>
      </c>
      <c r="N248" s="203" t="s">
        <v>44</v>
      </c>
      <c r="O248" s="66"/>
      <c r="P248" s="204">
        <f>O248*H248</f>
        <v>0</v>
      </c>
      <c r="Q248" s="204">
        <v>0</v>
      </c>
      <c r="R248" s="204">
        <f>Q248*H248</f>
        <v>0</v>
      </c>
      <c r="S248" s="204">
        <v>0</v>
      </c>
      <c r="T248" s="20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6" t="s">
        <v>100</v>
      </c>
      <c r="AT248" s="206" t="s">
        <v>213</v>
      </c>
      <c r="AU248" s="206" t="s">
        <v>80</v>
      </c>
      <c r="AY248" s="19" t="s">
        <v>211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9" t="s">
        <v>80</v>
      </c>
      <c r="BK248" s="207">
        <f>ROUND(I248*H248,2)</f>
        <v>0</v>
      </c>
      <c r="BL248" s="19" t="s">
        <v>100</v>
      </c>
      <c r="BM248" s="206" t="s">
        <v>4721</v>
      </c>
    </row>
    <row r="249" spans="1:65" s="2" customFormat="1" ht="19.5">
      <c r="A249" s="36"/>
      <c r="B249" s="37"/>
      <c r="C249" s="38"/>
      <c r="D249" s="210" t="s">
        <v>720</v>
      </c>
      <c r="E249" s="38"/>
      <c r="F249" s="262" t="s">
        <v>4722</v>
      </c>
      <c r="G249" s="38"/>
      <c r="H249" s="38"/>
      <c r="I249" s="119"/>
      <c r="J249" s="38"/>
      <c r="K249" s="38"/>
      <c r="L249" s="41"/>
      <c r="M249" s="263"/>
      <c r="N249" s="264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720</v>
      </c>
      <c r="AU249" s="19" t="s">
        <v>80</v>
      </c>
    </row>
    <row r="250" spans="1:65" s="2" customFormat="1" ht="16.5" customHeight="1">
      <c r="A250" s="36"/>
      <c r="B250" s="37"/>
      <c r="C250" s="195" t="s">
        <v>2119</v>
      </c>
      <c r="D250" s="195" t="s">
        <v>213</v>
      </c>
      <c r="E250" s="196" t="s">
        <v>3635</v>
      </c>
      <c r="F250" s="197" t="s">
        <v>3995</v>
      </c>
      <c r="G250" s="198" t="s">
        <v>1608</v>
      </c>
      <c r="H250" s="199">
        <v>10</v>
      </c>
      <c r="I250" s="200"/>
      <c r="J250" s="201">
        <f>ROUND(I250*H250,2)</f>
        <v>0</v>
      </c>
      <c r="K250" s="197" t="s">
        <v>21</v>
      </c>
      <c r="L250" s="41"/>
      <c r="M250" s="202" t="s">
        <v>21</v>
      </c>
      <c r="N250" s="203" t="s">
        <v>44</v>
      </c>
      <c r="O250" s="66"/>
      <c r="P250" s="204">
        <f>O250*H250</f>
        <v>0</v>
      </c>
      <c r="Q250" s="204">
        <v>0</v>
      </c>
      <c r="R250" s="204">
        <f>Q250*H250</f>
        <v>0</v>
      </c>
      <c r="S250" s="204">
        <v>0</v>
      </c>
      <c r="T250" s="20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6" t="s">
        <v>100</v>
      </c>
      <c r="AT250" s="206" t="s">
        <v>213</v>
      </c>
      <c r="AU250" s="206" t="s">
        <v>80</v>
      </c>
      <c r="AY250" s="19" t="s">
        <v>211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9" t="s">
        <v>80</v>
      </c>
      <c r="BK250" s="207">
        <f>ROUND(I250*H250,2)</f>
        <v>0</v>
      </c>
      <c r="BL250" s="19" t="s">
        <v>100</v>
      </c>
      <c r="BM250" s="206" t="s">
        <v>4723</v>
      </c>
    </row>
    <row r="251" spans="1:65" s="2" customFormat="1" ht="19.5">
      <c r="A251" s="36"/>
      <c r="B251" s="37"/>
      <c r="C251" s="38"/>
      <c r="D251" s="210" t="s">
        <v>720</v>
      </c>
      <c r="E251" s="38"/>
      <c r="F251" s="262" t="s">
        <v>4720</v>
      </c>
      <c r="G251" s="38"/>
      <c r="H251" s="38"/>
      <c r="I251" s="119"/>
      <c r="J251" s="38"/>
      <c r="K251" s="38"/>
      <c r="L251" s="41"/>
      <c r="M251" s="263"/>
      <c r="N251" s="264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720</v>
      </c>
      <c r="AU251" s="19" t="s">
        <v>80</v>
      </c>
    </row>
    <row r="252" spans="1:65" s="2" customFormat="1" ht="21.75" customHeight="1">
      <c r="A252" s="36"/>
      <c r="B252" s="37"/>
      <c r="C252" s="195" t="s">
        <v>940</v>
      </c>
      <c r="D252" s="195" t="s">
        <v>213</v>
      </c>
      <c r="E252" s="196" t="s">
        <v>4724</v>
      </c>
      <c r="F252" s="197" t="s">
        <v>4725</v>
      </c>
      <c r="G252" s="198" t="s">
        <v>1608</v>
      </c>
      <c r="H252" s="199">
        <v>1</v>
      </c>
      <c r="I252" s="200"/>
      <c r="J252" s="201">
        <f>ROUND(I252*H252,2)</f>
        <v>0</v>
      </c>
      <c r="K252" s="197" t="s">
        <v>21</v>
      </c>
      <c r="L252" s="41"/>
      <c r="M252" s="202" t="s">
        <v>21</v>
      </c>
      <c r="N252" s="203" t="s">
        <v>44</v>
      </c>
      <c r="O252" s="66"/>
      <c r="P252" s="204">
        <f>O252*H252</f>
        <v>0</v>
      </c>
      <c r="Q252" s="204">
        <v>0</v>
      </c>
      <c r="R252" s="204">
        <f>Q252*H252</f>
        <v>0</v>
      </c>
      <c r="S252" s="204">
        <v>0</v>
      </c>
      <c r="T252" s="20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06" t="s">
        <v>100</v>
      </c>
      <c r="AT252" s="206" t="s">
        <v>213</v>
      </c>
      <c r="AU252" s="206" t="s">
        <v>80</v>
      </c>
      <c r="AY252" s="19" t="s">
        <v>211</v>
      </c>
      <c r="BE252" s="207">
        <f>IF(N252="základní",J252,0)</f>
        <v>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9" t="s">
        <v>80</v>
      </c>
      <c r="BK252" s="207">
        <f>ROUND(I252*H252,2)</f>
        <v>0</v>
      </c>
      <c r="BL252" s="19" t="s">
        <v>100</v>
      </c>
      <c r="BM252" s="206" t="s">
        <v>4726</v>
      </c>
    </row>
    <row r="253" spans="1:65" s="2" customFormat="1" ht="19.5">
      <c r="A253" s="36"/>
      <c r="B253" s="37"/>
      <c r="C253" s="38"/>
      <c r="D253" s="210" t="s">
        <v>720</v>
      </c>
      <c r="E253" s="38"/>
      <c r="F253" s="262" t="s">
        <v>4619</v>
      </c>
      <c r="G253" s="38"/>
      <c r="H253" s="38"/>
      <c r="I253" s="119"/>
      <c r="J253" s="38"/>
      <c r="K253" s="38"/>
      <c r="L253" s="41"/>
      <c r="M253" s="263"/>
      <c r="N253" s="264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720</v>
      </c>
      <c r="AU253" s="19" t="s">
        <v>80</v>
      </c>
    </row>
    <row r="254" spans="1:65" s="2" customFormat="1" ht="16.5" customHeight="1">
      <c r="A254" s="36"/>
      <c r="B254" s="37"/>
      <c r="C254" s="195" t="s">
        <v>2124</v>
      </c>
      <c r="D254" s="195" t="s">
        <v>213</v>
      </c>
      <c r="E254" s="196" t="s">
        <v>3637</v>
      </c>
      <c r="F254" s="197" t="s">
        <v>3995</v>
      </c>
      <c r="G254" s="198" t="s">
        <v>1608</v>
      </c>
      <c r="H254" s="199">
        <v>10</v>
      </c>
      <c r="I254" s="200"/>
      <c r="J254" s="201">
        <f>ROUND(I254*H254,2)</f>
        <v>0</v>
      </c>
      <c r="K254" s="197" t="s">
        <v>21</v>
      </c>
      <c r="L254" s="41"/>
      <c r="M254" s="202" t="s">
        <v>21</v>
      </c>
      <c r="N254" s="203" t="s">
        <v>44</v>
      </c>
      <c r="O254" s="66"/>
      <c r="P254" s="204">
        <f>O254*H254</f>
        <v>0</v>
      </c>
      <c r="Q254" s="204">
        <v>0</v>
      </c>
      <c r="R254" s="204">
        <f>Q254*H254</f>
        <v>0</v>
      </c>
      <c r="S254" s="204">
        <v>0</v>
      </c>
      <c r="T254" s="20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6" t="s">
        <v>100</v>
      </c>
      <c r="AT254" s="206" t="s">
        <v>213</v>
      </c>
      <c r="AU254" s="206" t="s">
        <v>80</v>
      </c>
      <c r="AY254" s="19" t="s">
        <v>211</v>
      </c>
      <c r="BE254" s="207">
        <f>IF(N254="základní",J254,0)</f>
        <v>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9" t="s">
        <v>80</v>
      </c>
      <c r="BK254" s="207">
        <f>ROUND(I254*H254,2)</f>
        <v>0</v>
      </c>
      <c r="BL254" s="19" t="s">
        <v>100</v>
      </c>
      <c r="BM254" s="206" t="s">
        <v>4727</v>
      </c>
    </row>
    <row r="255" spans="1:65" s="2" customFormat="1" ht="19.5">
      <c r="A255" s="36"/>
      <c r="B255" s="37"/>
      <c r="C255" s="38"/>
      <c r="D255" s="210" t="s">
        <v>720</v>
      </c>
      <c r="E255" s="38"/>
      <c r="F255" s="262" t="s">
        <v>4722</v>
      </c>
      <c r="G255" s="38"/>
      <c r="H255" s="38"/>
      <c r="I255" s="119"/>
      <c r="J255" s="38"/>
      <c r="K255" s="38"/>
      <c r="L255" s="41"/>
      <c r="M255" s="263"/>
      <c r="N255" s="264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720</v>
      </c>
      <c r="AU255" s="19" t="s">
        <v>80</v>
      </c>
    </row>
    <row r="256" spans="1:65" s="2" customFormat="1" ht="16.5" customHeight="1">
      <c r="A256" s="36"/>
      <c r="B256" s="37"/>
      <c r="C256" s="195" t="s">
        <v>2132</v>
      </c>
      <c r="D256" s="195" t="s">
        <v>213</v>
      </c>
      <c r="E256" s="196" t="s">
        <v>3638</v>
      </c>
      <c r="F256" s="197" t="s">
        <v>4001</v>
      </c>
      <c r="G256" s="198" t="s">
        <v>1608</v>
      </c>
      <c r="H256" s="199">
        <v>31</v>
      </c>
      <c r="I256" s="200"/>
      <c r="J256" s="201">
        <f>ROUND(I256*H256,2)</f>
        <v>0</v>
      </c>
      <c r="K256" s="197" t="s">
        <v>21</v>
      </c>
      <c r="L256" s="41"/>
      <c r="M256" s="202" t="s">
        <v>21</v>
      </c>
      <c r="N256" s="203" t="s">
        <v>44</v>
      </c>
      <c r="O256" s="66"/>
      <c r="P256" s="204">
        <f>O256*H256</f>
        <v>0</v>
      </c>
      <c r="Q256" s="204">
        <v>0</v>
      </c>
      <c r="R256" s="204">
        <f>Q256*H256</f>
        <v>0</v>
      </c>
      <c r="S256" s="204">
        <v>0</v>
      </c>
      <c r="T256" s="20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6" t="s">
        <v>100</v>
      </c>
      <c r="AT256" s="206" t="s">
        <v>213</v>
      </c>
      <c r="AU256" s="206" t="s">
        <v>80</v>
      </c>
      <c r="AY256" s="19" t="s">
        <v>211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9" t="s">
        <v>80</v>
      </c>
      <c r="BK256" s="207">
        <f>ROUND(I256*H256,2)</f>
        <v>0</v>
      </c>
      <c r="BL256" s="19" t="s">
        <v>100</v>
      </c>
      <c r="BM256" s="206" t="s">
        <v>4728</v>
      </c>
    </row>
    <row r="257" spans="1:65" s="2" customFormat="1" ht="19.5">
      <c r="A257" s="36"/>
      <c r="B257" s="37"/>
      <c r="C257" s="38"/>
      <c r="D257" s="210" t="s">
        <v>720</v>
      </c>
      <c r="E257" s="38"/>
      <c r="F257" s="262" t="s">
        <v>4720</v>
      </c>
      <c r="G257" s="38"/>
      <c r="H257" s="38"/>
      <c r="I257" s="119"/>
      <c r="J257" s="38"/>
      <c r="K257" s="38"/>
      <c r="L257" s="41"/>
      <c r="M257" s="263"/>
      <c r="N257" s="264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720</v>
      </c>
      <c r="AU257" s="19" t="s">
        <v>80</v>
      </c>
    </row>
    <row r="258" spans="1:65" s="2" customFormat="1" ht="16.5" customHeight="1">
      <c r="A258" s="36"/>
      <c r="B258" s="37"/>
      <c r="C258" s="195" t="s">
        <v>2139</v>
      </c>
      <c r="D258" s="195" t="s">
        <v>213</v>
      </c>
      <c r="E258" s="196" t="s">
        <v>3640</v>
      </c>
      <c r="F258" s="197" t="s">
        <v>4001</v>
      </c>
      <c r="G258" s="198" t="s">
        <v>1608</v>
      </c>
      <c r="H258" s="199">
        <v>31</v>
      </c>
      <c r="I258" s="200"/>
      <c r="J258" s="201">
        <f>ROUND(I258*H258,2)</f>
        <v>0</v>
      </c>
      <c r="K258" s="197" t="s">
        <v>21</v>
      </c>
      <c r="L258" s="41"/>
      <c r="M258" s="202" t="s">
        <v>21</v>
      </c>
      <c r="N258" s="203" t="s">
        <v>44</v>
      </c>
      <c r="O258" s="66"/>
      <c r="P258" s="204">
        <f>O258*H258</f>
        <v>0</v>
      </c>
      <c r="Q258" s="204">
        <v>0</v>
      </c>
      <c r="R258" s="204">
        <f>Q258*H258</f>
        <v>0</v>
      </c>
      <c r="S258" s="204">
        <v>0</v>
      </c>
      <c r="T258" s="20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6" t="s">
        <v>100</v>
      </c>
      <c r="AT258" s="206" t="s">
        <v>213</v>
      </c>
      <c r="AU258" s="206" t="s">
        <v>80</v>
      </c>
      <c r="AY258" s="19" t="s">
        <v>211</v>
      </c>
      <c r="BE258" s="207">
        <f>IF(N258="základní",J258,0)</f>
        <v>0</v>
      </c>
      <c r="BF258" s="207">
        <f>IF(N258="snížená",J258,0)</f>
        <v>0</v>
      </c>
      <c r="BG258" s="207">
        <f>IF(N258="zákl. přenesená",J258,0)</f>
        <v>0</v>
      </c>
      <c r="BH258" s="207">
        <f>IF(N258="sníž. přenesená",J258,0)</f>
        <v>0</v>
      </c>
      <c r="BI258" s="207">
        <f>IF(N258="nulová",J258,0)</f>
        <v>0</v>
      </c>
      <c r="BJ258" s="19" t="s">
        <v>80</v>
      </c>
      <c r="BK258" s="207">
        <f>ROUND(I258*H258,2)</f>
        <v>0</v>
      </c>
      <c r="BL258" s="19" t="s">
        <v>100</v>
      </c>
      <c r="BM258" s="206" t="s">
        <v>4729</v>
      </c>
    </row>
    <row r="259" spans="1:65" s="2" customFormat="1" ht="19.5">
      <c r="A259" s="36"/>
      <c r="B259" s="37"/>
      <c r="C259" s="38"/>
      <c r="D259" s="210" t="s">
        <v>720</v>
      </c>
      <c r="E259" s="38"/>
      <c r="F259" s="262" t="s">
        <v>4722</v>
      </c>
      <c r="G259" s="38"/>
      <c r="H259" s="38"/>
      <c r="I259" s="119"/>
      <c r="J259" s="38"/>
      <c r="K259" s="38"/>
      <c r="L259" s="41"/>
      <c r="M259" s="263"/>
      <c r="N259" s="264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720</v>
      </c>
      <c r="AU259" s="19" t="s">
        <v>80</v>
      </c>
    </row>
    <row r="260" spans="1:65" s="2" customFormat="1" ht="16.5" customHeight="1">
      <c r="A260" s="36"/>
      <c r="B260" s="37"/>
      <c r="C260" s="195" t="s">
        <v>2144</v>
      </c>
      <c r="D260" s="195" t="s">
        <v>213</v>
      </c>
      <c r="E260" s="196" t="s">
        <v>3641</v>
      </c>
      <c r="F260" s="197" t="s">
        <v>4007</v>
      </c>
      <c r="G260" s="198" t="s">
        <v>1608</v>
      </c>
      <c r="H260" s="199">
        <v>7</v>
      </c>
      <c r="I260" s="200"/>
      <c r="J260" s="201">
        <f>ROUND(I260*H260,2)</f>
        <v>0</v>
      </c>
      <c r="K260" s="197" t="s">
        <v>21</v>
      </c>
      <c r="L260" s="41"/>
      <c r="M260" s="202" t="s">
        <v>21</v>
      </c>
      <c r="N260" s="203" t="s">
        <v>44</v>
      </c>
      <c r="O260" s="66"/>
      <c r="P260" s="204">
        <f>O260*H260</f>
        <v>0</v>
      </c>
      <c r="Q260" s="204">
        <v>0</v>
      </c>
      <c r="R260" s="204">
        <f>Q260*H260</f>
        <v>0</v>
      </c>
      <c r="S260" s="204">
        <v>0</v>
      </c>
      <c r="T260" s="20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6" t="s">
        <v>100</v>
      </c>
      <c r="AT260" s="206" t="s">
        <v>213</v>
      </c>
      <c r="AU260" s="206" t="s">
        <v>80</v>
      </c>
      <c r="AY260" s="19" t="s">
        <v>211</v>
      </c>
      <c r="BE260" s="207">
        <f>IF(N260="základní",J260,0)</f>
        <v>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9" t="s">
        <v>80</v>
      </c>
      <c r="BK260" s="207">
        <f>ROUND(I260*H260,2)</f>
        <v>0</v>
      </c>
      <c r="BL260" s="19" t="s">
        <v>100</v>
      </c>
      <c r="BM260" s="206" t="s">
        <v>4730</v>
      </c>
    </row>
    <row r="261" spans="1:65" s="2" customFormat="1" ht="19.5">
      <c r="A261" s="36"/>
      <c r="B261" s="37"/>
      <c r="C261" s="38"/>
      <c r="D261" s="210" t="s">
        <v>720</v>
      </c>
      <c r="E261" s="38"/>
      <c r="F261" s="262" t="s">
        <v>3291</v>
      </c>
      <c r="G261" s="38"/>
      <c r="H261" s="38"/>
      <c r="I261" s="119"/>
      <c r="J261" s="38"/>
      <c r="K261" s="38"/>
      <c r="L261" s="41"/>
      <c r="M261" s="263"/>
      <c r="N261" s="264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720</v>
      </c>
      <c r="AU261" s="19" t="s">
        <v>80</v>
      </c>
    </row>
    <row r="262" spans="1:65" s="2" customFormat="1" ht="16.5" customHeight="1">
      <c r="A262" s="36"/>
      <c r="B262" s="37"/>
      <c r="C262" s="195" t="s">
        <v>2150</v>
      </c>
      <c r="D262" s="195" t="s">
        <v>213</v>
      </c>
      <c r="E262" s="196" t="s">
        <v>3643</v>
      </c>
      <c r="F262" s="197" t="s">
        <v>4007</v>
      </c>
      <c r="G262" s="198" t="s">
        <v>1608</v>
      </c>
      <c r="H262" s="199">
        <v>7</v>
      </c>
      <c r="I262" s="200"/>
      <c r="J262" s="201">
        <f>ROUND(I262*H262,2)</f>
        <v>0</v>
      </c>
      <c r="K262" s="197" t="s">
        <v>21</v>
      </c>
      <c r="L262" s="41"/>
      <c r="M262" s="202" t="s">
        <v>21</v>
      </c>
      <c r="N262" s="203" t="s">
        <v>44</v>
      </c>
      <c r="O262" s="66"/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6" t="s">
        <v>100</v>
      </c>
      <c r="AT262" s="206" t="s">
        <v>213</v>
      </c>
      <c r="AU262" s="206" t="s">
        <v>80</v>
      </c>
      <c r="AY262" s="19" t="s">
        <v>211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9" t="s">
        <v>80</v>
      </c>
      <c r="BK262" s="207">
        <f>ROUND(I262*H262,2)</f>
        <v>0</v>
      </c>
      <c r="BL262" s="19" t="s">
        <v>100</v>
      </c>
      <c r="BM262" s="206" t="s">
        <v>4731</v>
      </c>
    </row>
    <row r="263" spans="1:65" s="2" customFormat="1" ht="19.5">
      <c r="A263" s="36"/>
      <c r="B263" s="37"/>
      <c r="C263" s="38"/>
      <c r="D263" s="210" t="s">
        <v>720</v>
      </c>
      <c r="E263" s="38"/>
      <c r="F263" s="262" t="s">
        <v>4011</v>
      </c>
      <c r="G263" s="38"/>
      <c r="H263" s="38"/>
      <c r="I263" s="119"/>
      <c r="J263" s="38"/>
      <c r="K263" s="38"/>
      <c r="L263" s="41"/>
      <c r="M263" s="263"/>
      <c r="N263" s="264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720</v>
      </c>
      <c r="AU263" s="19" t="s">
        <v>80</v>
      </c>
    </row>
    <row r="264" spans="1:65" s="2" customFormat="1" ht="16.5" customHeight="1">
      <c r="A264" s="36"/>
      <c r="B264" s="37"/>
      <c r="C264" s="195" t="s">
        <v>2155</v>
      </c>
      <c r="D264" s="195" t="s">
        <v>213</v>
      </c>
      <c r="E264" s="196" t="s">
        <v>3644</v>
      </c>
      <c r="F264" s="197" t="s">
        <v>3424</v>
      </c>
      <c r="G264" s="198" t="s">
        <v>438</v>
      </c>
      <c r="H264" s="199">
        <v>95</v>
      </c>
      <c r="I264" s="200"/>
      <c r="J264" s="201">
        <f>ROUND(I264*H264,2)</f>
        <v>0</v>
      </c>
      <c r="K264" s="197" t="s">
        <v>21</v>
      </c>
      <c r="L264" s="41"/>
      <c r="M264" s="202" t="s">
        <v>21</v>
      </c>
      <c r="N264" s="203" t="s">
        <v>44</v>
      </c>
      <c r="O264" s="66"/>
      <c r="P264" s="204">
        <f>O264*H264</f>
        <v>0</v>
      </c>
      <c r="Q264" s="204">
        <v>0</v>
      </c>
      <c r="R264" s="204">
        <f>Q264*H264</f>
        <v>0</v>
      </c>
      <c r="S264" s="204">
        <v>0</v>
      </c>
      <c r="T264" s="20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6" t="s">
        <v>100</v>
      </c>
      <c r="AT264" s="206" t="s">
        <v>213</v>
      </c>
      <c r="AU264" s="206" t="s">
        <v>80</v>
      </c>
      <c r="AY264" s="19" t="s">
        <v>211</v>
      </c>
      <c r="BE264" s="207">
        <f>IF(N264="základní",J264,0)</f>
        <v>0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9" t="s">
        <v>80</v>
      </c>
      <c r="BK264" s="207">
        <f>ROUND(I264*H264,2)</f>
        <v>0</v>
      </c>
      <c r="BL264" s="19" t="s">
        <v>100</v>
      </c>
      <c r="BM264" s="206" t="s">
        <v>4732</v>
      </c>
    </row>
    <row r="265" spans="1:65" s="2" customFormat="1" ht="19.5">
      <c r="A265" s="36"/>
      <c r="B265" s="37"/>
      <c r="C265" s="38"/>
      <c r="D265" s="210" t="s">
        <v>720</v>
      </c>
      <c r="E265" s="38"/>
      <c r="F265" s="262" t="s">
        <v>4720</v>
      </c>
      <c r="G265" s="38"/>
      <c r="H265" s="38"/>
      <c r="I265" s="119"/>
      <c r="J265" s="38"/>
      <c r="K265" s="38"/>
      <c r="L265" s="41"/>
      <c r="M265" s="263"/>
      <c r="N265" s="264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720</v>
      </c>
      <c r="AU265" s="19" t="s">
        <v>80</v>
      </c>
    </row>
    <row r="266" spans="1:65" s="2" customFormat="1" ht="16.5" customHeight="1">
      <c r="A266" s="36"/>
      <c r="B266" s="37"/>
      <c r="C266" s="195" t="s">
        <v>2160</v>
      </c>
      <c r="D266" s="195" t="s">
        <v>213</v>
      </c>
      <c r="E266" s="196" t="s">
        <v>3647</v>
      </c>
      <c r="F266" s="197" t="s">
        <v>3424</v>
      </c>
      <c r="G266" s="198" t="s">
        <v>438</v>
      </c>
      <c r="H266" s="199">
        <v>95</v>
      </c>
      <c r="I266" s="200"/>
      <c r="J266" s="201">
        <f>ROUND(I266*H266,2)</f>
        <v>0</v>
      </c>
      <c r="K266" s="197" t="s">
        <v>21</v>
      </c>
      <c r="L266" s="41"/>
      <c r="M266" s="202" t="s">
        <v>21</v>
      </c>
      <c r="N266" s="203" t="s">
        <v>44</v>
      </c>
      <c r="O266" s="66"/>
      <c r="P266" s="204">
        <f>O266*H266</f>
        <v>0</v>
      </c>
      <c r="Q266" s="204">
        <v>0</v>
      </c>
      <c r="R266" s="204">
        <f>Q266*H266</f>
        <v>0</v>
      </c>
      <c r="S266" s="204">
        <v>0</v>
      </c>
      <c r="T266" s="20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6" t="s">
        <v>100</v>
      </c>
      <c r="AT266" s="206" t="s">
        <v>213</v>
      </c>
      <c r="AU266" s="206" t="s">
        <v>80</v>
      </c>
      <c r="AY266" s="19" t="s">
        <v>211</v>
      </c>
      <c r="BE266" s="207">
        <f>IF(N266="základní",J266,0)</f>
        <v>0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9" t="s">
        <v>80</v>
      </c>
      <c r="BK266" s="207">
        <f>ROUND(I266*H266,2)</f>
        <v>0</v>
      </c>
      <c r="BL266" s="19" t="s">
        <v>100</v>
      </c>
      <c r="BM266" s="206" t="s">
        <v>4733</v>
      </c>
    </row>
    <row r="267" spans="1:65" s="2" customFormat="1" ht="19.5">
      <c r="A267" s="36"/>
      <c r="B267" s="37"/>
      <c r="C267" s="38"/>
      <c r="D267" s="210" t="s">
        <v>720</v>
      </c>
      <c r="E267" s="38"/>
      <c r="F267" s="262" t="s">
        <v>4734</v>
      </c>
      <c r="G267" s="38"/>
      <c r="H267" s="38"/>
      <c r="I267" s="119"/>
      <c r="J267" s="38"/>
      <c r="K267" s="38"/>
      <c r="L267" s="41"/>
      <c r="M267" s="263"/>
      <c r="N267" s="264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720</v>
      </c>
      <c r="AU267" s="19" t="s">
        <v>80</v>
      </c>
    </row>
    <row r="268" spans="1:65" s="2" customFormat="1" ht="16.5" customHeight="1">
      <c r="A268" s="36"/>
      <c r="B268" s="37"/>
      <c r="C268" s="195" t="s">
        <v>2167</v>
      </c>
      <c r="D268" s="195" t="s">
        <v>213</v>
      </c>
      <c r="E268" s="196" t="s">
        <v>3650</v>
      </c>
      <c r="F268" s="197" t="s">
        <v>3758</v>
      </c>
      <c r="G268" s="198" t="s">
        <v>438</v>
      </c>
      <c r="H268" s="199">
        <v>367</v>
      </c>
      <c r="I268" s="200"/>
      <c r="J268" s="201">
        <f>ROUND(I268*H268,2)</f>
        <v>0</v>
      </c>
      <c r="K268" s="197" t="s">
        <v>21</v>
      </c>
      <c r="L268" s="41"/>
      <c r="M268" s="202" t="s">
        <v>21</v>
      </c>
      <c r="N268" s="203" t="s">
        <v>44</v>
      </c>
      <c r="O268" s="66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6" t="s">
        <v>100</v>
      </c>
      <c r="AT268" s="206" t="s">
        <v>213</v>
      </c>
      <c r="AU268" s="206" t="s">
        <v>80</v>
      </c>
      <c r="AY268" s="19" t="s">
        <v>211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9" t="s">
        <v>80</v>
      </c>
      <c r="BK268" s="207">
        <f>ROUND(I268*H268,2)</f>
        <v>0</v>
      </c>
      <c r="BL268" s="19" t="s">
        <v>100</v>
      </c>
      <c r="BM268" s="206" t="s">
        <v>4735</v>
      </c>
    </row>
    <row r="269" spans="1:65" s="2" customFormat="1" ht="19.5">
      <c r="A269" s="36"/>
      <c r="B269" s="37"/>
      <c r="C269" s="38"/>
      <c r="D269" s="210" t="s">
        <v>720</v>
      </c>
      <c r="E269" s="38"/>
      <c r="F269" s="262" t="s">
        <v>4736</v>
      </c>
      <c r="G269" s="38"/>
      <c r="H269" s="38"/>
      <c r="I269" s="119"/>
      <c r="J269" s="38"/>
      <c r="K269" s="38"/>
      <c r="L269" s="41"/>
      <c r="M269" s="263"/>
      <c r="N269" s="264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720</v>
      </c>
      <c r="AU269" s="19" t="s">
        <v>80</v>
      </c>
    </row>
    <row r="270" spans="1:65" s="2" customFormat="1" ht="16.5" customHeight="1">
      <c r="A270" s="36"/>
      <c r="B270" s="37"/>
      <c r="C270" s="195" t="s">
        <v>2171</v>
      </c>
      <c r="D270" s="195" t="s">
        <v>213</v>
      </c>
      <c r="E270" s="196" t="s">
        <v>3652</v>
      </c>
      <c r="F270" s="197" t="s">
        <v>3758</v>
      </c>
      <c r="G270" s="198" t="s">
        <v>438</v>
      </c>
      <c r="H270" s="199">
        <v>367</v>
      </c>
      <c r="I270" s="200"/>
      <c r="J270" s="201">
        <f>ROUND(I270*H270,2)</f>
        <v>0</v>
      </c>
      <c r="K270" s="197" t="s">
        <v>21</v>
      </c>
      <c r="L270" s="41"/>
      <c r="M270" s="202" t="s">
        <v>21</v>
      </c>
      <c r="N270" s="203" t="s">
        <v>44</v>
      </c>
      <c r="O270" s="66"/>
      <c r="P270" s="204">
        <f>O270*H270</f>
        <v>0</v>
      </c>
      <c r="Q270" s="204">
        <v>0</v>
      </c>
      <c r="R270" s="204">
        <f>Q270*H270</f>
        <v>0</v>
      </c>
      <c r="S270" s="204">
        <v>0</v>
      </c>
      <c r="T270" s="20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6" t="s">
        <v>100</v>
      </c>
      <c r="AT270" s="206" t="s">
        <v>213</v>
      </c>
      <c r="AU270" s="206" t="s">
        <v>80</v>
      </c>
      <c r="AY270" s="19" t="s">
        <v>211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9" t="s">
        <v>80</v>
      </c>
      <c r="BK270" s="207">
        <f>ROUND(I270*H270,2)</f>
        <v>0</v>
      </c>
      <c r="BL270" s="19" t="s">
        <v>100</v>
      </c>
      <c r="BM270" s="206" t="s">
        <v>4737</v>
      </c>
    </row>
    <row r="271" spans="1:65" s="2" customFormat="1" ht="19.5">
      <c r="A271" s="36"/>
      <c r="B271" s="37"/>
      <c r="C271" s="38"/>
      <c r="D271" s="210" t="s">
        <v>720</v>
      </c>
      <c r="E271" s="38"/>
      <c r="F271" s="262" t="s">
        <v>4738</v>
      </c>
      <c r="G271" s="38"/>
      <c r="H271" s="38"/>
      <c r="I271" s="119"/>
      <c r="J271" s="38"/>
      <c r="K271" s="38"/>
      <c r="L271" s="41"/>
      <c r="M271" s="263"/>
      <c r="N271" s="264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720</v>
      </c>
      <c r="AU271" s="19" t="s">
        <v>80</v>
      </c>
    </row>
    <row r="272" spans="1:65" s="2" customFormat="1" ht="16.5" customHeight="1">
      <c r="A272" s="36"/>
      <c r="B272" s="37"/>
      <c r="C272" s="195" t="s">
        <v>2176</v>
      </c>
      <c r="D272" s="195" t="s">
        <v>213</v>
      </c>
      <c r="E272" s="196" t="s">
        <v>3654</v>
      </c>
      <c r="F272" s="197" t="s">
        <v>3780</v>
      </c>
      <c r="G272" s="198" t="s">
        <v>438</v>
      </c>
      <c r="H272" s="199">
        <v>35</v>
      </c>
      <c r="I272" s="200"/>
      <c r="J272" s="201">
        <f>ROUND(I272*H272,2)</f>
        <v>0</v>
      </c>
      <c r="K272" s="197" t="s">
        <v>21</v>
      </c>
      <c r="L272" s="41"/>
      <c r="M272" s="202" t="s">
        <v>21</v>
      </c>
      <c r="N272" s="203" t="s">
        <v>44</v>
      </c>
      <c r="O272" s="66"/>
      <c r="P272" s="204">
        <f>O272*H272</f>
        <v>0</v>
      </c>
      <c r="Q272" s="204">
        <v>0</v>
      </c>
      <c r="R272" s="204">
        <f>Q272*H272</f>
        <v>0</v>
      </c>
      <c r="S272" s="204">
        <v>0</v>
      </c>
      <c r="T272" s="20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6" t="s">
        <v>100</v>
      </c>
      <c r="AT272" s="206" t="s">
        <v>213</v>
      </c>
      <c r="AU272" s="206" t="s">
        <v>80</v>
      </c>
      <c r="AY272" s="19" t="s">
        <v>211</v>
      </c>
      <c r="BE272" s="207">
        <f>IF(N272="základní",J272,0)</f>
        <v>0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9" t="s">
        <v>80</v>
      </c>
      <c r="BK272" s="207">
        <f>ROUND(I272*H272,2)</f>
        <v>0</v>
      </c>
      <c r="BL272" s="19" t="s">
        <v>100</v>
      </c>
      <c r="BM272" s="206" t="s">
        <v>4739</v>
      </c>
    </row>
    <row r="273" spans="1:65" s="2" customFormat="1" ht="19.5">
      <c r="A273" s="36"/>
      <c r="B273" s="37"/>
      <c r="C273" s="38"/>
      <c r="D273" s="210" t="s">
        <v>720</v>
      </c>
      <c r="E273" s="38"/>
      <c r="F273" s="262" t="s">
        <v>4740</v>
      </c>
      <c r="G273" s="38"/>
      <c r="H273" s="38"/>
      <c r="I273" s="119"/>
      <c r="J273" s="38"/>
      <c r="K273" s="38"/>
      <c r="L273" s="41"/>
      <c r="M273" s="263"/>
      <c r="N273" s="264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720</v>
      </c>
      <c r="AU273" s="19" t="s">
        <v>80</v>
      </c>
    </row>
    <row r="274" spans="1:65" s="2" customFormat="1" ht="21.75" customHeight="1">
      <c r="A274" s="36"/>
      <c r="B274" s="37"/>
      <c r="C274" s="195" t="s">
        <v>944</v>
      </c>
      <c r="D274" s="195" t="s">
        <v>213</v>
      </c>
      <c r="E274" s="196" t="s">
        <v>4741</v>
      </c>
      <c r="F274" s="197" t="s">
        <v>4725</v>
      </c>
      <c r="G274" s="198" t="s">
        <v>1608</v>
      </c>
      <c r="H274" s="199">
        <v>1</v>
      </c>
      <c r="I274" s="200"/>
      <c r="J274" s="201">
        <f>ROUND(I274*H274,2)</f>
        <v>0</v>
      </c>
      <c r="K274" s="197" t="s">
        <v>21</v>
      </c>
      <c r="L274" s="41"/>
      <c r="M274" s="202" t="s">
        <v>21</v>
      </c>
      <c r="N274" s="203" t="s">
        <v>44</v>
      </c>
      <c r="O274" s="66"/>
      <c r="P274" s="204">
        <f>O274*H274</f>
        <v>0</v>
      </c>
      <c r="Q274" s="204">
        <v>0</v>
      </c>
      <c r="R274" s="204">
        <f>Q274*H274</f>
        <v>0</v>
      </c>
      <c r="S274" s="204">
        <v>0</v>
      </c>
      <c r="T274" s="20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6" t="s">
        <v>100</v>
      </c>
      <c r="AT274" s="206" t="s">
        <v>213</v>
      </c>
      <c r="AU274" s="206" t="s">
        <v>80</v>
      </c>
      <c r="AY274" s="19" t="s">
        <v>211</v>
      </c>
      <c r="BE274" s="207">
        <f>IF(N274="základní",J274,0)</f>
        <v>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9" t="s">
        <v>80</v>
      </c>
      <c r="BK274" s="207">
        <f>ROUND(I274*H274,2)</f>
        <v>0</v>
      </c>
      <c r="BL274" s="19" t="s">
        <v>100</v>
      </c>
      <c r="BM274" s="206" t="s">
        <v>4742</v>
      </c>
    </row>
    <row r="275" spans="1:65" s="2" customFormat="1" ht="19.5">
      <c r="A275" s="36"/>
      <c r="B275" s="37"/>
      <c r="C275" s="38"/>
      <c r="D275" s="210" t="s">
        <v>720</v>
      </c>
      <c r="E275" s="38"/>
      <c r="F275" s="262" t="s">
        <v>4655</v>
      </c>
      <c r="G275" s="38"/>
      <c r="H275" s="38"/>
      <c r="I275" s="119"/>
      <c r="J275" s="38"/>
      <c r="K275" s="38"/>
      <c r="L275" s="41"/>
      <c r="M275" s="263"/>
      <c r="N275" s="264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720</v>
      </c>
      <c r="AU275" s="19" t="s">
        <v>80</v>
      </c>
    </row>
    <row r="276" spans="1:65" s="2" customFormat="1" ht="16.5" customHeight="1">
      <c r="A276" s="36"/>
      <c r="B276" s="37"/>
      <c r="C276" s="195" t="s">
        <v>2180</v>
      </c>
      <c r="D276" s="195" t="s">
        <v>213</v>
      </c>
      <c r="E276" s="196" t="s">
        <v>3656</v>
      </c>
      <c r="F276" s="197" t="s">
        <v>3780</v>
      </c>
      <c r="G276" s="198" t="s">
        <v>438</v>
      </c>
      <c r="H276" s="199">
        <v>35</v>
      </c>
      <c r="I276" s="200"/>
      <c r="J276" s="201">
        <f>ROUND(I276*H276,2)</f>
        <v>0</v>
      </c>
      <c r="K276" s="197" t="s">
        <v>21</v>
      </c>
      <c r="L276" s="41"/>
      <c r="M276" s="202" t="s">
        <v>21</v>
      </c>
      <c r="N276" s="203" t="s">
        <v>44</v>
      </c>
      <c r="O276" s="66"/>
      <c r="P276" s="204">
        <f>O276*H276</f>
        <v>0</v>
      </c>
      <c r="Q276" s="204">
        <v>0</v>
      </c>
      <c r="R276" s="204">
        <f>Q276*H276</f>
        <v>0</v>
      </c>
      <c r="S276" s="204">
        <v>0</v>
      </c>
      <c r="T276" s="20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6" t="s">
        <v>100</v>
      </c>
      <c r="AT276" s="206" t="s">
        <v>213</v>
      </c>
      <c r="AU276" s="206" t="s">
        <v>80</v>
      </c>
      <c r="AY276" s="19" t="s">
        <v>211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9" t="s">
        <v>80</v>
      </c>
      <c r="BK276" s="207">
        <f>ROUND(I276*H276,2)</f>
        <v>0</v>
      </c>
      <c r="BL276" s="19" t="s">
        <v>100</v>
      </c>
      <c r="BM276" s="206" t="s">
        <v>4743</v>
      </c>
    </row>
    <row r="277" spans="1:65" s="2" customFormat="1" ht="19.5">
      <c r="A277" s="36"/>
      <c r="B277" s="37"/>
      <c r="C277" s="38"/>
      <c r="D277" s="210" t="s">
        <v>720</v>
      </c>
      <c r="E277" s="38"/>
      <c r="F277" s="262" t="s">
        <v>4744</v>
      </c>
      <c r="G277" s="38"/>
      <c r="H277" s="38"/>
      <c r="I277" s="119"/>
      <c r="J277" s="38"/>
      <c r="K277" s="38"/>
      <c r="L277" s="41"/>
      <c r="M277" s="263"/>
      <c r="N277" s="264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720</v>
      </c>
      <c r="AU277" s="19" t="s">
        <v>80</v>
      </c>
    </row>
    <row r="278" spans="1:65" s="2" customFormat="1" ht="16.5" customHeight="1">
      <c r="A278" s="36"/>
      <c r="B278" s="37"/>
      <c r="C278" s="195" t="s">
        <v>2186</v>
      </c>
      <c r="D278" s="195" t="s">
        <v>213</v>
      </c>
      <c r="E278" s="196" t="s">
        <v>3658</v>
      </c>
      <c r="F278" s="197" t="s">
        <v>3794</v>
      </c>
      <c r="G278" s="198" t="s">
        <v>438</v>
      </c>
      <c r="H278" s="199">
        <v>15</v>
      </c>
      <c r="I278" s="200"/>
      <c r="J278" s="201">
        <f>ROUND(I278*H278,2)</f>
        <v>0</v>
      </c>
      <c r="K278" s="197" t="s">
        <v>21</v>
      </c>
      <c r="L278" s="41"/>
      <c r="M278" s="202" t="s">
        <v>21</v>
      </c>
      <c r="N278" s="203" t="s">
        <v>44</v>
      </c>
      <c r="O278" s="66"/>
      <c r="P278" s="204">
        <f>O278*H278</f>
        <v>0</v>
      </c>
      <c r="Q278" s="204">
        <v>0</v>
      </c>
      <c r="R278" s="204">
        <f>Q278*H278</f>
        <v>0</v>
      </c>
      <c r="S278" s="204">
        <v>0</v>
      </c>
      <c r="T278" s="20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6" t="s">
        <v>100</v>
      </c>
      <c r="AT278" s="206" t="s">
        <v>213</v>
      </c>
      <c r="AU278" s="206" t="s">
        <v>80</v>
      </c>
      <c r="AY278" s="19" t="s">
        <v>211</v>
      </c>
      <c r="BE278" s="207">
        <f>IF(N278="základní",J278,0)</f>
        <v>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9" t="s">
        <v>80</v>
      </c>
      <c r="BK278" s="207">
        <f>ROUND(I278*H278,2)</f>
        <v>0</v>
      </c>
      <c r="BL278" s="19" t="s">
        <v>100</v>
      </c>
      <c r="BM278" s="206" t="s">
        <v>4745</v>
      </c>
    </row>
    <row r="279" spans="1:65" s="2" customFormat="1" ht="19.5">
      <c r="A279" s="36"/>
      <c r="B279" s="37"/>
      <c r="C279" s="38"/>
      <c r="D279" s="210" t="s">
        <v>720</v>
      </c>
      <c r="E279" s="38"/>
      <c r="F279" s="262" t="s">
        <v>4740</v>
      </c>
      <c r="G279" s="38"/>
      <c r="H279" s="38"/>
      <c r="I279" s="119"/>
      <c r="J279" s="38"/>
      <c r="K279" s="38"/>
      <c r="L279" s="41"/>
      <c r="M279" s="263"/>
      <c r="N279" s="264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720</v>
      </c>
      <c r="AU279" s="19" t="s">
        <v>80</v>
      </c>
    </row>
    <row r="280" spans="1:65" s="2" customFormat="1" ht="16.5" customHeight="1">
      <c r="A280" s="36"/>
      <c r="B280" s="37"/>
      <c r="C280" s="195" t="s">
        <v>2190</v>
      </c>
      <c r="D280" s="195" t="s">
        <v>213</v>
      </c>
      <c r="E280" s="196" t="s">
        <v>3660</v>
      </c>
      <c r="F280" s="197" t="s">
        <v>3794</v>
      </c>
      <c r="G280" s="198" t="s">
        <v>438</v>
      </c>
      <c r="H280" s="199">
        <v>15</v>
      </c>
      <c r="I280" s="200"/>
      <c r="J280" s="201">
        <f>ROUND(I280*H280,2)</f>
        <v>0</v>
      </c>
      <c r="K280" s="197" t="s">
        <v>21</v>
      </c>
      <c r="L280" s="41"/>
      <c r="M280" s="202" t="s">
        <v>21</v>
      </c>
      <c r="N280" s="203" t="s">
        <v>44</v>
      </c>
      <c r="O280" s="66"/>
      <c r="P280" s="204">
        <f>O280*H280</f>
        <v>0</v>
      </c>
      <c r="Q280" s="204">
        <v>0</v>
      </c>
      <c r="R280" s="204">
        <f>Q280*H280</f>
        <v>0</v>
      </c>
      <c r="S280" s="204">
        <v>0</v>
      </c>
      <c r="T280" s="20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100</v>
      </c>
      <c r="AT280" s="206" t="s">
        <v>213</v>
      </c>
      <c r="AU280" s="206" t="s">
        <v>80</v>
      </c>
      <c r="AY280" s="19" t="s">
        <v>211</v>
      </c>
      <c r="BE280" s="207">
        <f>IF(N280="základní",J280,0)</f>
        <v>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9" t="s">
        <v>80</v>
      </c>
      <c r="BK280" s="207">
        <f>ROUND(I280*H280,2)</f>
        <v>0</v>
      </c>
      <c r="BL280" s="19" t="s">
        <v>100</v>
      </c>
      <c r="BM280" s="206" t="s">
        <v>4746</v>
      </c>
    </row>
    <row r="281" spans="1:65" s="2" customFormat="1" ht="19.5">
      <c r="A281" s="36"/>
      <c r="B281" s="37"/>
      <c r="C281" s="38"/>
      <c r="D281" s="210" t="s">
        <v>720</v>
      </c>
      <c r="E281" s="38"/>
      <c r="F281" s="262" t="s">
        <v>4744</v>
      </c>
      <c r="G281" s="38"/>
      <c r="H281" s="38"/>
      <c r="I281" s="119"/>
      <c r="J281" s="38"/>
      <c r="K281" s="38"/>
      <c r="L281" s="41"/>
      <c r="M281" s="263"/>
      <c r="N281" s="264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720</v>
      </c>
      <c r="AU281" s="19" t="s">
        <v>80</v>
      </c>
    </row>
    <row r="282" spans="1:65" s="2" customFormat="1" ht="16.5" customHeight="1">
      <c r="A282" s="36"/>
      <c r="B282" s="37"/>
      <c r="C282" s="195" t="s">
        <v>2196</v>
      </c>
      <c r="D282" s="195" t="s">
        <v>213</v>
      </c>
      <c r="E282" s="196" t="s">
        <v>3662</v>
      </c>
      <c r="F282" s="197" t="s">
        <v>3814</v>
      </c>
      <c r="G282" s="198" t="s">
        <v>438</v>
      </c>
      <c r="H282" s="199">
        <v>21</v>
      </c>
      <c r="I282" s="200"/>
      <c r="J282" s="201">
        <f>ROUND(I282*H282,2)</f>
        <v>0</v>
      </c>
      <c r="K282" s="197" t="s">
        <v>21</v>
      </c>
      <c r="L282" s="41"/>
      <c r="M282" s="202" t="s">
        <v>21</v>
      </c>
      <c r="N282" s="203" t="s">
        <v>44</v>
      </c>
      <c r="O282" s="66"/>
      <c r="P282" s="204">
        <f>O282*H282</f>
        <v>0</v>
      </c>
      <c r="Q282" s="204">
        <v>0</v>
      </c>
      <c r="R282" s="204">
        <f>Q282*H282</f>
        <v>0</v>
      </c>
      <c r="S282" s="204">
        <v>0</v>
      </c>
      <c r="T282" s="20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6" t="s">
        <v>100</v>
      </c>
      <c r="AT282" s="206" t="s">
        <v>213</v>
      </c>
      <c r="AU282" s="206" t="s">
        <v>80</v>
      </c>
      <c r="AY282" s="19" t="s">
        <v>211</v>
      </c>
      <c r="BE282" s="207">
        <f>IF(N282="základní",J282,0)</f>
        <v>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9" t="s">
        <v>80</v>
      </c>
      <c r="BK282" s="207">
        <f>ROUND(I282*H282,2)</f>
        <v>0</v>
      </c>
      <c r="BL282" s="19" t="s">
        <v>100</v>
      </c>
      <c r="BM282" s="206" t="s">
        <v>4747</v>
      </c>
    </row>
    <row r="283" spans="1:65" s="2" customFormat="1" ht="19.5">
      <c r="A283" s="36"/>
      <c r="B283" s="37"/>
      <c r="C283" s="38"/>
      <c r="D283" s="210" t="s">
        <v>720</v>
      </c>
      <c r="E283" s="38"/>
      <c r="F283" s="262" t="s">
        <v>4748</v>
      </c>
      <c r="G283" s="38"/>
      <c r="H283" s="38"/>
      <c r="I283" s="119"/>
      <c r="J283" s="38"/>
      <c r="K283" s="38"/>
      <c r="L283" s="41"/>
      <c r="M283" s="263"/>
      <c r="N283" s="264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720</v>
      </c>
      <c r="AU283" s="19" t="s">
        <v>80</v>
      </c>
    </row>
    <row r="284" spans="1:65" s="2" customFormat="1" ht="16.5" customHeight="1">
      <c r="A284" s="36"/>
      <c r="B284" s="37"/>
      <c r="C284" s="195" t="s">
        <v>2203</v>
      </c>
      <c r="D284" s="195" t="s">
        <v>213</v>
      </c>
      <c r="E284" s="196" t="s">
        <v>3664</v>
      </c>
      <c r="F284" s="197" t="s">
        <v>3814</v>
      </c>
      <c r="G284" s="198" t="s">
        <v>438</v>
      </c>
      <c r="H284" s="199">
        <v>21</v>
      </c>
      <c r="I284" s="200"/>
      <c r="J284" s="201">
        <f>ROUND(I284*H284,2)</f>
        <v>0</v>
      </c>
      <c r="K284" s="197" t="s">
        <v>21</v>
      </c>
      <c r="L284" s="41"/>
      <c r="M284" s="202" t="s">
        <v>21</v>
      </c>
      <c r="N284" s="203" t="s">
        <v>44</v>
      </c>
      <c r="O284" s="66"/>
      <c r="P284" s="204">
        <f>O284*H284</f>
        <v>0</v>
      </c>
      <c r="Q284" s="204">
        <v>0</v>
      </c>
      <c r="R284" s="204">
        <f>Q284*H284</f>
        <v>0</v>
      </c>
      <c r="S284" s="204">
        <v>0</v>
      </c>
      <c r="T284" s="20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6" t="s">
        <v>100</v>
      </c>
      <c r="AT284" s="206" t="s">
        <v>213</v>
      </c>
      <c r="AU284" s="206" t="s">
        <v>80</v>
      </c>
      <c r="AY284" s="19" t="s">
        <v>211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9" t="s">
        <v>80</v>
      </c>
      <c r="BK284" s="207">
        <f>ROUND(I284*H284,2)</f>
        <v>0</v>
      </c>
      <c r="BL284" s="19" t="s">
        <v>100</v>
      </c>
      <c r="BM284" s="206" t="s">
        <v>4749</v>
      </c>
    </row>
    <row r="285" spans="1:65" s="2" customFormat="1" ht="19.5">
      <c r="A285" s="36"/>
      <c r="B285" s="37"/>
      <c r="C285" s="38"/>
      <c r="D285" s="210" t="s">
        <v>720</v>
      </c>
      <c r="E285" s="38"/>
      <c r="F285" s="262" t="s">
        <v>4744</v>
      </c>
      <c r="G285" s="38"/>
      <c r="H285" s="38"/>
      <c r="I285" s="119"/>
      <c r="J285" s="38"/>
      <c r="K285" s="38"/>
      <c r="L285" s="41"/>
      <c r="M285" s="263"/>
      <c r="N285" s="264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720</v>
      </c>
      <c r="AU285" s="19" t="s">
        <v>80</v>
      </c>
    </row>
    <row r="286" spans="1:65" s="2" customFormat="1" ht="16.5" customHeight="1">
      <c r="A286" s="36"/>
      <c r="B286" s="37"/>
      <c r="C286" s="195" t="s">
        <v>2207</v>
      </c>
      <c r="D286" s="195" t="s">
        <v>213</v>
      </c>
      <c r="E286" s="196" t="s">
        <v>4750</v>
      </c>
      <c r="F286" s="197" t="s">
        <v>3439</v>
      </c>
      <c r="G286" s="198" t="s">
        <v>438</v>
      </c>
      <c r="H286" s="199">
        <v>12</v>
      </c>
      <c r="I286" s="200"/>
      <c r="J286" s="201">
        <f>ROUND(I286*H286,2)</f>
        <v>0</v>
      </c>
      <c r="K286" s="197" t="s">
        <v>21</v>
      </c>
      <c r="L286" s="41"/>
      <c r="M286" s="202" t="s">
        <v>21</v>
      </c>
      <c r="N286" s="203" t="s">
        <v>44</v>
      </c>
      <c r="O286" s="66"/>
      <c r="P286" s="204">
        <f>O286*H286</f>
        <v>0</v>
      </c>
      <c r="Q286" s="204">
        <v>0</v>
      </c>
      <c r="R286" s="204">
        <f>Q286*H286</f>
        <v>0</v>
      </c>
      <c r="S286" s="204">
        <v>0</v>
      </c>
      <c r="T286" s="20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6" t="s">
        <v>100</v>
      </c>
      <c r="AT286" s="206" t="s">
        <v>213</v>
      </c>
      <c r="AU286" s="206" t="s">
        <v>80</v>
      </c>
      <c r="AY286" s="19" t="s">
        <v>211</v>
      </c>
      <c r="BE286" s="207">
        <f>IF(N286="základní",J286,0)</f>
        <v>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9" t="s">
        <v>80</v>
      </c>
      <c r="BK286" s="207">
        <f>ROUND(I286*H286,2)</f>
        <v>0</v>
      </c>
      <c r="BL286" s="19" t="s">
        <v>100</v>
      </c>
      <c r="BM286" s="206" t="s">
        <v>4751</v>
      </c>
    </row>
    <row r="287" spans="1:65" s="2" customFormat="1" ht="19.5">
      <c r="A287" s="36"/>
      <c r="B287" s="37"/>
      <c r="C287" s="38"/>
      <c r="D287" s="210" t="s">
        <v>720</v>
      </c>
      <c r="E287" s="38"/>
      <c r="F287" s="262" t="s">
        <v>3454</v>
      </c>
      <c r="G287" s="38"/>
      <c r="H287" s="38"/>
      <c r="I287" s="119"/>
      <c r="J287" s="38"/>
      <c r="K287" s="38"/>
      <c r="L287" s="41"/>
      <c r="M287" s="263"/>
      <c r="N287" s="264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720</v>
      </c>
      <c r="AU287" s="19" t="s">
        <v>80</v>
      </c>
    </row>
    <row r="288" spans="1:65" s="2" customFormat="1" ht="16.5" customHeight="1">
      <c r="A288" s="36"/>
      <c r="B288" s="37"/>
      <c r="C288" s="195" t="s">
        <v>2211</v>
      </c>
      <c r="D288" s="195" t="s">
        <v>213</v>
      </c>
      <c r="E288" s="196" t="s">
        <v>4752</v>
      </c>
      <c r="F288" s="197" t="s">
        <v>3439</v>
      </c>
      <c r="G288" s="198" t="s">
        <v>438</v>
      </c>
      <c r="H288" s="199">
        <v>12</v>
      </c>
      <c r="I288" s="200"/>
      <c r="J288" s="201">
        <f>ROUND(I288*H288,2)</f>
        <v>0</v>
      </c>
      <c r="K288" s="197" t="s">
        <v>21</v>
      </c>
      <c r="L288" s="41"/>
      <c r="M288" s="202" t="s">
        <v>21</v>
      </c>
      <c r="N288" s="203" t="s">
        <v>44</v>
      </c>
      <c r="O288" s="66"/>
      <c r="P288" s="204">
        <f>O288*H288</f>
        <v>0</v>
      </c>
      <c r="Q288" s="204">
        <v>0</v>
      </c>
      <c r="R288" s="204">
        <f>Q288*H288</f>
        <v>0</v>
      </c>
      <c r="S288" s="204">
        <v>0</v>
      </c>
      <c r="T288" s="20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6" t="s">
        <v>100</v>
      </c>
      <c r="AT288" s="206" t="s">
        <v>213</v>
      </c>
      <c r="AU288" s="206" t="s">
        <v>80</v>
      </c>
      <c r="AY288" s="19" t="s">
        <v>211</v>
      </c>
      <c r="BE288" s="207">
        <f>IF(N288="základní",J288,0)</f>
        <v>0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9" t="s">
        <v>80</v>
      </c>
      <c r="BK288" s="207">
        <f>ROUND(I288*H288,2)</f>
        <v>0</v>
      </c>
      <c r="BL288" s="19" t="s">
        <v>100</v>
      </c>
      <c r="BM288" s="206" t="s">
        <v>4753</v>
      </c>
    </row>
    <row r="289" spans="1:65" s="2" customFormat="1" ht="19.5">
      <c r="A289" s="36"/>
      <c r="B289" s="37"/>
      <c r="C289" s="38"/>
      <c r="D289" s="210" t="s">
        <v>720</v>
      </c>
      <c r="E289" s="38"/>
      <c r="F289" s="262" t="s">
        <v>3458</v>
      </c>
      <c r="G289" s="38"/>
      <c r="H289" s="38"/>
      <c r="I289" s="119"/>
      <c r="J289" s="38"/>
      <c r="K289" s="38"/>
      <c r="L289" s="41"/>
      <c r="M289" s="263"/>
      <c r="N289" s="264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720</v>
      </c>
      <c r="AU289" s="19" t="s">
        <v>80</v>
      </c>
    </row>
    <row r="290" spans="1:65" s="2" customFormat="1" ht="16.5" customHeight="1">
      <c r="A290" s="36"/>
      <c r="B290" s="37"/>
      <c r="C290" s="195" t="s">
        <v>2218</v>
      </c>
      <c r="D290" s="195" t="s">
        <v>213</v>
      </c>
      <c r="E290" s="196" t="s">
        <v>4754</v>
      </c>
      <c r="F290" s="197" t="s">
        <v>3496</v>
      </c>
      <c r="G290" s="198" t="s">
        <v>438</v>
      </c>
      <c r="H290" s="199">
        <v>13</v>
      </c>
      <c r="I290" s="200"/>
      <c r="J290" s="201">
        <f>ROUND(I290*H290,2)</f>
        <v>0</v>
      </c>
      <c r="K290" s="197" t="s">
        <v>21</v>
      </c>
      <c r="L290" s="41"/>
      <c r="M290" s="202" t="s">
        <v>21</v>
      </c>
      <c r="N290" s="203" t="s">
        <v>44</v>
      </c>
      <c r="O290" s="66"/>
      <c r="P290" s="204">
        <f>O290*H290</f>
        <v>0</v>
      </c>
      <c r="Q290" s="204">
        <v>0</v>
      </c>
      <c r="R290" s="204">
        <f>Q290*H290</f>
        <v>0</v>
      </c>
      <c r="S290" s="204">
        <v>0</v>
      </c>
      <c r="T290" s="20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6" t="s">
        <v>100</v>
      </c>
      <c r="AT290" s="206" t="s">
        <v>213</v>
      </c>
      <c r="AU290" s="206" t="s">
        <v>80</v>
      </c>
      <c r="AY290" s="19" t="s">
        <v>211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9" t="s">
        <v>80</v>
      </c>
      <c r="BK290" s="207">
        <f>ROUND(I290*H290,2)</f>
        <v>0</v>
      </c>
      <c r="BL290" s="19" t="s">
        <v>100</v>
      </c>
      <c r="BM290" s="206" t="s">
        <v>4755</v>
      </c>
    </row>
    <row r="291" spans="1:65" s="2" customFormat="1" ht="19.5">
      <c r="A291" s="36"/>
      <c r="B291" s="37"/>
      <c r="C291" s="38"/>
      <c r="D291" s="210" t="s">
        <v>720</v>
      </c>
      <c r="E291" s="38"/>
      <c r="F291" s="262" t="s">
        <v>3844</v>
      </c>
      <c r="G291" s="38"/>
      <c r="H291" s="38"/>
      <c r="I291" s="119"/>
      <c r="J291" s="38"/>
      <c r="K291" s="38"/>
      <c r="L291" s="41"/>
      <c r="M291" s="263"/>
      <c r="N291" s="264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720</v>
      </c>
      <c r="AU291" s="19" t="s">
        <v>80</v>
      </c>
    </row>
    <row r="292" spans="1:65" s="2" customFormat="1" ht="16.5" customHeight="1">
      <c r="A292" s="36"/>
      <c r="B292" s="37"/>
      <c r="C292" s="195" t="s">
        <v>2232</v>
      </c>
      <c r="D292" s="195" t="s">
        <v>213</v>
      </c>
      <c r="E292" s="196" t="s">
        <v>4756</v>
      </c>
      <c r="F292" s="197" t="s">
        <v>3496</v>
      </c>
      <c r="G292" s="198" t="s">
        <v>438</v>
      </c>
      <c r="H292" s="199">
        <v>13</v>
      </c>
      <c r="I292" s="200"/>
      <c r="J292" s="201">
        <f>ROUND(I292*H292,2)</f>
        <v>0</v>
      </c>
      <c r="K292" s="197" t="s">
        <v>21</v>
      </c>
      <c r="L292" s="41"/>
      <c r="M292" s="202" t="s">
        <v>21</v>
      </c>
      <c r="N292" s="203" t="s">
        <v>44</v>
      </c>
      <c r="O292" s="66"/>
      <c r="P292" s="204">
        <f>O292*H292</f>
        <v>0</v>
      </c>
      <c r="Q292" s="204">
        <v>0</v>
      </c>
      <c r="R292" s="204">
        <f>Q292*H292</f>
        <v>0</v>
      </c>
      <c r="S292" s="204">
        <v>0</v>
      </c>
      <c r="T292" s="20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6" t="s">
        <v>100</v>
      </c>
      <c r="AT292" s="206" t="s">
        <v>213</v>
      </c>
      <c r="AU292" s="206" t="s">
        <v>80</v>
      </c>
      <c r="AY292" s="19" t="s">
        <v>211</v>
      </c>
      <c r="BE292" s="207">
        <f>IF(N292="základní",J292,0)</f>
        <v>0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9" t="s">
        <v>80</v>
      </c>
      <c r="BK292" s="207">
        <f>ROUND(I292*H292,2)</f>
        <v>0</v>
      </c>
      <c r="BL292" s="19" t="s">
        <v>100</v>
      </c>
      <c r="BM292" s="206" t="s">
        <v>4757</v>
      </c>
    </row>
    <row r="293" spans="1:65" s="2" customFormat="1" ht="19.5">
      <c r="A293" s="36"/>
      <c r="B293" s="37"/>
      <c r="C293" s="38"/>
      <c r="D293" s="210" t="s">
        <v>720</v>
      </c>
      <c r="E293" s="38"/>
      <c r="F293" s="262" t="s">
        <v>3846</v>
      </c>
      <c r="G293" s="38"/>
      <c r="H293" s="38"/>
      <c r="I293" s="119"/>
      <c r="J293" s="38"/>
      <c r="K293" s="38"/>
      <c r="L293" s="41"/>
      <c r="M293" s="263"/>
      <c r="N293" s="264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720</v>
      </c>
      <c r="AU293" s="19" t="s">
        <v>80</v>
      </c>
    </row>
    <row r="294" spans="1:65" s="2" customFormat="1" ht="44.25" customHeight="1">
      <c r="A294" s="36"/>
      <c r="B294" s="37"/>
      <c r="C294" s="195" t="s">
        <v>2244</v>
      </c>
      <c r="D294" s="195" t="s">
        <v>213</v>
      </c>
      <c r="E294" s="196" t="s">
        <v>4758</v>
      </c>
      <c r="F294" s="197" t="s">
        <v>4137</v>
      </c>
      <c r="G294" s="198" t="s">
        <v>438</v>
      </c>
      <c r="H294" s="199">
        <v>374</v>
      </c>
      <c r="I294" s="200"/>
      <c r="J294" s="201">
        <f>ROUND(I294*H294,2)</f>
        <v>0</v>
      </c>
      <c r="K294" s="197" t="s">
        <v>21</v>
      </c>
      <c r="L294" s="41"/>
      <c r="M294" s="202" t="s">
        <v>21</v>
      </c>
      <c r="N294" s="203" t="s">
        <v>44</v>
      </c>
      <c r="O294" s="66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6" t="s">
        <v>100</v>
      </c>
      <c r="AT294" s="206" t="s">
        <v>213</v>
      </c>
      <c r="AU294" s="206" t="s">
        <v>80</v>
      </c>
      <c r="AY294" s="19" t="s">
        <v>211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9" t="s">
        <v>80</v>
      </c>
      <c r="BK294" s="207">
        <f>ROUND(I294*H294,2)</f>
        <v>0</v>
      </c>
      <c r="BL294" s="19" t="s">
        <v>100</v>
      </c>
      <c r="BM294" s="206" t="s">
        <v>4759</v>
      </c>
    </row>
    <row r="295" spans="1:65" s="2" customFormat="1" ht="19.5">
      <c r="A295" s="36"/>
      <c r="B295" s="37"/>
      <c r="C295" s="38"/>
      <c r="D295" s="210" t="s">
        <v>720</v>
      </c>
      <c r="E295" s="38"/>
      <c r="F295" s="262" t="s">
        <v>3479</v>
      </c>
      <c r="G295" s="38"/>
      <c r="H295" s="38"/>
      <c r="I295" s="119"/>
      <c r="J295" s="38"/>
      <c r="K295" s="38"/>
      <c r="L295" s="41"/>
      <c r="M295" s="263"/>
      <c r="N295" s="264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720</v>
      </c>
      <c r="AU295" s="19" t="s">
        <v>80</v>
      </c>
    </row>
    <row r="296" spans="1:65" s="2" customFormat="1" ht="21.75" customHeight="1">
      <c r="A296" s="36"/>
      <c r="B296" s="37"/>
      <c r="C296" s="195" t="s">
        <v>948</v>
      </c>
      <c r="D296" s="195" t="s">
        <v>213</v>
      </c>
      <c r="E296" s="196" t="s">
        <v>4760</v>
      </c>
      <c r="F296" s="197" t="s">
        <v>4761</v>
      </c>
      <c r="G296" s="198" t="s">
        <v>1608</v>
      </c>
      <c r="H296" s="199">
        <v>1</v>
      </c>
      <c r="I296" s="200"/>
      <c r="J296" s="201">
        <f>ROUND(I296*H296,2)</f>
        <v>0</v>
      </c>
      <c r="K296" s="197" t="s">
        <v>21</v>
      </c>
      <c r="L296" s="41"/>
      <c r="M296" s="202" t="s">
        <v>21</v>
      </c>
      <c r="N296" s="203" t="s">
        <v>44</v>
      </c>
      <c r="O296" s="66"/>
      <c r="P296" s="204">
        <f>O296*H296</f>
        <v>0</v>
      </c>
      <c r="Q296" s="204">
        <v>0</v>
      </c>
      <c r="R296" s="204">
        <f>Q296*H296</f>
        <v>0</v>
      </c>
      <c r="S296" s="204">
        <v>0</v>
      </c>
      <c r="T296" s="20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6" t="s">
        <v>100</v>
      </c>
      <c r="AT296" s="206" t="s">
        <v>213</v>
      </c>
      <c r="AU296" s="206" t="s">
        <v>80</v>
      </c>
      <c r="AY296" s="19" t="s">
        <v>211</v>
      </c>
      <c r="BE296" s="207">
        <f>IF(N296="základní",J296,0)</f>
        <v>0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9" t="s">
        <v>80</v>
      </c>
      <c r="BK296" s="207">
        <f>ROUND(I296*H296,2)</f>
        <v>0</v>
      </c>
      <c r="BL296" s="19" t="s">
        <v>100</v>
      </c>
      <c r="BM296" s="206" t="s">
        <v>4762</v>
      </c>
    </row>
    <row r="297" spans="1:65" s="2" customFormat="1" ht="19.5">
      <c r="A297" s="36"/>
      <c r="B297" s="37"/>
      <c r="C297" s="38"/>
      <c r="D297" s="210" t="s">
        <v>720</v>
      </c>
      <c r="E297" s="38"/>
      <c r="F297" s="262" t="s">
        <v>4619</v>
      </c>
      <c r="G297" s="38"/>
      <c r="H297" s="38"/>
      <c r="I297" s="119"/>
      <c r="J297" s="38"/>
      <c r="K297" s="38"/>
      <c r="L297" s="41"/>
      <c r="M297" s="263"/>
      <c r="N297" s="264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720</v>
      </c>
      <c r="AU297" s="19" t="s">
        <v>80</v>
      </c>
    </row>
    <row r="298" spans="1:65" s="2" customFormat="1" ht="44.25" customHeight="1">
      <c r="A298" s="36"/>
      <c r="B298" s="37"/>
      <c r="C298" s="195" t="s">
        <v>2248</v>
      </c>
      <c r="D298" s="195" t="s">
        <v>213</v>
      </c>
      <c r="E298" s="196" t="s">
        <v>4763</v>
      </c>
      <c r="F298" s="197" t="s">
        <v>4137</v>
      </c>
      <c r="G298" s="198" t="s">
        <v>438</v>
      </c>
      <c r="H298" s="199">
        <v>374</v>
      </c>
      <c r="I298" s="200"/>
      <c r="J298" s="201">
        <f>ROUND(I298*H298,2)</f>
        <v>0</v>
      </c>
      <c r="K298" s="197" t="s">
        <v>21</v>
      </c>
      <c r="L298" s="41"/>
      <c r="M298" s="202" t="s">
        <v>21</v>
      </c>
      <c r="N298" s="203" t="s">
        <v>44</v>
      </c>
      <c r="O298" s="66"/>
      <c r="P298" s="204">
        <f>O298*H298</f>
        <v>0</v>
      </c>
      <c r="Q298" s="204">
        <v>0</v>
      </c>
      <c r="R298" s="204">
        <f>Q298*H298</f>
        <v>0</v>
      </c>
      <c r="S298" s="204">
        <v>0</v>
      </c>
      <c r="T298" s="20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06" t="s">
        <v>100</v>
      </c>
      <c r="AT298" s="206" t="s">
        <v>213</v>
      </c>
      <c r="AU298" s="206" t="s">
        <v>80</v>
      </c>
      <c r="AY298" s="19" t="s">
        <v>211</v>
      </c>
      <c r="BE298" s="207">
        <f>IF(N298="základní",J298,0)</f>
        <v>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9" t="s">
        <v>80</v>
      </c>
      <c r="BK298" s="207">
        <f>ROUND(I298*H298,2)</f>
        <v>0</v>
      </c>
      <c r="BL298" s="19" t="s">
        <v>100</v>
      </c>
      <c r="BM298" s="206" t="s">
        <v>1684</v>
      </c>
    </row>
    <row r="299" spans="1:65" s="2" customFormat="1" ht="19.5">
      <c r="A299" s="36"/>
      <c r="B299" s="37"/>
      <c r="C299" s="38"/>
      <c r="D299" s="210" t="s">
        <v>720</v>
      </c>
      <c r="E299" s="38"/>
      <c r="F299" s="262" t="s">
        <v>3483</v>
      </c>
      <c r="G299" s="38"/>
      <c r="H299" s="38"/>
      <c r="I299" s="119"/>
      <c r="J299" s="38"/>
      <c r="K299" s="38"/>
      <c r="L299" s="41"/>
      <c r="M299" s="263"/>
      <c r="N299" s="264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720</v>
      </c>
      <c r="AU299" s="19" t="s">
        <v>80</v>
      </c>
    </row>
    <row r="300" spans="1:65" s="2" customFormat="1" ht="16.5" customHeight="1">
      <c r="A300" s="36"/>
      <c r="B300" s="37"/>
      <c r="C300" s="195" t="s">
        <v>2252</v>
      </c>
      <c r="D300" s="195" t="s">
        <v>213</v>
      </c>
      <c r="E300" s="196" t="s">
        <v>4764</v>
      </c>
      <c r="F300" s="197" t="s">
        <v>4765</v>
      </c>
      <c r="G300" s="198" t="s">
        <v>438</v>
      </c>
      <c r="H300" s="199">
        <v>125</v>
      </c>
      <c r="I300" s="200"/>
      <c r="J300" s="201">
        <f>ROUND(I300*H300,2)</f>
        <v>0</v>
      </c>
      <c r="K300" s="197" t="s">
        <v>21</v>
      </c>
      <c r="L300" s="41"/>
      <c r="M300" s="202" t="s">
        <v>21</v>
      </c>
      <c r="N300" s="203" t="s">
        <v>44</v>
      </c>
      <c r="O300" s="66"/>
      <c r="P300" s="204">
        <f>O300*H300</f>
        <v>0</v>
      </c>
      <c r="Q300" s="204">
        <v>0</v>
      </c>
      <c r="R300" s="204">
        <f>Q300*H300</f>
        <v>0</v>
      </c>
      <c r="S300" s="204">
        <v>0</v>
      </c>
      <c r="T300" s="20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6" t="s">
        <v>100</v>
      </c>
      <c r="AT300" s="206" t="s">
        <v>213</v>
      </c>
      <c r="AU300" s="206" t="s">
        <v>80</v>
      </c>
      <c r="AY300" s="19" t="s">
        <v>211</v>
      </c>
      <c r="BE300" s="207">
        <f>IF(N300="základní",J300,0)</f>
        <v>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9" t="s">
        <v>80</v>
      </c>
      <c r="BK300" s="207">
        <f>ROUND(I300*H300,2)</f>
        <v>0</v>
      </c>
      <c r="BL300" s="19" t="s">
        <v>100</v>
      </c>
      <c r="BM300" s="206" t="s">
        <v>4766</v>
      </c>
    </row>
    <row r="301" spans="1:65" s="2" customFormat="1" ht="19.5">
      <c r="A301" s="36"/>
      <c r="B301" s="37"/>
      <c r="C301" s="38"/>
      <c r="D301" s="210" t="s">
        <v>720</v>
      </c>
      <c r="E301" s="38"/>
      <c r="F301" s="262" t="s">
        <v>3479</v>
      </c>
      <c r="G301" s="38"/>
      <c r="H301" s="38"/>
      <c r="I301" s="119"/>
      <c r="J301" s="38"/>
      <c r="K301" s="38"/>
      <c r="L301" s="41"/>
      <c r="M301" s="263"/>
      <c r="N301" s="264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720</v>
      </c>
      <c r="AU301" s="19" t="s">
        <v>80</v>
      </c>
    </row>
    <row r="302" spans="1:65" s="2" customFormat="1" ht="16.5" customHeight="1">
      <c r="A302" s="36"/>
      <c r="B302" s="37"/>
      <c r="C302" s="195" t="s">
        <v>2256</v>
      </c>
      <c r="D302" s="195" t="s">
        <v>213</v>
      </c>
      <c r="E302" s="196" t="s">
        <v>4767</v>
      </c>
      <c r="F302" s="197" t="s">
        <v>4765</v>
      </c>
      <c r="G302" s="198" t="s">
        <v>438</v>
      </c>
      <c r="H302" s="199">
        <v>125</v>
      </c>
      <c r="I302" s="200"/>
      <c r="J302" s="201">
        <f>ROUND(I302*H302,2)</f>
        <v>0</v>
      </c>
      <c r="K302" s="197" t="s">
        <v>21</v>
      </c>
      <c r="L302" s="41"/>
      <c r="M302" s="202" t="s">
        <v>21</v>
      </c>
      <c r="N302" s="203" t="s">
        <v>44</v>
      </c>
      <c r="O302" s="66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100</v>
      </c>
      <c r="AT302" s="206" t="s">
        <v>213</v>
      </c>
      <c r="AU302" s="206" t="s">
        <v>80</v>
      </c>
      <c r="AY302" s="19" t="s">
        <v>211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9" t="s">
        <v>80</v>
      </c>
      <c r="BK302" s="207">
        <f>ROUND(I302*H302,2)</f>
        <v>0</v>
      </c>
      <c r="BL302" s="19" t="s">
        <v>100</v>
      </c>
      <c r="BM302" s="206" t="s">
        <v>4768</v>
      </c>
    </row>
    <row r="303" spans="1:65" s="2" customFormat="1" ht="19.5">
      <c r="A303" s="36"/>
      <c r="B303" s="37"/>
      <c r="C303" s="38"/>
      <c r="D303" s="210" t="s">
        <v>720</v>
      </c>
      <c r="E303" s="38"/>
      <c r="F303" s="262" t="s">
        <v>3483</v>
      </c>
      <c r="G303" s="38"/>
      <c r="H303" s="38"/>
      <c r="I303" s="119"/>
      <c r="J303" s="38"/>
      <c r="K303" s="38"/>
      <c r="L303" s="41"/>
      <c r="M303" s="263"/>
      <c r="N303" s="264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720</v>
      </c>
      <c r="AU303" s="19" t="s">
        <v>80</v>
      </c>
    </row>
    <row r="304" spans="1:65" s="2" customFormat="1" ht="16.5" customHeight="1">
      <c r="A304" s="36"/>
      <c r="B304" s="37"/>
      <c r="C304" s="195" t="s">
        <v>2261</v>
      </c>
      <c r="D304" s="195" t="s">
        <v>213</v>
      </c>
      <c r="E304" s="196" t="s">
        <v>4769</v>
      </c>
      <c r="F304" s="197" t="s">
        <v>4770</v>
      </c>
      <c r="G304" s="198" t="s">
        <v>438</v>
      </c>
      <c r="H304" s="199">
        <v>98</v>
      </c>
      <c r="I304" s="200"/>
      <c r="J304" s="201">
        <f>ROUND(I304*H304,2)</f>
        <v>0</v>
      </c>
      <c r="K304" s="197" t="s">
        <v>21</v>
      </c>
      <c r="L304" s="41"/>
      <c r="M304" s="202" t="s">
        <v>21</v>
      </c>
      <c r="N304" s="203" t="s">
        <v>44</v>
      </c>
      <c r="O304" s="66"/>
      <c r="P304" s="204">
        <f>O304*H304</f>
        <v>0</v>
      </c>
      <c r="Q304" s="204">
        <v>0</v>
      </c>
      <c r="R304" s="204">
        <f>Q304*H304</f>
        <v>0</v>
      </c>
      <c r="S304" s="204">
        <v>0</v>
      </c>
      <c r="T304" s="20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6" t="s">
        <v>100</v>
      </c>
      <c r="AT304" s="206" t="s">
        <v>213</v>
      </c>
      <c r="AU304" s="206" t="s">
        <v>80</v>
      </c>
      <c r="AY304" s="19" t="s">
        <v>211</v>
      </c>
      <c r="BE304" s="207">
        <f>IF(N304="základní",J304,0)</f>
        <v>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9" t="s">
        <v>80</v>
      </c>
      <c r="BK304" s="207">
        <f>ROUND(I304*H304,2)</f>
        <v>0</v>
      </c>
      <c r="BL304" s="19" t="s">
        <v>100</v>
      </c>
      <c r="BM304" s="206" t="s">
        <v>4771</v>
      </c>
    </row>
    <row r="305" spans="1:65" s="2" customFormat="1" ht="19.5">
      <c r="A305" s="36"/>
      <c r="B305" s="37"/>
      <c r="C305" s="38"/>
      <c r="D305" s="210" t="s">
        <v>720</v>
      </c>
      <c r="E305" s="38"/>
      <c r="F305" s="262" t="s">
        <v>3479</v>
      </c>
      <c r="G305" s="38"/>
      <c r="H305" s="38"/>
      <c r="I305" s="119"/>
      <c r="J305" s="38"/>
      <c r="K305" s="38"/>
      <c r="L305" s="41"/>
      <c r="M305" s="263"/>
      <c r="N305" s="264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720</v>
      </c>
      <c r="AU305" s="19" t="s">
        <v>80</v>
      </c>
    </row>
    <row r="306" spans="1:65" s="2" customFormat="1" ht="16.5" customHeight="1">
      <c r="A306" s="36"/>
      <c r="B306" s="37"/>
      <c r="C306" s="195" t="s">
        <v>2266</v>
      </c>
      <c r="D306" s="195" t="s">
        <v>213</v>
      </c>
      <c r="E306" s="196" t="s">
        <v>4772</v>
      </c>
      <c r="F306" s="197" t="s">
        <v>4770</v>
      </c>
      <c r="G306" s="198" t="s">
        <v>438</v>
      </c>
      <c r="H306" s="199">
        <v>98</v>
      </c>
      <c r="I306" s="200"/>
      <c r="J306" s="201">
        <f>ROUND(I306*H306,2)</f>
        <v>0</v>
      </c>
      <c r="K306" s="197" t="s">
        <v>21</v>
      </c>
      <c r="L306" s="41"/>
      <c r="M306" s="202" t="s">
        <v>21</v>
      </c>
      <c r="N306" s="203" t="s">
        <v>44</v>
      </c>
      <c r="O306" s="66"/>
      <c r="P306" s="204">
        <f>O306*H306</f>
        <v>0</v>
      </c>
      <c r="Q306" s="204">
        <v>0</v>
      </c>
      <c r="R306" s="204">
        <f>Q306*H306</f>
        <v>0</v>
      </c>
      <c r="S306" s="204">
        <v>0</v>
      </c>
      <c r="T306" s="20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6" t="s">
        <v>100</v>
      </c>
      <c r="AT306" s="206" t="s">
        <v>213</v>
      </c>
      <c r="AU306" s="206" t="s">
        <v>80</v>
      </c>
      <c r="AY306" s="19" t="s">
        <v>211</v>
      </c>
      <c r="BE306" s="207">
        <f>IF(N306="základní",J306,0)</f>
        <v>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9" t="s">
        <v>80</v>
      </c>
      <c r="BK306" s="207">
        <f>ROUND(I306*H306,2)</f>
        <v>0</v>
      </c>
      <c r="BL306" s="19" t="s">
        <v>100</v>
      </c>
      <c r="BM306" s="206" t="s">
        <v>4773</v>
      </c>
    </row>
    <row r="307" spans="1:65" s="2" customFormat="1" ht="19.5">
      <c r="A307" s="36"/>
      <c r="B307" s="37"/>
      <c r="C307" s="38"/>
      <c r="D307" s="210" t="s">
        <v>720</v>
      </c>
      <c r="E307" s="38"/>
      <c r="F307" s="262" t="s">
        <v>3483</v>
      </c>
      <c r="G307" s="38"/>
      <c r="H307" s="38"/>
      <c r="I307" s="119"/>
      <c r="J307" s="38"/>
      <c r="K307" s="38"/>
      <c r="L307" s="41"/>
      <c r="M307" s="263"/>
      <c r="N307" s="264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720</v>
      </c>
      <c r="AU307" s="19" t="s">
        <v>80</v>
      </c>
    </row>
    <row r="308" spans="1:65" s="2" customFormat="1" ht="16.5" customHeight="1">
      <c r="A308" s="36"/>
      <c r="B308" s="37"/>
      <c r="C308" s="195" t="s">
        <v>2271</v>
      </c>
      <c r="D308" s="195" t="s">
        <v>213</v>
      </c>
      <c r="E308" s="196" t="s">
        <v>4774</v>
      </c>
      <c r="F308" s="197" t="s">
        <v>4775</v>
      </c>
      <c r="G308" s="198" t="s">
        <v>438</v>
      </c>
      <c r="H308" s="199">
        <v>51</v>
      </c>
      <c r="I308" s="200"/>
      <c r="J308" s="201">
        <f>ROUND(I308*H308,2)</f>
        <v>0</v>
      </c>
      <c r="K308" s="197" t="s">
        <v>21</v>
      </c>
      <c r="L308" s="41"/>
      <c r="M308" s="202" t="s">
        <v>21</v>
      </c>
      <c r="N308" s="203" t="s">
        <v>44</v>
      </c>
      <c r="O308" s="66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100</v>
      </c>
      <c r="AT308" s="206" t="s">
        <v>213</v>
      </c>
      <c r="AU308" s="206" t="s">
        <v>80</v>
      </c>
      <c r="AY308" s="19" t="s">
        <v>211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9" t="s">
        <v>80</v>
      </c>
      <c r="BK308" s="207">
        <f>ROUND(I308*H308,2)</f>
        <v>0</v>
      </c>
      <c r="BL308" s="19" t="s">
        <v>100</v>
      </c>
      <c r="BM308" s="206" t="s">
        <v>4776</v>
      </c>
    </row>
    <row r="309" spans="1:65" s="2" customFormat="1" ht="19.5">
      <c r="A309" s="36"/>
      <c r="B309" s="37"/>
      <c r="C309" s="38"/>
      <c r="D309" s="210" t="s">
        <v>720</v>
      </c>
      <c r="E309" s="38"/>
      <c r="F309" s="262" t="s">
        <v>4777</v>
      </c>
      <c r="G309" s="38"/>
      <c r="H309" s="38"/>
      <c r="I309" s="119"/>
      <c r="J309" s="38"/>
      <c r="K309" s="38"/>
      <c r="L309" s="41"/>
      <c r="M309" s="263"/>
      <c r="N309" s="264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720</v>
      </c>
      <c r="AU309" s="19" t="s">
        <v>80</v>
      </c>
    </row>
    <row r="310" spans="1:65" s="2" customFormat="1" ht="16.5" customHeight="1">
      <c r="A310" s="36"/>
      <c r="B310" s="37"/>
      <c r="C310" s="195" t="s">
        <v>2279</v>
      </c>
      <c r="D310" s="195" t="s">
        <v>213</v>
      </c>
      <c r="E310" s="196" t="s">
        <v>4778</v>
      </c>
      <c r="F310" s="197" t="s">
        <v>4775</v>
      </c>
      <c r="G310" s="198" t="s">
        <v>438</v>
      </c>
      <c r="H310" s="199">
        <v>51</v>
      </c>
      <c r="I310" s="200"/>
      <c r="J310" s="201">
        <f>ROUND(I310*H310,2)</f>
        <v>0</v>
      </c>
      <c r="K310" s="197" t="s">
        <v>21</v>
      </c>
      <c r="L310" s="41"/>
      <c r="M310" s="202" t="s">
        <v>21</v>
      </c>
      <c r="N310" s="203" t="s">
        <v>44</v>
      </c>
      <c r="O310" s="66"/>
      <c r="P310" s="204">
        <f>O310*H310</f>
        <v>0</v>
      </c>
      <c r="Q310" s="204">
        <v>0</v>
      </c>
      <c r="R310" s="204">
        <f>Q310*H310</f>
        <v>0</v>
      </c>
      <c r="S310" s="204">
        <v>0</v>
      </c>
      <c r="T310" s="20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100</v>
      </c>
      <c r="AT310" s="206" t="s">
        <v>213</v>
      </c>
      <c r="AU310" s="206" t="s">
        <v>80</v>
      </c>
      <c r="AY310" s="19" t="s">
        <v>211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9" t="s">
        <v>80</v>
      </c>
      <c r="BK310" s="207">
        <f>ROUND(I310*H310,2)</f>
        <v>0</v>
      </c>
      <c r="BL310" s="19" t="s">
        <v>100</v>
      </c>
      <c r="BM310" s="206" t="s">
        <v>4779</v>
      </c>
    </row>
    <row r="311" spans="1:65" s="2" customFormat="1" ht="19.5">
      <c r="A311" s="36"/>
      <c r="B311" s="37"/>
      <c r="C311" s="38"/>
      <c r="D311" s="210" t="s">
        <v>720</v>
      </c>
      <c r="E311" s="38"/>
      <c r="F311" s="262" t="s">
        <v>4780</v>
      </c>
      <c r="G311" s="38"/>
      <c r="H311" s="38"/>
      <c r="I311" s="119"/>
      <c r="J311" s="38"/>
      <c r="K311" s="38"/>
      <c r="L311" s="41"/>
      <c r="M311" s="263"/>
      <c r="N311" s="264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720</v>
      </c>
      <c r="AU311" s="19" t="s">
        <v>80</v>
      </c>
    </row>
    <row r="312" spans="1:65" s="2" customFormat="1" ht="21.75" customHeight="1">
      <c r="A312" s="36"/>
      <c r="B312" s="37"/>
      <c r="C312" s="195" t="s">
        <v>952</v>
      </c>
      <c r="D312" s="195" t="s">
        <v>213</v>
      </c>
      <c r="E312" s="196" t="s">
        <v>4781</v>
      </c>
      <c r="F312" s="197" t="s">
        <v>4761</v>
      </c>
      <c r="G312" s="198" t="s">
        <v>1608</v>
      </c>
      <c r="H312" s="199">
        <v>1</v>
      </c>
      <c r="I312" s="200"/>
      <c r="J312" s="201">
        <f>ROUND(I312*H312,2)</f>
        <v>0</v>
      </c>
      <c r="K312" s="197" t="s">
        <v>21</v>
      </c>
      <c r="L312" s="41"/>
      <c r="M312" s="202" t="s">
        <v>21</v>
      </c>
      <c r="N312" s="203" t="s">
        <v>44</v>
      </c>
      <c r="O312" s="66"/>
      <c r="P312" s="204">
        <f>O312*H312</f>
        <v>0</v>
      </c>
      <c r="Q312" s="204">
        <v>0</v>
      </c>
      <c r="R312" s="204">
        <f>Q312*H312</f>
        <v>0</v>
      </c>
      <c r="S312" s="204">
        <v>0</v>
      </c>
      <c r="T312" s="20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06" t="s">
        <v>100</v>
      </c>
      <c r="AT312" s="206" t="s">
        <v>213</v>
      </c>
      <c r="AU312" s="206" t="s">
        <v>80</v>
      </c>
      <c r="AY312" s="19" t="s">
        <v>211</v>
      </c>
      <c r="BE312" s="207">
        <f>IF(N312="základní",J312,0)</f>
        <v>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9" t="s">
        <v>80</v>
      </c>
      <c r="BK312" s="207">
        <f>ROUND(I312*H312,2)</f>
        <v>0</v>
      </c>
      <c r="BL312" s="19" t="s">
        <v>100</v>
      </c>
      <c r="BM312" s="206" t="s">
        <v>4782</v>
      </c>
    </row>
    <row r="313" spans="1:65" s="2" customFormat="1" ht="19.5">
      <c r="A313" s="36"/>
      <c r="B313" s="37"/>
      <c r="C313" s="38"/>
      <c r="D313" s="210" t="s">
        <v>720</v>
      </c>
      <c r="E313" s="38"/>
      <c r="F313" s="262" t="s">
        <v>4783</v>
      </c>
      <c r="G313" s="38"/>
      <c r="H313" s="38"/>
      <c r="I313" s="119"/>
      <c r="J313" s="38"/>
      <c r="K313" s="38"/>
      <c r="L313" s="41"/>
      <c r="M313" s="263"/>
      <c r="N313" s="264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720</v>
      </c>
      <c r="AU313" s="19" t="s">
        <v>80</v>
      </c>
    </row>
    <row r="314" spans="1:65" s="2" customFormat="1" ht="16.5" customHeight="1">
      <c r="A314" s="36"/>
      <c r="B314" s="37"/>
      <c r="C314" s="195" t="s">
        <v>958</v>
      </c>
      <c r="D314" s="195" t="s">
        <v>213</v>
      </c>
      <c r="E314" s="196" t="s">
        <v>4784</v>
      </c>
      <c r="F314" s="197" t="s">
        <v>4785</v>
      </c>
      <c r="G314" s="198" t="s">
        <v>4786</v>
      </c>
      <c r="H314" s="199">
        <v>1</v>
      </c>
      <c r="I314" s="200"/>
      <c r="J314" s="201">
        <f>ROUND(I314*H314,2)</f>
        <v>0</v>
      </c>
      <c r="K314" s="197" t="s">
        <v>21</v>
      </c>
      <c r="L314" s="41"/>
      <c r="M314" s="202" t="s">
        <v>21</v>
      </c>
      <c r="N314" s="203" t="s">
        <v>44</v>
      </c>
      <c r="O314" s="66"/>
      <c r="P314" s="204">
        <f>O314*H314</f>
        <v>0</v>
      </c>
      <c r="Q314" s="204">
        <v>0</v>
      </c>
      <c r="R314" s="204">
        <f>Q314*H314</f>
        <v>0</v>
      </c>
      <c r="S314" s="204">
        <v>0</v>
      </c>
      <c r="T314" s="20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6" t="s">
        <v>100</v>
      </c>
      <c r="AT314" s="206" t="s">
        <v>213</v>
      </c>
      <c r="AU314" s="206" t="s">
        <v>80</v>
      </c>
      <c r="AY314" s="19" t="s">
        <v>211</v>
      </c>
      <c r="BE314" s="207">
        <f>IF(N314="základní",J314,0)</f>
        <v>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9" t="s">
        <v>80</v>
      </c>
      <c r="BK314" s="207">
        <f>ROUND(I314*H314,2)</f>
        <v>0</v>
      </c>
      <c r="BL314" s="19" t="s">
        <v>100</v>
      </c>
      <c r="BM314" s="206" t="s">
        <v>4787</v>
      </c>
    </row>
    <row r="315" spans="1:65" s="2" customFormat="1" ht="19.5">
      <c r="A315" s="36"/>
      <c r="B315" s="37"/>
      <c r="C315" s="38"/>
      <c r="D315" s="210" t="s">
        <v>720</v>
      </c>
      <c r="E315" s="38"/>
      <c r="F315" s="262" t="s">
        <v>4783</v>
      </c>
      <c r="G315" s="38"/>
      <c r="H315" s="38"/>
      <c r="I315" s="119"/>
      <c r="J315" s="38"/>
      <c r="K315" s="38"/>
      <c r="L315" s="41"/>
      <c r="M315" s="263"/>
      <c r="N315" s="264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720</v>
      </c>
      <c r="AU315" s="19" t="s">
        <v>80</v>
      </c>
    </row>
    <row r="316" spans="1:65" s="12" customFormat="1" ht="25.9" customHeight="1">
      <c r="B316" s="179"/>
      <c r="C316" s="180"/>
      <c r="D316" s="181" t="s">
        <v>72</v>
      </c>
      <c r="E316" s="182" t="s">
        <v>88</v>
      </c>
      <c r="F316" s="182" t="s">
        <v>3666</v>
      </c>
      <c r="G316" s="180"/>
      <c r="H316" s="180"/>
      <c r="I316" s="183"/>
      <c r="J316" s="184">
        <f>BK316</f>
        <v>0</v>
      </c>
      <c r="K316" s="180"/>
      <c r="L316" s="185"/>
      <c r="M316" s="186"/>
      <c r="N316" s="187"/>
      <c r="O316" s="187"/>
      <c r="P316" s="188">
        <f>SUM(P317:P368)</f>
        <v>0</v>
      </c>
      <c r="Q316" s="187"/>
      <c r="R316" s="188">
        <f>SUM(R317:R368)</f>
        <v>0</v>
      </c>
      <c r="S316" s="187"/>
      <c r="T316" s="189">
        <f>SUM(T317:T368)</f>
        <v>0</v>
      </c>
      <c r="AR316" s="190" t="s">
        <v>80</v>
      </c>
      <c r="AT316" s="191" t="s">
        <v>72</v>
      </c>
      <c r="AU316" s="191" t="s">
        <v>73</v>
      </c>
      <c r="AY316" s="190" t="s">
        <v>211</v>
      </c>
      <c r="BK316" s="192">
        <f>SUM(BK317:BK368)</f>
        <v>0</v>
      </c>
    </row>
    <row r="317" spans="1:65" s="2" customFormat="1" ht="16.5" customHeight="1">
      <c r="A317" s="36"/>
      <c r="B317" s="37"/>
      <c r="C317" s="195" t="s">
        <v>428</v>
      </c>
      <c r="D317" s="195" t="s">
        <v>213</v>
      </c>
      <c r="E317" s="196" t="s">
        <v>3060</v>
      </c>
      <c r="F317" s="197" t="s">
        <v>3675</v>
      </c>
      <c r="G317" s="198" t="s">
        <v>1608</v>
      </c>
      <c r="H317" s="199">
        <v>11</v>
      </c>
      <c r="I317" s="200"/>
      <c r="J317" s="201">
        <f>ROUND(I317*H317,2)</f>
        <v>0</v>
      </c>
      <c r="K317" s="197" t="s">
        <v>21</v>
      </c>
      <c r="L317" s="41"/>
      <c r="M317" s="202" t="s">
        <v>21</v>
      </c>
      <c r="N317" s="203" t="s">
        <v>44</v>
      </c>
      <c r="O317" s="66"/>
      <c r="P317" s="204">
        <f>O317*H317</f>
        <v>0</v>
      </c>
      <c r="Q317" s="204">
        <v>0</v>
      </c>
      <c r="R317" s="204">
        <f>Q317*H317</f>
        <v>0</v>
      </c>
      <c r="S317" s="204">
        <v>0</v>
      </c>
      <c r="T317" s="20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6" t="s">
        <v>100</v>
      </c>
      <c r="AT317" s="206" t="s">
        <v>213</v>
      </c>
      <c r="AU317" s="206" t="s">
        <v>80</v>
      </c>
      <c r="AY317" s="19" t="s">
        <v>211</v>
      </c>
      <c r="BE317" s="207">
        <f>IF(N317="základní",J317,0)</f>
        <v>0</v>
      </c>
      <c r="BF317" s="207">
        <f>IF(N317="snížená",J317,0)</f>
        <v>0</v>
      </c>
      <c r="BG317" s="207">
        <f>IF(N317="zákl. přenesená",J317,0)</f>
        <v>0</v>
      </c>
      <c r="BH317" s="207">
        <f>IF(N317="sníž. přenesená",J317,0)</f>
        <v>0</v>
      </c>
      <c r="BI317" s="207">
        <f>IF(N317="nulová",J317,0)</f>
        <v>0</v>
      </c>
      <c r="BJ317" s="19" t="s">
        <v>80</v>
      </c>
      <c r="BK317" s="207">
        <f>ROUND(I317*H317,2)</f>
        <v>0</v>
      </c>
      <c r="BL317" s="19" t="s">
        <v>100</v>
      </c>
      <c r="BM317" s="206" t="s">
        <v>627</v>
      </c>
    </row>
    <row r="318" spans="1:65" s="2" customFormat="1" ht="19.5">
      <c r="A318" s="36"/>
      <c r="B318" s="37"/>
      <c r="C318" s="38"/>
      <c r="D318" s="210" t="s">
        <v>720</v>
      </c>
      <c r="E318" s="38"/>
      <c r="F318" s="262" t="s">
        <v>4788</v>
      </c>
      <c r="G318" s="38"/>
      <c r="H318" s="38"/>
      <c r="I318" s="119"/>
      <c r="J318" s="38"/>
      <c r="K318" s="38"/>
      <c r="L318" s="41"/>
      <c r="M318" s="263"/>
      <c r="N318" s="264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720</v>
      </c>
      <c r="AU318" s="19" t="s">
        <v>80</v>
      </c>
    </row>
    <row r="319" spans="1:65" s="2" customFormat="1" ht="16.5" customHeight="1">
      <c r="A319" s="36"/>
      <c r="B319" s="37"/>
      <c r="C319" s="195" t="s">
        <v>435</v>
      </c>
      <c r="D319" s="195" t="s">
        <v>213</v>
      </c>
      <c r="E319" s="196" t="s">
        <v>3063</v>
      </c>
      <c r="F319" s="197" t="s">
        <v>3675</v>
      </c>
      <c r="G319" s="198" t="s">
        <v>1608</v>
      </c>
      <c r="H319" s="199">
        <v>11</v>
      </c>
      <c r="I319" s="200"/>
      <c r="J319" s="201">
        <f>ROUND(I319*H319,2)</f>
        <v>0</v>
      </c>
      <c r="K319" s="197" t="s">
        <v>21</v>
      </c>
      <c r="L319" s="41"/>
      <c r="M319" s="202" t="s">
        <v>21</v>
      </c>
      <c r="N319" s="203" t="s">
        <v>44</v>
      </c>
      <c r="O319" s="66"/>
      <c r="P319" s="204">
        <f>O319*H319</f>
        <v>0</v>
      </c>
      <c r="Q319" s="204">
        <v>0</v>
      </c>
      <c r="R319" s="204">
        <f>Q319*H319</f>
        <v>0</v>
      </c>
      <c r="S319" s="204">
        <v>0</v>
      </c>
      <c r="T319" s="20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6" t="s">
        <v>100</v>
      </c>
      <c r="AT319" s="206" t="s">
        <v>213</v>
      </c>
      <c r="AU319" s="206" t="s">
        <v>80</v>
      </c>
      <c r="AY319" s="19" t="s">
        <v>211</v>
      </c>
      <c r="BE319" s="207">
        <f>IF(N319="základní",J319,0)</f>
        <v>0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9" t="s">
        <v>80</v>
      </c>
      <c r="BK319" s="207">
        <f>ROUND(I319*H319,2)</f>
        <v>0</v>
      </c>
      <c r="BL319" s="19" t="s">
        <v>100</v>
      </c>
      <c r="BM319" s="206" t="s">
        <v>638</v>
      </c>
    </row>
    <row r="320" spans="1:65" s="2" customFormat="1" ht="19.5">
      <c r="A320" s="36"/>
      <c r="B320" s="37"/>
      <c r="C320" s="38"/>
      <c r="D320" s="210" t="s">
        <v>720</v>
      </c>
      <c r="E320" s="38"/>
      <c r="F320" s="262" t="s">
        <v>4577</v>
      </c>
      <c r="G320" s="38"/>
      <c r="H320" s="38"/>
      <c r="I320" s="119"/>
      <c r="J320" s="38"/>
      <c r="K320" s="38"/>
      <c r="L320" s="41"/>
      <c r="M320" s="263"/>
      <c r="N320" s="264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720</v>
      </c>
      <c r="AU320" s="19" t="s">
        <v>80</v>
      </c>
    </row>
    <row r="321" spans="1:65" s="2" customFormat="1" ht="16.5" customHeight="1">
      <c r="A321" s="36"/>
      <c r="B321" s="37"/>
      <c r="C321" s="195" t="s">
        <v>444</v>
      </c>
      <c r="D321" s="195" t="s">
        <v>213</v>
      </c>
      <c r="E321" s="196" t="s">
        <v>3668</v>
      </c>
      <c r="F321" s="197" t="s">
        <v>4789</v>
      </c>
      <c r="G321" s="198" t="s">
        <v>1608</v>
      </c>
      <c r="H321" s="199">
        <v>2</v>
      </c>
      <c r="I321" s="200"/>
      <c r="J321" s="201">
        <f>ROUND(I321*H321,2)</f>
        <v>0</v>
      </c>
      <c r="K321" s="197" t="s">
        <v>21</v>
      </c>
      <c r="L321" s="41"/>
      <c r="M321" s="202" t="s">
        <v>21</v>
      </c>
      <c r="N321" s="203" t="s">
        <v>44</v>
      </c>
      <c r="O321" s="66"/>
      <c r="P321" s="204">
        <f>O321*H321</f>
        <v>0</v>
      </c>
      <c r="Q321" s="204">
        <v>0</v>
      </c>
      <c r="R321" s="204">
        <f>Q321*H321</f>
        <v>0</v>
      </c>
      <c r="S321" s="204">
        <v>0</v>
      </c>
      <c r="T321" s="20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6" t="s">
        <v>100</v>
      </c>
      <c r="AT321" s="206" t="s">
        <v>213</v>
      </c>
      <c r="AU321" s="206" t="s">
        <v>80</v>
      </c>
      <c r="AY321" s="19" t="s">
        <v>211</v>
      </c>
      <c r="BE321" s="207">
        <f>IF(N321="základní",J321,0)</f>
        <v>0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9" t="s">
        <v>80</v>
      </c>
      <c r="BK321" s="207">
        <f>ROUND(I321*H321,2)</f>
        <v>0</v>
      </c>
      <c r="BL321" s="19" t="s">
        <v>100</v>
      </c>
      <c r="BM321" s="206" t="s">
        <v>650</v>
      </c>
    </row>
    <row r="322" spans="1:65" s="2" customFormat="1" ht="19.5">
      <c r="A322" s="36"/>
      <c r="B322" s="37"/>
      <c r="C322" s="38"/>
      <c r="D322" s="210" t="s">
        <v>720</v>
      </c>
      <c r="E322" s="38"/>
      <c r="F322" s="262" t="s">
        <v>4790</v>
      </c>
      <c r="G322" s="38"/>
      <c r="H322" s="38"/>
      <c r="I322" s="119"/>
      <c r="J322" s="38"/>
      <c r="K322" s="38"/>
      <c r="L322" s="41"/>
      <c r="M322" s="263"/>
      <c r="N322" s="264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720</v>
      </c>
      <c r="AU322" s="19" t="s">
        <v>80</v>
      </c>
    </row>
    <row r="323" spans="1:65" s="2" customFormat="1" ht="16.5" customHeight="1">
      <c r="A323" s="36"/>
      <c r="B323" s="37"/>
      <c r="C323" s="195" t="s">
        <v>451</v>
      </c>
      <c r="D323" s="195" t="s">
        <v>213</v>
      </c>
      <c r="E323" s="196" t="s">
        <v>3670</v>
      </c>
      <c r="F323" s="197" t="s">
        <v>4789</v>
      </c>
      <c r="G323" s="198" t="s">
        <v>1608</v>
      </c>
      <c r="H323" s="199">
        <v>2</v>
      </c>
      <c r="I323" s="200"/>
      <c r="J323" s="201">
        <f>ROUND(I323*H323,2)</f>
        <v>0</v>
      </c>
      <c r="K323" s="197" t="s">
        <v>21</v>
      </c>
      <c r="L323" s="41"/>
      <c r="M323" s="202" t="s">
        <v>21</v>
      </c>
      <c r="N323" s="203" t="s">
        <v>44</v>
      </c>
      <c r="O323" s="66"/>
      <c r="P323" s="204">
        <f>O323*H323</f>
        <v>0</v>
      </c>
      <c r="Q323" s="204">
        <v>0</v>
      </c>
      <c r="R323" s="204">
        <f>Q323*H323</f>
        <v>0</v>
      </c>
      <c r="S323" s="204">
        <v>0</v>
      </c>
      <c r="T323" s="20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6" t="s">
        <v>100</v>
      </c>
      <c r="AT323" s="206" t="s">
        <v>213</v>
      </c>
      <c r="AU323" s="206" t="s">
        <v>80</v>
      </c>
      <c r="AY323" s="19" t="s">
        <v>211</v>
      </c>
      <c r="BE323" s="207">
        <f>IF(N323="základní",J323,0)</f>
        <v>0</v>
      </c>
      <c r="BF323" s="207">
        <f>IF(N323="snížená",J323,0)</f>
        <v>0</v>
      </c>
      <c r="BG323" s="207">
        <f>IF(N323="zákl. přenesená",J323,0)</f>
        <v>0</v>
      </c>
      <c r="BH323" s="207">
        <f>IF(N323="sníž. přenesená",J323,0)</f>
        <v>0</v>
      </c>
      <c r="BI323" s="207">
        <f>IF(N323="nulová",J323,0)</f>
        <v>0</v>
      </c>
      <c r="BJ323" s="19" t="s">
        <v>80</v>
      </c>
      <c r="BK323" s="207">
        <f>ROUND(I323*H323,2)</f>
        <v>0</v>
      </c>
      <c r="BL323" s="19" t="s">
        <v>100</v>
      </c>
      <c r="BM323" s="206" t="s">
        <v>659</v>
      </c>
    </row>
    <row r="324" spans="1:65" s="2" customFormat="1" ht="19.5">
      <c r="A324" s="36"/>
      <c r="B324" s="37"/>
      <c r="C324" s="38"/>
      <c r="D324" s="210" t="s">
        <v>720</v>
      </c>
      <c r="E324" s="38"/>
      <c r="F324" s="262" t="s">
        <v>3509</v>
      </c>
      <c r="G324" s="38"/>
      <c r="H324" s="38"/>
      <c r="I324" s="119"/>
      <c r="J324" s="38"/>
      <c r="K324" s="38"/>
      <c r="L324" s="41"/>
      <c r="M324" s="263"/>
      <c r="N324" s="264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720</v>
      </c>
      <c r="AU324" s="19" t="s">
        <v>80</v>
      </c>
    </row>
    <row r="325" spans="1:65" s="2" customFormat="1" ht="16.5" customHeight="1">
      <c r="A325" s="36"/>
      <c r="B325" s="37"/>
      <c r="C325" s="195" t="s">
        <v>457</v>
      </c>
      <c r="D325" s="195" t="s">
        <v>213</v>
      </c>
      <c r="E325" s="196" t="s">
        <v>3671</v>
      </c>
      <c r="F325" s="197" t="s">
        <v>3693</v>
      </c>
      <c r="G325" s="198" t="s">
        <v>1608</v>
      </c>
      <c r="H325" s="199">
        <v>153</v>
      </c>
      <c r="I325" s="200"/>
      <c r="J325" s="201">
        <f>ROUND(I325*H325,2)</f>
        <v>0</v>
      </c>
      <c r="K325" s="197" t="s">
        <v>21</v>
      </c>
      <c r="L325" s="41"/>
      <c r="M325" s="202" t="s">
        <v>21</v>
      </c>
      <c r="N325" s="203" t="s">
        <v>44</v>
      </c>
      <c r="O325" s="66"/>
      <c r="P325" s="204">
        <f>O325*H325</f>
        <v>0</v>
      </c>
      <c r="Q325" s="204">
        <v>0</v>
      </c>
      <c r="R325" s="204">
        <f>Q325*H325</f>
        <v>0</v>
      </c>
      <c r="S325" s="204">
        <v>0</v>
      </c>
      <c r="T325" s="20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100</v>
      </c>
      <c r="AT325" s="206" t="s">
        <v>213</v>
      </c>
      <c r="AU325" s="206" t="s">
        <v>80</v>
      </c>
      <c r="AY325" s="19" t="s">
        <v>211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9" t="s">
        <v>80</v>
      </c>
      <c r="BK325" s="207">
        <f>ROUND(I325*H325,2)</f>
        <v>0</v>
      </c>
      <c r="BL325" s="19" t="s">
        <v>100</v>
      </c>
      <c r="BM325" s="206" t="s">
        <v>679</v>
      </c>
    </row>
    <row r="326" spans="1:65" s="2" customFormat="1" ht="19.5">
      <c r="A326" s="36"/>
      <c r="B326" s="37"/>
      <c r="C326" s="38"/>
      <c r="D326" s="210" t="s">
        <v>720</v>
      </c>
      <c r="E326" s="38"/>
      <c r="F326" s="262" t="s">
        <v>4791</v>
      </c>
      <c r="G326" s="38"/>
      <c r="H326" s="38"/>
      <c r="I326" s="119"/>
      <c r="J326" s="38"/>
      <c r="K326" s="38"/>
      <c r="L326" s="41"/>
      <c r="M326" s="263"/>
      <c r="N326" s="264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720</v>
      </c>
      <c r="AU326" s="19" t="s">
        <v>80</v>
      </c>
    </row>
    <row r="327" spans="1:65" s="2" customFormat="1" ht="16.5" customHeight="1">
      <c r="A327" s="36"/>
      <c r="B327" s="37"/>
      <c r="C327" s="195" t="s">
        <v>465</v>
      </c>
      <c r="D327" s="195" t="s">
        <v>213</v>
      </c>
      <c r="E327" s="196" t="s">
        <v>3673</v>
      </c>
      <c r="F327" s="197" t="s">
        <v>3693</v>
      </c>
      <c r="G327" s="198" t="s">
        <v>1608</v>
      </c>
      <c r="H327" s="199">
        <v>153</v>
      </c>
      <c r="I327" s="200"/>
      <c r="J327" s="201">
        <f>ROUND(I327*H327,2)</f>
        <v>0</v>
      </c>
      <c r="K327" s="197" t="s">
        <v>21</v>
      </c>
      <c r="L327" s="41"/>
      <c r="M327" s="202" t="s">
        <v>21</v>
      </c>
      <c r="N327" s="203" t="s">
        <v>44</v>
      </c>
      <c r="O327" s="66"/>
      <c r="P327" s="204">
        <f>O327*H327</f>
        <v>0</v>
      </c>
      <c r="Q327" s="204">
        <v>0</v>
      </c>
      <c r="R327" s="204">
        <f>Q327*H327</f>
        <v>0</v>
      </c>
      <c r="S327" s="204">
        <v>0</v>
      </c>
      <c r="T327" s="20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6" t="s">
        <v>100</v>
      </c>
      <c r="AT327" s="206" t="s">
        <v>213</v>
      </c>
      <c r="AU327" s="206" t="s">
        <v>80</v>
      </c>
      <c r="AY327" s="19" t="s">
        <v>211</v>
      </c>
      <c r="BE327" s="207">
        <f>IF(N327="základní",J327,0)</f>
        <v>0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19" t="s">
        <v>80</v>
      </c>
      <c r="BK327" s="207">
        <f>ROUND(I327*H327,2)</f>
        <v>0</v>
      </c>
      <c r="BL327" s="19" t="s">
        <v>100</v>
      </c>
      <c r="BM327" s="206" t="s">
        <v>691</v>
      </c>
    </row>
    <row r="328" spans="1:65" s="2" customFormat="1" ht="19.5">
      <c r="A328" s="36"/>
      <c r="B328" s="37"/>
      <c r="C328" s="38"/>
      <c r="D328" s="210" t="s">
        <v>720</v>
      </c>
      <c r="E328" s="38"/>
      <c r="F328" s="262" t="s">
        <v>4586</v>
      </c>
      <c r="G328" s="38"/>
      <c r="H328" s="38"/>
      <c r="I328" s="119"/>
      <c r="J328" s="38"/>
      <c r="K328" s="38"/>
      <c r="L328" s="41"/>
      <c r="M328" s="263"/>
      <c r="N328" s="264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720</v>
      </c>
      <c r="AU328" s="19" t="s">
        <v>80</v>
      </c>
    </row>
    <row r="329" spans="1:65" s="2" customFormat="1" ht="21.75" customHeight="1">
      <c r="A329" s="36"/>
      <c r="B329" s="37"/>
      <c r="C329" s="195" t="s">
        <v>471</v>
      </c>
      <c r="D329" s="195" t="s">
        <v>213</v>
      </c>
      <c r="E329" s="196" t="s">
        <v>3674</v>
      </c>
      <c r="F329" s="197" t="s">
        <v>4792</v>
      </c>
      <c r="G329" s="198" t="s">
        <v>1608</v>
      </c>
      <c r="H329" s="199">
        <v>43</v>
      </c>
      <c r="I329" s="200"/>
      <c r="J329" s="201">
        <f>ROUND(I329*H329,2)</f>
        <v>0</v>
      </c>
      <c r="K329" s="197" t="s">
        <v>21</v>
      </c>
      <c r="L329" s="41"/>
      <c r="M329" s="202" t="s">
        <v>21</v>
      </c>
      <c r="N329" s="203" t="s">
        <v>44</v>
      </c>
      <c r="O329" s="66"/>
      <c r="P329" s="204">
        <f>O329*H329</f>
        <v>0</v>
      </c>
      <c r="Q329" s="204">
        <v>0</v>
      </c>
      <c r="R329" s="204">
        <f>Q329*H329</f>
        <v>0</v>
      </c>
      <c r="S329" s="204">
        <v>0</v>
      </c>
      <c r="T329" s="20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6" t="s">
        <v>100</v>
      </c>
      <c r="AT329" s="206" t="s">
        <v>213</v>
      </c>
      <c r="AU329" s="206" t="s">
        <v>80</v>
      </c>
      <c r="AY329" s="19" t="s">
        <v>211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9" t="s">
        <v>80</v>
      </c>
      <c r="BK329" s="207">
        <f>ROUND(I329*H329,2)</f>
        <v>0</v>
      </c>
      <c r="BL329" s="19" t="s">
        <v>100</v>
      </c>
      <c r="BM329" s="206" t="s">
        <v>706</v>
      </c>
    </row>
    <row r="330" spans="1:65" s="2" customFormat="1" ht="19.5">
      <c r="A330" s="36"/>
      <c r="B330" s="37"/>
      <c r="C330" s="38"/>
      <c r="D330" s="210" t="s">
        <v>720</v>
      </c>
      <c r="E330" s="38"/>
      <c r="F330" s="262" t="s">
        <v>4791</v>
      </c>
      <c r="G330" s="38"/>
      <c r="H330" s="38"/>
      <c r="I330" s="119"/>
      <c r="J330" s="38"/>
      <c r="K330" s="38"/>
      <c r="L330" s="41"/>
      <c r="M330" s="263"/>
      <c r="N330" s="264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720</v>
      </c>
      <c r="AU330" s="19" t="s">
        <v>80</v>
      </c>
    </row>
    <row r="331" spans="1:65" s="2" customFormat="1" ht="21.75" customHeight="1">
      <c r="A331" s="36"/>
      <c r="B331" s="37"/>
      <c r="C331" s="195" t="s">
        <v>475</v>
      </c>
      <c r="D331" s="195" t="s">
        <v>213</v>
      </c>
      <c r="E331" s="196" t="s">
        <v>3676</v>
      </c>
      <c r="F331" s="197" t="s">
        <v>4792</v>
      </c>
      <c r="G331" s="198" t="s">
        <v>1608</v>
      </c>
      <c r="H331" s="199">
        <v>43</v>
      </c>
      <c r="I331" s="200"/>
      <c r="J331" s="201">
        <f>ROUND(I331*H331,2)</f>
        <v>0</v>
      </c>
      <c r="K331" s="197" t="s">
        <v>21</v>
      </c>
      <c r="L331" s="41"/>
      <c r="M331" s="202" t="s">
        <v>21</v>
      </c>
      <c r="N331" s="203" t="s">
        <v>44</v>
      </c>
      <c r="O331" s="66"/>
      <c r="P331" s="204">
        <f>O331*H331</f>
        <v>0</v>
      </c>
      <c r="Q331" s="204">
        <v>0</v>
      </c>
      <c r="R331" s="204">
        <f>Q331*H331</f>
        <v>0</v>
      </c>
      <c r="S331" s="204">
        <v>0</v>
      </c>
      <c r="T331" s="20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06" t="s">
        <v>100</v>
      </c>
      <c r="AT331" s="206" t="s">
        <v>213</v>
      </c>
      <c r="AU331" s="206" t="s">
        <v>80</v>
      </c>
      <c r="AY331" s="19" t="s">
        <v>211</v>
      </c>
      <c r="BE331" s="207">
        <f>IF(N331="základní",J331,0)</f>
        <v>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9" t="s">
        <v>80</v>
      </c>
      <c r="BK331" s="207">
        <f>ROUND(I331*H331,2)</f>
        <v>0</v>
      </c>
      <c r="BL331" s="19" t="s">
        <v>100</v>
      </c>
      <c r="BM331" s="206" t="s">
        <v>716</v>
      </c>
    </row>
    <row r="332" spans="1:65" s="2" customFormat="1" ht="19.5">
      <c r="A332" s="36"/>
      <c r="B332" s="37"/>
      <c r="C332" s="38"/>
      <c r="D332" s="210" t="s">
        <v>720</v>
      </c>
      <c r="E332" s="38"/>
      <c r="F332" s="262" t="s">
        <v>4586</v>
      </c>
      <c r="G332" s="38"/>
      <c r="H332" s="38"/>
      <c r="I332" s="119"/>
      <c r="J332" s="38"/>
      <c r="K332" s="38"/>
      <c r="L332" s="41"/>
      <c r="M332" s="263"/>
      <c r="N332" s="264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720</v>
      </c>
      <c r="AU332" s="19" t="s">
        <v>80</v>
      </c>
    </row>
    <row r="333" spans="1:65" s="2" customFormat="1" ht="21.75" customHeight="1">
      <c r="A333" s="36"/>
      <c r="B333" s="37"/>
      <c r="C333" s="195" t="s">
        <v>484</v>
      </c>
      <c r="D333" s="195" t="s">
        <v>213</v>
      </c>
      <c r="E333" s="196" t="s">
        <v>3677</v>
      </c>
      <c r="F333" s="197" t="s">
        <v>3696</v>
      </c>
      <c r="G333" s="198" t="s">
        <v>1608</v>
      </c>
      <c r="H333" s="199">
        <v>2</v>
      </c>
      <c r="I333" s="200"/>
      <c r="J333" s="201">
        <f>ROUND(I333*H333,2)</f>
        <v>0</v>
      </c>
      <c r="K333" s="197" t="s">
        <v>21</v>
      </c>
      <c r="L333" s="41"/>
      <c r="M333" s="202" t="s">
        <v>21</v>
      </c>
      <c r="N333" s="203" t="s">
        <v>44</v>
      </c>
      <c r="O333" s="66"/>
      <c r="P333" s="204">
        <f>O333*H333</f>
        <v>0</v>
      </c>
      <c r="Q333" s="204">
        <v>0</v>
      </c>
      <c r="R333" s="204">
        <f>Q333*H333</f>
        <v>0</v>
      </c>
      <c r="S333" s="204">
        <v>0</v>
      </c>
      <c r="T333" s="20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100</v>
      </c>
      <c r="AT333" s="206" t="s">
        <v>213</v>
      </c>
      <c r="AU333" s="206" t="s">
        <v>80</v>
      </c>
      <c r="AY333" s="19" t="s">
        <v>211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9" t="s">
        <v>80</v>
      </c>
      <c r="BK333" s="207">
        <f>ROUND(I333*H333,2)</f>
        <v>0</v>
      </c>
      <c r="BL333" s="19" t="s">
        <v>100</v>
      </c>
      <c r="BM333" s="206" t="s">
        <v>727</v>
      </c>
    </row>
    <row r="334" spans="1:65" s="2" customFormat="1" ht="19.5">
      <c r="A334" s="36"/>
      <c r="B334" s="37"/>
      <c r="C334" s="38"/>
      <c r="D334" s="210" t="s">
        <v>720</v>
      </c>
      <c r="E334" s="38"/>
      <c r="F334" s="262" t="s">
        <v>4788</v>
      </c>
      <c r="G334" s="38"/>
      <c r="H334" s="38"/>
      <c r="I334" s="119"/>
      <c r="J334" s="38"/>
      <c r="K334" s="38"/>
      <c r="L334" s="41"/>
      <c r="M334" s="263"/>
      <c r="N334" s="264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720</v>
      </c>
      <c r="AU334" s="19" t="s">
        <v>80</v>
      </c>
    </row>
    <row r="335" spans="1:65" s="2" customFormat="1" ht="21.75" customHeight="1">
      <c r="A335" s="36"/>
      <c r="B335" s="37"/>
      <c r="C335" s="195" t="s">
        <v>488</v>
      </c>
      <c r="D335" s="195" t="s">
        <v>213</v>
      </c>
      <c r="E335" s="196" t="s">
        <v>3679</v>
      </c>
      <c r="F335" s="197" t="s">
        <v>3696</v>
      </c>
      <c r="G335" s="198" t="s">
        <v>1608</v>
      </c>
      <c r="H335" s="199">
        <v>2</v>
      </c>
      <c r="I335" s="200"/>
      <c r="J335" s="201">
        <f>ROUND(I335*H335,2)</f>
        <v>0</v>
      </c>
      <c r="K335" s="197" t="s">
        <v>21</v>
      </c>
      <c r="L335" s="41"/>
      <c r="M335" s="202" t="s">
        <v>21</v>
      </c>
      <c r="N335" s="203" t="s">
        <v>44</v>
      </c>
      <c r="O335" s="66"/>
      <c r="P335" s="204">
        <f>O335*H335</f>
        <v>0</v>
      </c>
      <c r="Q335" s="204">
        <v>0</v>
      </c>
      <c r="R335" s="204">
        <f>Q335*H335</f>
        <v>0</v>
      </c>
      <c r="S335" s="204">
        <v>0</v>
      </c>
      <c r="T335" s="20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6" t="s">
        <v>100</v>
      </c>
      <c r="AT335" s="206" t="s">
        <v>213</v>
      </c>
      <c r="AU335" s="206" t="s">
        <v>80</v>
      </c>
      <c r="AY335" s="19" t="s">
        <v>211</v>
      </c>
      <c r="BE335" s="207">
        <f>IF(N335="základní",J335,0)</f>
        <v>0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9" t="s">
        <v>80</v>
      </c>
      <c r="BK335" s="207">
        <f>ROUND(I335*H335,2)</f>
        <v>0</v>
      </c>
      <c r="BL335" s="19" t="s">
        <v>100</v>
      </c>
      <c r="BM335" s="206" t="s">
        <v>737</v>
      </c>
    </row>
    <row r="336" spans="1:65" s="2" customFormat="1" ht="19.5">
      <c r="A336" s="36"/>
      <c r="B336" s="37"/>
      <c r="C336" s="38"/>
      <c r="D336" s="210" t="s">
        <v>720</v>
      </c>
      <c r="E336" s="38"/>
      <c r="F336" s="262" t="s">
        <v>4577</v>
      </c>
      <c r="G336" s="38"/>
      <c r="H336" s="38"/>
      <c r="I336" s="119"/>
      <c r="J336" s="38"/>
      <c r="K336" s="38"/>
      <c r="L336" s="41"/>
      <c r="M336" s="263"/>
      <c r="N336" s="264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720</v>
      </c>
      <c r="AU336" s="19" t="s">
        <v>80</v>
      </c>
    </row>
    <row r="337" spans="1:65" s="2" customFormat="1" ht="16.5" customHeight="1">
      <c r="A337" s="36"/>
      <c r="B337" s="37"/>
      <c r="C337" s="195" t="s">
        <v>495</v>
      </c>
      <c r="D337" s="195" t="s">
        <v>213</v>
      </c>
      <c r="E337" s="196" t="s">
        <v>3680</v>
      </c>
      <c r="F337" s="197" t="s">
        <v>3713</v>
      </c>
      <c r="G337" s="198" t="s">
        <v>1608</v>
      </c>
      <c r="H337" s="199">
        <v>78</v>
      </c>
      <c r="I337" s="200"/>
      <c r="J337" s="201">
        <f>ROUND(I337*H337,2)</f>
        <v>0</v>
      </c>
      <c r="K337" s="197" t="s">
        <v>21</v>
      </c>
      <c r="L337" s="41"/>
      <c r="M337" s="202" t="s">
        <v>21</v>
      </c>
      <c r="N337" s="203" t="s">
        <v>44</v>
      </c>
      <c r="O337" s="66"/>
      <c r="P337" s="204">
        <f>O337*H337</f>
        <v>0</v>
      </c>
      <c r="Q337" s="204">
        <v>0</v>
      </c>
      <c r="R337" s="204">
        <f>Q337*H337</f>
        <v>0</v>
      </c>
      <c r="S337" s="204">
        <v>0</v>
      </c>
      <c r="T337" s="20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06" t="s">
        <v>100</v>
      </c>
      <c r="AT337" s="206" t="s">
        <v>213</v>
      </c>
      <c r="AU337" s="206" t="s">
        <v>80</v>
      </c>
      <c r="AY337" s="19" t="s">
        <v>211</v>
      </c>
      <c r="BE337" s="207">
        <f>IF(N337="základní",J337,0)</f>
        <v>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9" t="s">
        <v>80</v>
      </c>
      <c r="BK337" s="207">
        <f>ROUND(I337*H337,2)</f>
        <v>0</v>
      </c>
      <c r="BL337" s="19" t="s">
        <v>100</v>
      </c>
      <c r="BM337" s="206" t="s">
        <v>749</v>
      </c>
    </row>
    <row r="338" spans="1:65" s="2" customFormat="1" ht="19.5">
      <c r="A338" s="36"/>
      <c r="B338" s="37"/>
      <c r="C338" s="38"/>
      <c r="D338" s="210" t="s">
        <v>720</v>
      </c>
      <c r="E338" s="38"/>
      <c r="F338" s="262" t="s">
        <v>4791</v>
      </c>
      <c r="G338" s="38"/>
      <c r="H338" s="38"/>
      <c r="I338" s="119"/>
      <c r="J338" s="38"/>
      <c r="K338" s="38"/>
      <c r="L338" s="41"/>
      <c r="M338" s="263"/>
      <c r="N338" s="264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720</v>
      </c>
      <c r="AU338" s="19" t="s">
        <v>80</v>
      </c>
    </row>
    <row r="339" spans="1:65" s="2" customFormat="1" ht="16.5" customHeight="1">
      <c r="A339" s="36"/>
      <c r="B339" s="37"/>
      <c r="C339" s="195" t="s">
        <v>500</v>
      </c>
      <c r="D339" s="195" t="s">
        <v>213</v>
      </c>
      <c r="E339" s="196" t="s">
        <v>3682</v>
      </c>
      <c r="F339" s="197" t="s">
        <v>3713</v>
      </c>
      <c r="G339" s="198" t="s">
        <v>1608</v>
      </c>
      <c r="H339" s="199">
        <v>78</v>
      </c>
      <c r="I339" s="200"/>
      <c r="J339" s="201">
        <f>ROUND(I339*H339,2)</f>
        <v>0</v>
      </c>
      <c r="K339" s="197" t="s">
        <v>21</v>
      </c>
      <c r="L339" s="41"/>
      <c r="M339" s="202" t="s">
        <v>21</v>
      </c>
      <c r="N339" s="203" t="s">
        <v>44</v>
      </c>
      <c r="O339" s="66"/>
      <c r="P339" s="204">
        <f>O339*H339</f>
        <v>0</v>
      </c>
      <c r="Q339" s="204">
        <v>0</v>
      </c>
      <c r="R339" s="204">
        <f>Q339*H339</f>
        <v>0</v>
      </c>
      <c r="S339" s="204">
        <v>0</v>
      </c>
      <c r="T339" s="20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6" t="s">
        <v>100</v>
      </c>
      <c r="AT339" s="206" t="s">
        <v>213</v>
      </c>
      <c r="AU339" s="206" t="s">
        <v>80</v>
      </c>
      <c r="AY339" s="19" t="s">
        <v>211</v>
      </c>
      <c r="BE339" s="207">
        <f>IF(N339="základní",J339,0)</f>
        <v>0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9" t="s">
        <v>80</v>
      </c>
      <c r="BK339" s="207">
        <f>ROUND(I339*H339,2)</f>
        <v>0</v>
      </c>
      <c r="BL339" s="19" t="s">
        <v>100</v>
      </c>
      <c r="BM339" s="206" t="s">
        <v>762</v>
      </c>
    </row>
    <row r="340" spans="1:65" s="2" customFormat="1" ht="19.5">
      <c r="A340" s="36"/>
      <c r="B340" s="37"/>
      <c r="C340" s="38"/>
      <c r="D340" s="210" t="s">
        <v>720</v>
      </c>
      <c r="E340" s="38"/>
      <c r="F340" s="262" t="s">
        <v>4586</v>
      </c>
      <c r="G340" s="38"/>
      <c r="H340" s="38"/>
      <c r="I340" s="119"/>
      <c r="J340" s="38"/>
      <c r="K340" s="38"/>
      <c r="L340" s="41"/>
      <c r="M340" s="263"/>
      <c r="N340" s="264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720</v>
      </c>
      <c r="AU340" s="19" t="s">
        <v>80</v>
      </c>
    </row>
    <row r="341" spans="1:65" s="2" customFormat="1" ht="16.5" customHeight="1">
      <c r="A341" s="36"/>
      <c r="B341" s="37"/>
      <c r="C341" s="195" t="s">
        <v>507</v>
      </c>
      <c r="D341" s="195" t="s">
        <v>213</v>
      </c>
      <c r="E341" s="196" t="s">
        <v>3683</v>
      </c>
      <c r="F341" s="197" t="s">
        <v>3716</v>
      </c>
      <c r="G341" s="198" t="s">
        <v>1608</v>
      </c>
      <c r="H341" s="199">
        <v>115</v>
      </c>
      <c r="I341" s="200"/>
      <c r="J341" s="201">
        <f>ROUND(I341*H341,2)</f>
        <v>0</v>
      </c>
      <c r="K341" s="197" t="s">
        <v>21</v>
      </c>
      <c r="L341" s="41"/>
      <c r="M341" s="202" t="s">
        <v>21</v>
      </c>
      <c r="N341" s="203" t="s">
        <v>44</v>
      </c>
      <c r="O341" s="66"/>
      <c r="P341" s="204">
        <f>O341*H341</f>
        <v>0</v>
      </c>
      <c r="Q341" s="204">
        <v>0</v>
      </c>
      <c r="R341" s="204">
        <f>Q341*H341</f>
        <v>0</v>
      </c>
      <c r="S341" s="204">
        <v>0</v>
      </c>
      <c r="T341" s="20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6" t="s">
        <v>100</v>
      </c>
      <c r="AT341" s="206" t="s">
        <v>213</v>
      </c>
      <c r="AU341" s="206" t="s">
        <v>80</v>
      </c>
      <c r="AY341" s="19" t="s">
        <v>211</v>
      </c>
      <c r="BE341" s="207">
        <f>IF(N341="základní",J341,0)</f>
        <v>0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9" t="s">
        <v>80</v>
      </c>
      <c r="BK341" s="207">
        <f>ROUND(I341*H341,2)</f>
        <v>0</v>
      </c>
      <c r="BL341" s="19" t="s">
        <v>100</v>
      </c>
      <c r="BM341" s="206" t="s">
        <v>770</v>
      </c>
    </row>
    <row r="342" spans="1:65" s="2" customFormat="1" ht="19.5">
      <c r="A342" s="36"/>
      <c r="B342" s="37"/>
      <c r="C342" s="38"/>
      <c r="D342" s="210" t="s">
        <v>720</v>
      </c>
      <c r="E342" s="38"/>
      <c r="F342" s="262" t="s">
        <v>4791</v>
      </c>
      <c r="G342" s="38"/>
      <c r="H342" s="38"/>
      <c r="I342" s="119"/>
      <c r="J342" s="38"/>
      <c r="K342" s="38"/>
      <c r="L342" s="41"/>
      <c r="M342" s="263"/>
      <c r="N342" s="264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720</v>
      </c>
      <c r="AU342" s="19" t="s">
        <v>80</v>
      </c>
    </row>
    <row r="343" spans="1:65" s="2" customFormat="1" ht="16.5" customHeight="1">
      <c r="A343" s="36"/>
      <c r="B343" s="37"/>
      <c r="C343" s="195" t="s">
        <v>513</v>
      </c>
      <c r="D343" s="195" t="s">
        <v>213</v>
      </c>
      <c r="E343" s="196" t="s">
        <v>3685</v>
      </c>
      <c r="F343" s="197" t="s">
        <v>3716</v>
      </c>
      <c r="G343" s="198" t="s">
        <v>1608</v>
      </c>
      <c r="H343" s="199">
        <v>115</v>
      </c>
      <c r="I343" s="200"/>
      <c r="J343" s="201">
        <f>ROUND(I343*H343,2)</f>
        <v>0</v>
      </c>
      <c r="K343" s="197" t="s">
        <v>21</v>
      </c>
      <c r="L343" s="41"/>
      <c r="M343" s="202" t="s">
        <v>21</v>
      </c>
      <c r="N343" s="203" t="s">
        <v>44</v>
      </c>
      <c r="O343" s="66"/>
      <c r="P343" s="204">
        <f>O343*H343</f>
        <v>0</v>
      </c>
      <c r="Q343" s="204">
        <v>0</v>
      </c>
      <c r="R343" s="204">
        <f>Q343*H343</f>
        <v>0</v>
      </c>
      <c r="S343" s="204">
        <v>0</v>
      </c>
      <c r="T343" s="20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6" t="s">
        <v>100</v>
      </c>
      <c r="AT343" s="206" t="s">
        <v>213</v>
      </c>
      <c r="AU343" s="206" t="s">
        <v>80</v>
      </c>
      <c r="AY343" s="19" t="s">
        <v>211</v>
      </c>
      <c r="BE343" s="207">
        <f>IF(N343="základní",J343,0)</f>
        <v>0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9" t="s">
        <v>80</v>
      </c>
      <c r="BK343" s="207">
        <f>ROUND(I343*H343,2)</f>
        <v>0</v>
      </c>
      <c r="BL343" s="19" t="s">
        <v>100</v>
      </c>
      <c r="BM343" s="206" t="s">
        <v>778</v>
      </c>
    </row>
    <row r="344" spans="1:65" s="2" customFormat="1" ht="19.5">
      <c r="A344" s="36"/>
      <c r="B344" s="37"/>
      <c r="C344" s="38"/>
      <c r="D344" s="210" t="s">
        <v>720</v>
      </c>
      <c r="E344" s="38"/>
      <c r="F344" s="262" t="s">
        <v>4586</v>
      </c>
      <c r="G344" s="38"/>
      <c r="H344" s="38"/>
      <c r="I344" s="119"/>
      <c r="J344" s="38"/>
      <c r="K344" s="38"/>
      <c r="L344" s="41"/>
      <c r="M344" s="263"/>
      <c r="N344" s="264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720</v>
      </c>
      <c r="AU344" s="19" t="s">
        <v>80</v>
      </c>
    </row>
    <row r="345" spans="1:65" s="2" customFormat="1" ht="16.5" customHeight="1">
      <c r="A345" s="36"/>
      <c r="B345" s="37"/>
      <c r="C345" s="195" t="s">
        <v>519</v>
      </c>
      <c r="D345" s="195" t="s">
        <v>213</v>
      </c>
      <c r="E345" s="196" t="s">
        <v>3686</v>
      </c>
      <c r="F345" s="197" t="s">
        <v>3732</v>
      </c>
      <c r="G345" s="198" t="s">
        <v>1608</v>
      </c>
      <c r="H345" s="199">
        <v>71</v>
      </c>
      <c r="I345" s="200"/>
      <c r="J345" s="201">
        <f>ROUND(I345*H345,2)</f>
        <v>0</v>
      </c>
      <c r="K345" s="197" t="s">
        <v>21</v>
      </c>
      <c r="L345" s="41"/>
      <c r="M345" s="202" t="s">
        <v>21</v>
      </c>
      <c r="N345" s="203" t="s">
        <v>44</v>
      </c>
      <c r="O345" s="66"/>
      <c r="P345" s="204">
        <f>O345*H345</f>
        <v>0</v>
      </c>
      <c r="Q345" s="204">
        <v>0</v>
      </c>
      <c r="R345" s="204">
        <f>Q345*H345</f>
        <v>0</v>
      </c>
      <c r="S345" s="204">
        <v>0</v>
      </c>
      <c r="T345" s="20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6" t="s">
        <v>100</v>
      </c>
      <c r="AT345" s="206" t="s">
        <v>213</v>
      </c>
      <c r="AU345" s="206" t="s">
        <v>80</v>
      </c>
      <c r="AY345" s="19" t="s">
        <v>211</v>
      </c>
      <c r="BE345" s="207">
        <f>IF(N345="základní",J345,0)</f>
        <v>0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9" t="s">
        <v>80</v>
      </c>
      <c r="BK345" s="207">
        <f>ROUND(I345*H345,2)</f>
        <v>0</v>
      </c>
      <c r="BL345" s="19" t="s">
        <v>100</v>
      </c>
      <c r="BM345" s="206" t="s">
        <v>799</v>
      </c>
    </row>
    <row r="346" spans="1:65" s="2" customFormat="1" ht="19.5">
      <c r="A346" s="36"/>
      <c r="B346" s="37"/>
      <c r="C346" s="38"/>
      <c r="D346" s="210" t="s">
        <v>720</v>
      </c>
      <c r="E346" s="38"/>
      <c r="F346" s="262" t="s">
        <v>4791</v>
      </c>
      <c r="G346" s="38"/>
      <c r="H346" s="38"/>
      <c r="I346" s="119"/>
      <c r="J346" s="38"/>
      <c r="K346" s="38"/>
      <c r="L346" s="41"/>
      <c r="M346" s="263"/>
      <c r="N346" s="264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720</v>
      </c>
      <c r="AU346" s="19" t="s">
        <v>80</v>
      </c>
    </row>
    <row r="347" spans="1:65" s="2" customFormat="1" ht="16.5" customHeight="1">
      <c r="A347" s="36"/>
      <c r="B347" s="37"/>
      <c r="C347" s="195" t="s">
        <v>533</v>
      </c>
      <c r="D347" s="195" t="s">
        <v>213</v>
      </c>
      <c r="E347" s="196" t="s">
        <v>3688</v>
      </c>
      <c r="F347" s="197" t="s">
        <v>3732</v>
      </c>
      <c r="G347" s="198" t="s">
        <v>1608</v>
      </c>
      <c r="H347" s="199">
        <v>71</v>
      </c>
      <c r="I347" s="200"/>
      <c r="J347" s="201">
        <f>ROUND(I347*H347,2)</f>
        <v>0</v>
      </c>
      <c r="K347" s="197" t="s">
        <v>21</v>
      </c>
      <c r="L347" s="41"/>
      <c r="M347" s="202" t="s">
        <v>21</v>
      </c>
      <c r="N347" s="203" t="s">
        <v>44</v>
      </c>
      <c r="O347" s="66"/>
      <c r="P347" s="204">
        <f>O347*H347</f>
        <v>0</v>
      </c>
      <c r="Q347" s="204">
        <v>0</v>
      </c>
      <c r="R347" s="204">
        <f>Q347*H347</f>
        <v>0</v>
      </c>
      <c r="S347" s="204">
        <v>0</v>
      </c>
      <c r="T347" s="20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6" t="s">
        <v>100</v>
      </c>
      <c r="AT347" s="206" t="s">
        <v>213</v>
      </c>
      <c r="AU347" s="206" t="s">
        <v>80</v>
      </c>
      <c r="AY347" s="19" t="s">
        <v>211</v>
      </c>
      <c r="BE347" s="207">
        <f>IF(N347="základní",J347,0)</f>
        <v>0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9" t="s">
        <v>80</v>
      </c>
      <c r="BK347" s="207">
        <f>ROUND(I347*H347,2)</f>
        <v>0</v>
      </c>
      <c r="BL347" s="19" t="s">
        <v>100</v>
      </c>
      <c r="BM347" s="206" t="s">
        <v>811</v>
      </c>
    </row>
    <row r="348" spans="1:65" s="2" customFormat="1" ht="19.5">
      <c r="A348" s="36"/>
      <c r="B348" s="37"/>
      <c r="C348" s="38"/>
      <c r="D348" s="210" t="s">
        <v>720</v>
      </c>
      <c r="E348" s="38"/>
      <c r="F348" s="262" t="s">
        <v>4586</v>
      </c>
      <c r="G348" s="38"/>
      <c r="H348" s="38"/>
      <c r="I348" s="119"/>
      <c r="J348" s="38"/>
      <c r="K348" s="38"/>
      <c r="L348" s="41"/>
      <c r="M348" s="263"/>
      <c r="N348" s="264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720</v>
      </c>
      <c r="AU348" s="19" t="s">
        <v>80</v>
      </c>
    </row>
    <row r="349" spans="1:65" s="2" customFormat="1" ht="16.5" customHeight="1">
      <c r="A349" s="36"/>
      <c r="B349" s="37"/>
      <c r="C349" s="195" t="s">
        <v>540</v>
      </c>
      <c r="D349" s="195" t="s">
        <v>213</v>
      </c>
      <c r="E349" s="196" t="s">
        <v>3689</v>
      </c>
      <c r="F349" s="197" t="s">
        <v>3735</v>
      </c>
      <c r="G349" s="198" t="s">
        <v>1608</v>
      </c>
      <c r="H349" s="199">
        <v>140</v>
      </c>
      <c r="I349" s="200"/>
      <c r="J349" s="201">
        <f>ROUND(I349*H349,2)</f>
        <v>0</v>
      </c>
      <c r="K349" s="197" t="s">
        <v>21</v>
      </c>
      <c r="L349" s="41"/>
      <c r="M349" s="202" t="s">
        <v>21</v>
      </c>
      <c r="N349" s="203" t="s">
        <v>44</v>
      </c>
      <c r="O349" s="66"/>
      <c r="P349" s="204">
        <f>O349*H349</f>
        <v>0</v>
      </c>
      <c r="Q349" s="204">
        <v>0</v>
      </c>
      <c r="R349" s="204">
        <f>Q349*H349</f>
        <v>0</v>
      </c>
      <c r="S349" s="204">
        <v>0</v>
      </c>
      <c r="T349" s="20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6" t="s">
        <v>100</v>
      </c>
      <c r="AT349" s="206" t="s">
        <v>213</v>
      </c>
      <c r="AU349" s="206" t="s">
        <v>80</v>
      </c>
      <c r="AY349" s="19" t="s">
        <v>211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9" t="s">
        <v>80</v>
      </c>
      <c r="BK349" s="207">
        <f>ROUND(I349*H349,2)</f>
        <v>0</v>
      </c>
      <c r="BL349" s="19" t="s">
        <v>100</v>
      </c>
      <c r="BM349" s="206" t="s">
        <v>824</v>
      </c>
    </row>
    <row r="350" spans="1:65" s="2" customFormat="1" ht="19.5">
      <c r="A350" s="36"/>
      <c r="B350" s="37"/>
      <c r="C350" s="38"/>
      <c r="D350" s="210" t="s">
        <v>720</v>
      </c>
      <c r="E350" s="38"/>
      <c r="F350" s="262" t="s">
        <v>4791</v>
      </c>
      <c r="G350" s="38"/>
      <c r="H350" s="38"/>
      <c r="I350" s="119"/>
      <c r="J350" s="38"/>
      <c r="K350" s="38"/>
      <c r="L350" s="41"/>
      <c r="M350" s="263"/>
      <c r="N350" s="264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720</v>
      </c>
      <c r="AU350" s="19" t="s">
        <v>80</v>
      </c>
    </row>
    <row r="351" spans="1:65" s="2" customFormat="1" ht="16.5" customHeight="1">
      <c r="A351" s="36"/>
      <c r="B351" s="37"/>
      <c r="C351" s="195" t="s">
        <v>551</v>
      </c>
      <c r="D351" s="195" t="s">
        <v>213</v>
      </c>
      <c r="E351" s="196" t="s">
        <v>3691</v>
      </c>
      <c r="F351" s="197" t="s">
        <v>3735</v>
      </c>
      <c r="G351" s="198" t="s">
        <v>1608</v>
      </c>
      <c r="H351" s="199">
        <v>140</v>
      </c>
      <c r="I351" s="200"/>
      <c r="J351" s="201">
        <f>ROUND(I351*H351,2)</f>
        <v>0</v>
      </c>
      <c r="K351" s="197" t="s">
        <v>21</v>
      </c>
      <c r="L351" s="41"/>
      <c r="M351" s="202" t="s">
        <v>21</v>
      </c>
      <c r="N351" s="203" t="s">
        <v>44</v>
      </c>
      <c r="O351" s="66"/>
      <c r="P351" s="204">
        <f>O351*H351</f>
        <v>0</v>
      </c>
      <c r="Q351" s="204">
        <v>0</v>
      </c>
      <c r="R351" s="204">
        <f>Q351*H351</f>
        <v>0</v>
      </c>
      <c r="S351" s="204">
        <v>0</v>
      </c>
      <c r="T351" s="20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6" t="s">
        <v>100</v>
      </c>
      <c r="AT351" s="206" t="s">
        <v>213</v>
      </c>
      <c r="AU351" s="206" t="s">
        <v>80</v>
      </c>
      <c r="AY351" s="19" t="s">
        <v>211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9" t="s">
        <v>80</v>
      </c>
      <c r="BK351" s="207">
        <f>ROUND(I351*H351,2)</f>
        <v>0</v>
      </c>
      <c r="BL351" s="19" t="s">
        <v>100</v>
      </c>
      <c r="BM351" s="206" t="s">
        <v>833</v>
      </c>
    </row>
    <row r="352" spans="1:65" s="2" customFormat="1" ht="19.5">
      <c r="A352" s="36"/>
      <c r="B352" s="37"/>
      <c r="C352" s="38"/>
      <c r="D352" s="210" t="s">
        <v>720</v>
      </c>
      <c r="E352" s="38"/>
      <c r="F352" s="262" t="s">
        <v>4586</v>
      </c>
      <c r="G352" s="38"/>
      <c r="H352" s="38"/>
      <c r="I352" s="119"/>
      <c r="J352" s="38"/>
      <c r="K352" s="38"/>
      <c r="L352" s="41"/>
      <c r="M352" s="263"/>
      <c r="N352" s="264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720</v>
      </c>
      <c r="AU352" s="19" t="s">
        <v>80</v>
      </c>
    </row>
    <row r="353" spans="1:65" s="2" customFormat="1" ht="16.5" customHeight="1">
      <c r="A353" s="36"/>
      <c r="B353" s="37"/>
      <c r="C353" s="195" t="s">
        <v>556</v>
      </c>
      <c r="D353" s="195" t="s">
        <v>213</v>
      </c>
      <c r="E353" s="196" t="s">
        <v>3692</v>
      </c>
      <c r="F353" s="197" t="s">
        <v>3741</v>
      </c>
      <c r="G353" s="198" t="s">
        <v>1608</v>
      </c>
      <c r="H353" s="199">
        <v>66</v>
      </c>
      <c r="I353" s="200"/>
      <c r="J353" s="201">
        <f>ROUND(I353*H353,2)</f>
        <v>0</v>
      </c>
      <c r="K353" s="197" t="s">
        <v>21</v>
      </c>
      <c r="L353" s="41"/>
      <c r="M353" s="202" t="s">
        <v>21</v>
      </c>
      <c r="N353" s="203" t="s">
        <v>44</v>
      </c>
      <c r="O353" s="66"/>
      <c r="P353" s="204">
        <f>O353*H353</f>
        <v>0</v>
      </c>
      <c r="Q353" s="204">
        <v>0</v>
      </c>
      <c r="R353" s="204">
        <f>Q353*H353</f>
        <v>0</v>
      </c>
      <c r="S353" s="204">
        <v>0</v>
      </c>
      <c r="T353" s="20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6" t="s">
        <v>100</v>
      </c>
      <c r="AT353" s="206" t="s">
        <v>213</v>
      </c>
      <c r="AU353" s="206" t="s">
        <v>80</v>
      </c>
      <c r="AY353" s="19" t="s">
        <v>211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9" t="s">
        <v>80</v>
      </c>
      <c r="BK353" s="207">
        <f>ROUND(I353*H353,2)</f>
        <v>0</v>
      </c>
      <c r="BL353" s="19" t="s">
        <v>100</v>
      </c>
      <c r="BM353" s="206" t="s">
        <v>844</v>
      </c>
    </row>
    <row r="354" spans="1:65" s="2" customFormat="1" ht="19.5">
      <c r="A354" s="36"/>
      <c r="B354" s="37"/>
      <c r="C354" s="38"/>
      <c r="D354" s="210" t="s">
        <v>720</v>
      </c>
      <c r="E354" s="38"/>
      <c r="F354" s="262" t="s">
        <v>4791</v>
      </c>
      <c r="G354" s="38"/>
      <c r="H354" s="38"/>
      <c r="I354" s="119"/>
      <c r="J354" s="38"/>
      <c r="K354" s="38"/>
      <c r="L354" s="41"/>
      <c r="M354" s="263"/>
      <c r="N354" s="264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720</v>
      </c>
      <c r="AU354" s="19" t="s">
        <v>80</v>
      </c>
    </row>
    <row r="355" spans="1:65" s="2" customFormat="1" ht="16.5" customHeight="1">
      <c r="A355" s="36"/>
      <c r="B355" s="37"/>
      <c r="C355" s="195" t="s">
        <v>562</v>
      </c>
      <c r="D355" s="195" t="s">
        <v>213</v>
      </c>
      <c r="E355" s="196" t="s">
        <v>3694</v>
      </c>
      <c r="F355" s="197" t="s">
        <v>3741</v>
      </c>
      <c r="G355" s="198" t="s">
        <v>1608</v>
      </c>
      <c r="H355" s="199">
        <v>66</v>
      </c>
      <c r="I355" s="200"/>
      <c r="J355" s="201">
        <f>ROUND(I355*H355,2)</f>
        <v>0</v>
      </c>
      <c r="K355" s="197" t="s">
        <v>21</v>
      </c>
      <c r="L355" s="41"/>
      <c r="M355" s="202" t="s">
        <v>21</v>
      </c>
      <c r="N355" s="203" t="s">
        <v>44</v>
      </c>
      <c r="O355" s="66"/>
      <c r="P355" s="204">
        <f>O355*H355</f>
        <v>0</v>
      </c>
      <c r="Q355" s="204">
        <v>0</v>
      </c>
      <c r="R355" s="204">
        <f>Q355*H355</f>
        <v>0</v>
      </c>
      <c r="S355" s="204">
        <v>0</v>
      </c>
      <c r="T355" s="20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6" t="s">
        <v>100</v>
      </c>
      <c r="AT355" s="206" t="s">
        <v>213</v>
      </c>
      <c r="AU355" s="206" t="s">
        <v>80</v>
      </c>
      <c r="AY355" s="19" t="s">
        <v>211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9" t="s">
        <v>80</v>
      </c>
      <c r="BK355" s="207">
        <f>ROUND(I355*H355,2)</f>
        <v>0</v>
      </c>
      <c r="BL355" s="19" t="s">
        <v>100</v>
      </c>
      <c r="BM355" s="206" t="s">
        <v>854</v>
      </c>
    </row>
    <row r="356" spans="1:65" s="2" customFormat="1" ht="19.5">
      <c r="A356" s="36"/>
      <c r="B356" s="37"/>
      <c r="C356" s="38"/>
      <c r="D356" s="210" t="s">
        <v>720</v>
      </c>
      <c r="E356" s="38"/>
      <c r="F356" s="262" t="s">
        <v>4586</v>
      </c>
      <c r="G356" s="38"/>
      <c r="H356" s="38"/>
      <c r="I356" s="119"/>
      <c r="J356" s="38"/>
      <c r="K356" s="38"/>
      <c r="L356" s="41"/>
      <c r="M356" s="263"/>
      <c r="N356" s="264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720</v>
      </c>
      <c r="AU356" s="19" t="s">
        <v>80</v>
      </c>
    </row>
    <row r="357" spans="1:65" s="2" customFormat="1" ht="16.5" customHeight="1">
      <c r="A357" s="36"/>
      <c r="B357" s="37"/>
      <c r="C357" s="195" t="s">
        <v>569</v>
      </c>
      <c r="D357" s="195" t="s">
        <v>213</v>
      </c>
      <c r="E357" s="196" t="s">
        <v>3695</v>
      </c>
      <c r="F357" s="197" t="s">
        <v>3744</v>
      </c>
      <c r="G357" s="198" t="s">
        <v>1608</v>
      </c>
      <c r="H357" s="199">
        <v>37</v>
      </c>
      <c r="I357" s="200"/>
      <c r="J357" s="201">
        <f>ROUND(I357*H357,2)</f>
        <v>0</v>
      </c>
      <c r="K357" s="197" t="s">
        <v>21</v>
      </c>
      <c r="L357" s="41"/>
      <c r="M357" s="202" t="s">
        <v>21</v>
      </c>
      <c r="N357" s="203" t="s">
        <v>44</v>
      </c>
      <c r="O357" s="66"/>
      <c r="P357" s="204">
        <f>O357*H357</f>
        <v>0</v>
      </c>
      <c r="Q357" s="204">
        <v>0</v>
      </c>
      <c r="R357" s="204">
        <f>Q357*H357</f>
        <v>0</v>
      </c>
      <c r="S357" s="204">
        <v>0</v>
      </c>
      <c r="T357" s="20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06" t="s">
        <v>100</v>
      </c>
      <c r="AT357" s="206" t="s">
        <v>213</v>
      </c>
      <c r="AU357" s="206" t="s">
        <v>80</v>
      </c>
      <c r="AY357" s="19" t="s">
        <v>211</v>
      </c>
      <c r="BE357" s="207">
        <f>IF(N357="základní",J357,0)</f>
        <v>0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9" t="s">
        <v>80</v>
      </c>
      <c r="BK357" s="207">
        <f>ROUND(I357*H357,2)</f>
        <v>0</v>
      </c>
      <c r="BL357" s="19" t="s">
        <v>100</v>
      </c>
      <c r="BM357" s="206" t="s">
        <v>868</v>
      </c>
    </row>
    <row r="358" spans="1:65" s="2" customFormat="1" ht="19.5">
      <c r="A358" s="36"/>
      <c r="B358" s="37"/>
      <c r="C358" s="38"/>
      <c r="D358" s="210" t="s">
        <v>720</v>
      </c>
      <c r="E358" s="38"/>
      <c r="F358" s="262" t="s">
        <v>4791</v>
      </c>
      <c r="G358" s="38"/>
      <c r="H358" s="38"/>
      <c r="I358" s="119"/>
      <c r="J358" s="38"/>
      <c r="K358" s="38"/>
      <c r="L358" s="41"/>
      <c r="M358" s="263"/>
      <c r="N358" s="264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720</v>
      </c>
      <c r="AU358" s="19" t="s">
        <v>80</v>
      </c>
    </row>
    <row r="359" spans="1:65" s="2" customFormat="1" ht="16.5" customHeight="1">
      <c r="A359" s="36"/>
      <c r="B359" s="37"/>
      <c r="C359" s="195" t="s">
        <v>574</v>
      </c>
      <c r="D359" s="195" t="s">
        <v>213</v>
      </c>
      <c r="E359" s="196" t="s">
        <v>3697</v>
      </c>
      <c r="F359" s="197" t="s">
        <v>3744</v>
      </c>
      <c r="G359" s="198" t="s">
        <v>1608</v>
      </c>
      <c r="H359" s="199">
        <v>37</v>
      </c>
      <c r="I359" s="200"/>
      <c r="J359" s="201">
        <f>ROUND(I359*H359,2)</f>
        <v>0</v>
      </c>
      <c r="K359" s="197" t="s">
        <v>21</v>
      </c>
      <c r="L359" s="41"/>
      <c r="M359" s="202" t="s">
        <v>21</v>
      </c>
      <c r="N359" s="203" t="s">
        <v>44</v>
      </c>
      <c r="O359" s="66"/>
      <c r="P359" s="204">
        <f>O359*H359</f>
        <v>0</v>
      </c>
      <c r="Q359" s="204">
        <v>0</v>
      </c>
      <c r="R359" s="204">
        <f>Q359*H359</f>
        <v>0</v>
      </c>
      <c r="S359" s="204">
        <v>0</v>
      </c>
      <c r="T359" s="20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6" t="s">
        <v>100</v>
      </c>
      <c r="AT359" s="206" t="s">
        <v>213</v>
      </c>
      <c r="AU359" s="206" t="s">
        <v>80</v>
      </c>
      <c r="AY359" s="19" t="s">
        <v>211</v>
      </c>
      <c r="BE359" s="207">
        <f>IF(N359="základní",J359,0)</f>
        <v>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9" t="s">
        <v>80</v>
      </c>
      <c r="BK359" s="207">
        <f>ROUND(I359*H359,2)</f>
        <v>0</v>
      </c>
      <c r="BL359" s="19" t="s">
        <v>100</v>
      </c>
      <c r="BM359" s="206" t="s">
        <v>878</v>
      </c>
    </row>
    <row r="360" spans="1:65" s="2" customFormat="1" ht="19.5">
      <c r="A360" s="36"/>
      <c r="B360" s="37"/>
      <c r="C360" s="38"/>
      <c r="D360" s="210" t="s">
        <v>720</v>
      </c>
      <c r="E360" s="38"/>
      <c r="F360" s="262" t="s">
        <v>4586</v>
      </c>
      <c r="G360" s="38"/>
      <c r="H360" s="38"/>
      <c r="I360" s="119"/>
      <c r="J360" s="38"/>
      <c r="K360" s="38"/>
      <c r="L360" s="41"/>
      <c r="M360" s="263"/>
      <c r="N360" s="264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720</v>
      </c>
      <c r="AU360" s="19" t="s">
        <v>80</v>
      </c>
    </row>
    <row r="361" spans="1:65" s="2" customFormat="1" ht="16.5" customHeight="1">
      <c r="A361" s="36"/>
      <c r="B361" s="37"/>
      <c r="C361" s="195" t="s">
        <v>578</v>
      </c>
      <c r="D361" s="195" t="s">
        <v>213</v>
      </c>
      <c r="E361" s="196" t="s">
        <v>3698</v>
      </c>
      <c r="F361" s="197" t="s">
        <v>3774</v>
      </c>
      <c r="G361" s="198" t="s">
        <v>438</v>
      </c>
      <c r="H361" s="199">
        <v>6</v>
      </c>
      <c r="I361" s="200"/>
      <c r="J361" s="201">
        <f>ROUND(I361*H361,2)</f>
        <v>0</v>
      </c>
      <c r="K361" s="197" t="s">
        <v>21</v>
      </c>
      <c r="L361" s="41"/>
      <c r="M361" s="202" t="s">
        <v>21</v>
      </c>
      <c r="N361" s="203" t="s">
        <v>44</v>
      </c>
      <c r="O361" s="66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06" t="s">
        <v>100</v>
      </c>
      <c r="AT361" s="206" t="s">
        <v>213</v>
      </c>
      <c r="AU361" s="206" t="s">
        <v>80</v>
      </c>
      <c r="AY361" s="19" t="s">
        <v>211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9" t="s">
        <v>80</v>
      </c>
      <c r="BK361" s="207">
        <f>ROUND(I361*H361,2)</f>
        <v>0</v>
      </c>
      <c r="BL361" s="19" t="s">
        <v>100</v>
      </c>
      <c r="BM361" s="206" t="s">
        <v>890</v>
      </c>
    </row>
    <row r="362" spans="1:65" s="2" customFormat="1" ht="19.5">
      <c r="A362" s="36"/>
      <c r="B362" s="37"/>
      <c r="C362" s="38"/>
      <c r="D362" s="210" t="s">
        <v>720</v>
      </c>
      <c r="E362" s="38"/>
      <c r="F362" s="262" t="s">
        <v>4793</v>
      </c>
      <c r="G362" s="38"/>
      <c r="H362" s="38"/>
      <c r="I362" s="119"/>
      <c r="J362" s="38"/>
      <c r="K362" s="38"/>
      <c r="L362" s="41"/>
      <c r="M362" s="263"/>
      <c r="N362" s="264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720</v>
      </c>
      <c r="AU362" s="19" t="s">
        <v>80</v>
      </c>
    </row>
    <row r="363" spans="1:65" s="2" customFormat="1" ht="16.5" customHeight="1">
      <c r="A363" s="36"/>
      <c r="B363" s="37"/>
      <c r="C363" s="195" t="s">
        <v>583</v>
      </c>
      <c r="D363" s="195" t="s">
        <v>213</v>
      </c>
      <c r="E363" s="196" t="s">
        <v>3700</v>
      </c>
      <c r="F363" s="197" t="s">
        <v>3774</v>
      </c>
      <c r="G363" s="198" t="s">
        <v>438</v>
      </c>
      <c r="H363" s="199">
        <v>6</v>
      </c>
      <c r="I363" s="200"/>
      <c r="J363" s="201">
        <f>ROUND(I363*H363,2)</f>
        <v>0</v>
      </c>
      <c r="K363" s="197" t="s">
        <v>21</v>
      </c>
      <c r="L363" s="41"/>
      <c r="M363" s="202" t="s">
        <v>21</v>
      </c>
      <c r="N363" s="203" t="s">
        <v>44</v>
      </c>
      <c r="O363" s="66"/>
      <c r="P363" s="204">
        <f>O363*H363</f>
        <v>0</v>
      </c>
      <c r="Q363" s="204">
        <v>0</v>
      </c>
      <c r="R363" s="204">
        <f>Q363*H363</f>
        <v>0</v>
      </c>
      <c r="S363" s="204">
        <v>0</v>
      </c>
      <c r="T363" s="20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06" t="s">
        <v>100</v>
      </c>
      <c r="AT363" s="206" t="s">
        <v>213</v>
      </c>
      <c r="AU363" s="206" t="s">
        <v>80</v>
      </c>
      <c r="AY363" s="19" t="s">
        <v>211</v>
      </c>
      <c r="BE363" s="207">
        <f>IF(N363="základní",J363,0)</f>
        <v>0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9" t="s">
        <v>80</v>
      </c>
      <c r="BK363" s="207">
        <f>ROUND(I363*H363,2)</f>
        <v>0</v>
      </c>
      <c r="BL363" s="19" t="s">
        <v>100</v>
      </c>
      <c r="BM363" s="206" t="s">
        <v>901</v>
      </c>
    </row>
    <row r="364" spans="1:65" s="2" customFormat="1" ht="19.5">
      <c r="A364" s="36"/>
      <c r="B364" s="37"/>
      <c r="C364" s="38"/>
      <c r="D364" s="210" t="s">
        <v>720</v>
      </c>
      <c r="E364" s="38"/>
      <c r="F364" s="262" t="s">
        <v>4794</v>
      </c>
      <c r="G364" s="38"/>
      <c r="H364" s="38"/>
      <c r="I364" s="119"/>
      <c r="J364" s="38"/>
      <c r="K364" s="38"/>
      <c r="L364" s="41"/>
      <c r="M364" s="263"/>
      <c r="N364" s="264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720</v>
      </c>
      <c r="AU364" s="19" t="s">
        <v>80</v>
      </c>
    </row>
    <row r="365" spans="1:65" s="2" customFormat="1" ht="16.5" customHeight="1">
      <c r="A365" s="36"/>
      <c r="B365" s="37"/>
      <c r="C365" s="195" t="s">
        <v>589</v>
      </c>
      <c r="D365" s="195" t="s">
        <v>213</v>
      </c>
      <c r="E365" s="196" t="s">
        <v>3701</v>
      </c>
      <c r="F365" s="197" t="s">
        <v>3784</v>
      </c>
      <c r="G365" s="198" t="s">
        <v>438</v>
      </c>
      <c r="H365" s="199">
        <v>15</v>
      </c>
      <c r="I365" s="200"/>
      <c r="J365" s="201">
        <f>ROUND(I365*H365,2)</f>
        <v>0</v>
      </c>
      <c r="K365" s="197" t="s">
        <v>21</v>
      </c>
      <c r="L365" s="41"/>
      <c r="M365" s="202" t="s">
        <v>21</v>
      </c>
      <c r="N365" s="203" t="s">
        <v>44</v>
      </c>
      <c r="O365" s="66"/>
      <c r="P365" s="204">
        <f>O365*H365</f>
        <v>0</v>
      </c>
      <c r="Q365" s="204">
        <v>0</v>
      </c>
      <c r="R365" s="204">
        <f>Q365*H365</f>
        <v>0</v>
      </c>
      <c r="S365" s="204">
        <v>0</v>
      </c>
      <c r="T365" s="20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06" t="s">
        <v>100</v>
      </c>
      <c r="AT365" s="206" t="s">
        <v>213</v>
      </c>
      <c r="AU365" s="206" t="s">
        <v>80</v>
      </c>
      <c r="AY365" s="19" t="s">
        <v>211</v>
      </c>
      <c r="BE365" s="207">
        <f>IF(N365="základní",J365,0)</f>
        <v>0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9" t="s">
        <v>80</v>
      </c>
      <c r="BK365" s="207">
        <f>ROUND(I365*H365,2)</f>
        <v>0</v>
      </c>
      <c r="BL365" s="19" t="s">
        <v>100</v>
      </c>
      <c r="BM365" s="206" t="s">
        <v>911</v>
      </c>
    </row>
    <row r="366" spans="1:65" s="2" customFormat="1" ht="19.5">
      <c r="A366" s="36"/>
      <c r="B366" s="37"/>
      <c r="C366" s="38"/>
      <c r="D366" s="210" t="s">
        <v>720</v>
      </c>
      <c r="E366" s="38"/>
      <c r="F366" s="262" t="s">
        <v>4795</v>
      </c>
      <c r="G366" s="38"/>
      <c r="H366" s="38"/>
      <c r="I366" s="119"/>
      <c r="J366" s="38"/>
      <c r="K366" s="38"/>
      <c r="L366" s="41"/>
      <c r="M366" s="263"/>
      <c r="N366" s="264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720</v>
      </c>
      <c r="AU366" s="19" t="s">
        <v>80</v>
      </c>
    </row>
    <row r="367" spans="1:65" s="2" customFormat="1" ht="16.5" customHeight="1">
      <c r="A367" s="36"/>
      <c r="B367" s="37"/>
      <c r="C367" s="195" t="s">
        <v>593</v>
      </c>
      <c r="D367" s="195" t="s">
        <v>213</v>
      </c>
      <c r="E367" s="196" t="s">
        <v>785</v>
      </c>
      <c r="F367" s="197" t="s">
        <v>3784</v>
      </c>
      <c r="G367" s="198" t="s">
        <v>438</v>
      </c>
      <c r="H367" s="199">
        <v>15</v>
      </c>
      <c r="I367" s="200"/>
      <c r="J367" s="201">
        <f>ROUND(I367*H367,2)</f>
        <v>0</v>
      </c>
      <c r="K367" s="197" t="s">
        <v>21</v>
      </c>
      <c r="L367" s="41"/>
      <c r="M367" s="202" t="s">
        <v>21</v>
      </c>
      <c r="N367" s="203" t="s">
        <v>44</v>
      </c>
      <c r="O367" s="66"/>
      <c r="P367" s="204">
        <f>O367*H367</f>
        <v>0</v>
      </c>
      <c r="Q367" s="204">
        <v>0</v>
      </c>
      <c r="R367" s="204">
        <f>Q367*H367</f>
        <v>0</v>
      </c>
      <c r="S367" s="204">
        <v>0</v>
      </c>
      <c r="T367" s="20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06" t="s">
        <v>100</v>
      </c>
      <c r="AT367" s="206" t="s">
        <v>213</v>
      </c>
      <c r="AU367" s="206" t="s">
        <v>80</v>
      </c>
      <c r="AY367" s="19" t="s">
        <v>211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9" t="s">
        <v>80</v>
      </c>
      <c r="BK367" s="207">
        <f>ROUND(I367*H367,2)</f>
        <v>0</v>
      </c>
      <c r="BL367" s="19" t="s">
        <v>100</v>
      </c>
      <c r="BM367" s="206" t="s">
        <v>920</v>
      </c>
    </row>
    <row r="368" spans="1:65" s="2" customFormat="1" ht="19.5">
      <c r="A368" s="36"/>
      <c r="B368" s="37"/>
      <c r="C368" s="38"/>
      <c r="D368" s="210" t="s">
        <v>720</v>
      </c>
      <c r="E368" s="38"/>
      <c r="F368" s="262" t="s">
        <v>4796</v>
      </c>
      <c r="G368" s="38"/>
      <c r="H368" s="38"/>
      <c r="I368" s="119"/>
      <c r="J368" s="38"/>
      <c r="K368" s="38"/>
      <c r="L368" s="41"/>
      <c r="M368" s="263"/>
      <c r="N368" s="264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720</v>
      </c>
      <c r="AU368" s="19" t="s">
        <v>80</v>
      </c>
    </row>
    <row r="369" spans="1:65" s="12" customFormat="1" ht="25.9" customHeight="1">
      <c r="B369" s="179"/>
      <c r="C369" s="180"/>
      <c r="D369" s="181" t="s">
        <v>72</v>
      </c>
      <c r="E369" s="182" t="s">
        <v>3060</v>
      </c>
      <c r="F369" s="182" t="s">
        <v>4303</v>
      </c>
      <c r="G369" s="180"/>
      <c r="H369" s="180"/>
      <c r="I369" s="183"/>
      <c r="J369" s="184">
        <f>BK369</f>
        <v>0</v>
      </c>
      <c r="K369" s="180"/>
      <c r="L369" s="185"/>
      <c r="M369" s="186"/>
      <c r="N369" s="187"/>
      <c r="O369" s="187"/>
      <c r="P369" s="188">
        <f>SUM(P370:P380)</f>
        <v>0</v>
      </c>
      <c r="Q369" s="187"/>
      <c r="R369" s="188">
        <f>SUM(R370:R380)</f>
        <v>0</v>
      </c>
      <c r="S369" s="187"/>
      <c r="T369" s="189">
        <f>SUM(T370:T380)</f>
        <v>0</v>
      </c>
      <c r="AR369" s="190" t="s">
        <v>80</v>
      </c>
      <c r="AT369" s="191" t="s">
        <v>72</v>
      </c>
      <c r="AU369" s="191" t="s">
        <v>73</v>
      </c>
      <c r="AY369" s="190" t="s">
        <v>211</v>
      </c>
      <c r="BK369" s="192">
        <f>SUM(BK370:BK380)</f>
        <v>0</v>
      </c>
    </row>
    <row r="370" spans="1:65" s="2" customFormat="1" ht="21.75" customHeight="1">
      <c r="A370" s="36"/>
      <c r="B370" s="37"/>
      <c r="C370" s="195" t="s">
        <v>2293</v>
      </c>
      <c r="D370" s="195" t="s">
        <v>213</v>
      </c>
      <c r="E370" s="196" t="s">
        <v>4797</v>
      </c>
      <c r="F370" s="197" t="s">
        <v>4798</v>
      </c>
      <c r="G370" s="198" t="s">
        <v>243</v>
      </c>
      <c r="H370" s="199">
        <v>1</v>
      </c>
      <c r="I370" s="200"/>
      <c r="J370" s="201">
        <f>ROUND(I370*H370,2)</f>
        <v>0</v>
      </c>
      <c r="K370" s="197" t="s">
        <v>21</v>
      </c>
      <c r="L370" s="41"/>
      <c r="M370" s="202" t="s">
        <v>21</v>
      </c>
      <c r="N370" s="203" t="s">
        <v>44</v>
      </c>
      <c r="O370" s="66"/>
      <c r="P370" s="204">
        <f>O370*H370</f>
        <v>0</v>
      </c>
      <c r="Q370" s="204">
        <v>0</v>
      </c>
      <c r="R370" s="204">
        <f>Q370*H370</f>
        <v>0</v>
      </c>
      <c r="S370" s="204">
        <v>0</v>
      </c>
      <c r="T370" s="20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100</v>
      </c>
      <c r="AT370" s="206" t="s">
        <v>213</v>
      </c>
      <c r="AU370" s="206" t="s">
        <v>80</v>
      </c>
      <c r="AY370" s="19" t="s">
        <v>211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9" t="s">
        <v>80</v>
      </c>
      <c r="BK370" s="207">
        <f>ROUND(I370*H370,2)</f>
        <v>0</v>
      </c>
      <c r="BL370" s="19" t="s">
        <v>100</v>
      </c>
      <c r="BM370" s="206" t="s">
        <v>4799</v>
      </c>
    </row>
    <row r="371" spans="1:65" s="2" customFormat="1" ht="19.5">
      <c r="A371" s="36"/>
      <c r="B371" s="37"/>
      <c r="C371" s="38"/>
      <c r="D371" s="210" t="s">
        <v>720</v>
      </c>
      <c r="E371" s="38"/>
      <c r="F371" s="262" t="s">
        <v>4305</v>
      </c>
      <c r="G371" s="38"/>
      <c r="H371" s="38"/>
      <c r="I371" s="119"/>
      <c r="J371" s="38"/>
      <c r="K371" s="38"/>
      <c r="L371" s="41"/>
      <c r="M371" s="263"/>
      <c r="N371" s="264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720</v>
      </c>
      <c r="AU371" s="19" t="s">
        <v>80</v>
      </c>
    </row>
    <row r="372" spans="1:65" s="2" customFormat="1" ht="16.5" customHeight="1">
      <c r="A372" s="36"/>
      <c r="B372" s="37"/>
      <c r="C372" s="195" t="s">
        <v>2301</v>
      </c>
      <c r="D372" s="195" t="s">
        <v>213</v>
      </c>
      <c r="E372" s="196" t="s">
        <v>4800</v>
      </c>
      <c r="F372" s="197" t="s">
        <v>4307</v>
      </c>
      <c r="G372" s="198" t="s">
        <v>243</v>
      </c>
      <c r="H372" s="199">
        <v>1</v>
      </c>
      <c r="I372" s="200"/>
      <c r="J372" s="201">
        <f>ROUND(I372*H372,2)</f>
        <v>0</v>
      </c>
      <c r="K372" s="197" t="s">
        <v>21</v>
      </c>
      <c r="L372" s="41"/>
      <c r="M372" s="202" t="s">
        <v>21</v>
      </c>
      <c r="N372" s="203" t="s">
        <v>44</v>
      </c>
      <c r="O372" s="66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06" t="s">
        <v>100</v>
      </c>
      <c r="AT372" s="206" t="s">
        <v>213</v>
      </c>
      <c r="AU372" s="206" t="s">
        <v>80</v>
      </c>
      <c r="AY372" s="19" t="s">
        <v>211</v>
      </c>
      <c r="BE372" s="207">
        <f>IF(N372="základní",J372,0)</f>
        <v>0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9" t="s">
        <v>80</v>
      </c>
      <c r="BK372" s="207">
        <f>ROUND(I372*H372,2)</f>
        <v>0</v>
      </c>
      <c r="BL372" s="19" t="s">
        <v>100</v>
      </c>
      <c r="BM372" s="206" t="s">
        <v>4801</v>
      </c>
    </row>
    <row r="373" spans="1:65" s="2" customFormat="1" ht="19.5">
      <c r="A373" s="36"/>
      <c r="B373" s="37"/>
      <c r="C373" s="38"/>
      <c r="D373" s="210" t="s">
        <v>720</v>
      </c>
      <c r="E373" s="38"/>
      <c r="F373" s="262" t="s">
        <v>4305</v>
      </c>
      <c r="G373" s="38"/>
      <c r="H373" s="38"/>
      <c r="I373" s="119"/>
      <c r="J373" s="38"/>
      <c r="K373" s="38"/>
      <c r="L373" s="41"/>
      <c r="M373" s="263"/>
      <c r="N373" s="264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720</v>
      </c>
      <c r="AU373" s="19" t="s">
        <v>80</v>
      </c>
    </row>
    <row r="374" spans="1:65" s="2" customFormat="1" ht="16.5" customHeight="1">
      <c r="A374" s="36"/>
      <c r="B374" s="37"/>
      <c r="C374" s="195" t="s">
        <v>2305</v>
      </c>
      <c r="D374" s="195" t="s">
        <v>213</v>
      </c>
      <c r="E374" s="196" t="s">
        <v>4802</v>
      </c>
      <c r="F374" s="197" t="s">
        <v>4309</v>
      </c>
      <c r="G374" s="198" t="s">
        <v>1608</v>
      </c>
      <c r="H374" s="199">
        <v>16</v>
      </c>
      <c r="I374" s="200"/>
      <c r="J374" s="201">
        <f>ROUND(I374*H374,2)</f>
        <v>0</v>
      </c>
      <c r="K374" s="197" t="s">
        <v>21</v>
      </c>
      <c r="L374" s="41"/>
      <c r="M374" s="202" t="s">
        <v>21</v>
      </c>
      <c r="N374" s="203" t="s">
        <v>44</v>
      </c>
      <c r="O374" s="66"/>
      <c r="P374" s="204">
        <f>O374*H374</f>
        <v>0</v>
      </c>
      <c r="Q374" s="204">
        <v>0</v>
      </c>
      <c r="R374" s="204">
        <f>Q374*H374</f>
        <v>0</v>
      </c>
      <c r="S374" s="204">
        <v>0</v>
      </c>
      <c r="T374" s="20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6" t="s">
        <v>100</v>
      </c>
      <c r="AT374" s="206" t="s">
        <v>213</v>
      </c>
      <c r="AU374" s="206" t="s">
        <v>80</v>
      </c>
      <c r="AY374" s="19" t="s">
        <v>211</v>
      </c>
      <c r="BE374" s="207">
        <f>IF(N374="základní",J374,0)</f>
        <v>0</v>
      </c>
      <c r="BF374" s="207">
        <f>IF(N374="snížená",J374,0)</f>
        <v>0</v>
      </c>
      <c r="BG374" s="207">
        <f>IF(N374="zákl. přenesená",J374,0)</f>
        <v>0</v>
      </c>
      <c r="BH374" s="207">
        <f>IF(N374="sníž. přenesená",J374,0)</f>
        <v>0</v>
      </c>
      <c r="BI374" s="207">
        <f>IF(N374="nulová",J374,0)</f>
        <v>0</v>
      </c>
      <c r="BJ374" s="19" t="s">
        <v>80</v>
      </c>
      <c r="BK374" s="207">
        <f>ROUND(I374*H374,2)</f>
        <v>0</v>
      </c>
      <c r="BL374" s="19" t="s">
        <v>100</v>
      </c>
      <c r="BM374" s="206" t="s">
        <v>4803</v>
      </c>
    </row>
    <row r="375" spans="1:65" s="2" customFormat="1" ht="19.5">
      <c r="A375" s="36"/>
      <c r="B375" s="37"/>
      <c r="C375" s="38"/>
      <c r="D375" s="210" t="s">
        <v>720</v>
      </c>
      <c r="E375" s="38"/>
      <c r="F375" s="262" t="s">
        <v>4305</v>
      </c>
      <c r="G375" s="38"/>
      <c r="H375" s="38"/>
      <c r="I375" s="119"/>
      <c r="J375" s="38"/>
      <c r="K375" s="38"/>
      <c r="L375" s="41"/>
      <c r="M375" s="263"/>
      <c r="N375" s="264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720</v>
      </c>
      <c r="AU375" s="19" t="s">
        <v>80</v>
      </c>
    </row>
    <row r="376" spans="1:65" s="2" customFormat="1" ht="16.5" customHeight="1">
      <c r="A376" s="36"/>
      <c r="B376" s="37"/>
      <c r="C376" s="195" t="s">
        <v>2310</v>
      </c>
      <c r="D376" s="195" t="s">
        <v>213</v>
      </c>
      <c r="E376" s="196" t="s">
        <v>4804</v>
      </c>
      <c r="F376" s="197" t="s">
        <v>4312</v>
      </c>
      <c r="G376" s="198" t="s">
        <v>243</v>
      </c>
      <c r="H376" s="199">
        <v>1</v>
      </c>
      <c r="I376" s="200"/>
      <c r="J376" s="201">
        <f>ROUND(I376*H376,2)</f>
        <v>0</v>
      </c>
      <c r="K376" s="197" t="s">
        <v>21</v>
      </c>
      <c r="L376" s="41"/>
      <c r="M376" s="202" t="s">
        <v>21</v>
      </c>
      <c r="N376" s="203" t="s">
        <v>44</v>
      </c>
      <c r="O376" s="66"/>
      <c r="P376" s="204">
        <f>O376*H376</f>
        <v>0</v>
      </c>
      <c r="Q376" s="204">
        <v>0</v>
      </c>
      <c r="R376" s="204">
        <f>Q376*H376</f>
        <v>0</v>
      </c>
      <c r="S376" s="204">
        <v>0</v>
      </c>
      <c r="T376" s="20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06" t="s">
        <v>100</v>
      </c>
      <c r="AT376" s="206" t="s">
        <v>213</v>
      </c>
      <c r="AU376" s="206" t="s">
        <v>80</v>
      </c>
      <c r="AY376" s="19" t="s">
        <v>211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9" t="s">
        <v>80</v>
      </c>
      <c r="BK376" s="207">
        <f>ROUND(I376*H376,2)</f>
        <v>0</v>
      </c>
      <c r="BL376" s="19" t="s">
        <v>100</v>
      </c>
      <c r="BM376" s="206" t="s">
        <v>4805</v>
      </c>
    </row>
    <row r="377" spans="1:65" s="2" customFormat="1" ht="21.75" customHeight="1">
      <c r="A377" s="36"/>
      <c r="B377" s="37"/>
      <c r="C377" s="195" t="s">
        <v>2314</v>
      </c>
      <c r="D377" s="195" t="s">
        <v>213</v>
      </c>
      <c r="E377" s="196" t="s">
        <v>4806</v>
      </c>
      <c r="F377" s="197" t="s">
        <v>4314</v>
      </c>
      <c r="G377" s="198" t="s">
        <v>243</v>
      </c>
      <c r="H377" s="199">
        <v>1</v>
      </c>
      <c r="I377" s="200"/>
      <c r="J377" s="201">
        <f>ROUND(I377*H377,2)</f>
        <v>0</v>
      </c>
      <c r="K377" s="197" t="s">
        <v>21</v>
      </c>
      <c r="L377" s="41"/>
      <c r="M377" s="202" t="s">
        <v>21</v>
      </c>
      <c r="N377" s="203" t="s">
        <v>44</v>
      </c>
      <c r="O377" s="66"/>
      <c r="P377" s="204">
        <f>O377*H377</f>
        <v>0</v>
      </c>
      <c r="Q377" s="204">
        <v>0</v>
      </c>
      <c r="R377" s="204">
        <f>Q377*H377</f>
        <v>0</v>
      </c>
      <c r="S377" s="204">
        <v>0</v>
      </c>
      <c r="T377" s="20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6" t="s">
        <v>100</v>
      </c>
      <c r="AT377" s="206" t="s">
        <v>213</v>
      </c>
      <c r="AU377" s="206" t="s">
        <v>80</v>
      </c>
      <c r="AY377" s="19" t="s">
        <v>211</v>
      </c>
      <c r="BE377" s="207">
        <f>IF(N377="základní",J377,0)</f>
        <v>0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9" t="s">
        <v>80</v>
      </c>
      <c r="BK377" s="207">
        <f>ROUND(I377*H377,2)</f>
        <v>0</v>
      </c>
      <c r="BL377" s="19" t="s">
        <v>100</v>
      </c>
      <c r="BM377" s="206" t="s">
        <v>4807</v>
      </c>
    </row>
    <row r="378" spans="1:65" s="2" customFormat="1" ht="19.5">
      <c r="A378" s="36"/>
      <c r="B378" s="37"/>
      <c r="C378" s="38"/>
      <c r="D378" s="210" t="s">
        <v>720</v>
      </c>
      <c r="E378" s="38"/>
      <c r="F378" s="262" t="s">
        <v>4305</v>
      </c>
      <c r="G378" s="38"/>
      <c r="H378" s="38"/>
      <c r="I378" s="119"/>
      <c r="J378" s="38"/>
      <c r="K378" s="38"/>
      <c r="L378" s="41"/>
      <c r="M378" s="263"/>
      <c r="N378" s="264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720</v>
      </c>
      <c r="AU378" s="19" t="s">
        <v>80</v>
      </c>
    </row>
    <row r="379" spans="1:65" s="2" customFormat="1" ht="16.5" customHeight="1">
      <c r="A379" s="36"/>
      <c r="B379" s="37"/>
      <c r="C379" s="195" t="s">
        <v>2318</v>
      </c>
      <c r="D379" s="195" t="s">
        <v>213</v>
      </c>
      <c r="E379" s="196" t="s">
        <v>4808</v>
      </c>
      <c r="F379" s="197" t="s">
        <v>4316</v>
      </c>
      <c r="G379" s="198" t="s">
        <v>1608</v>
      </c>
      <c r="H379" s="199">
        <v>1</v>
      </c>
      <c r="I379" s="200"/>
      <c r="J379" s="201">
        <f>ROUND(I379*H379,2)</f>
        <v>0</v>
      </c>
      <c r="K379" s="197" t="s">
        <v>21</v>
      </c>
      <c r="L379" s="41"/>
      <c r="M379" s="202" t="s">
        <v>21</v>
      </c>
      <c r="N379" s="203" t="s">
        <v>44</v>
      </c>
      <c r="O379" s="66"/>
      <c r="P379" s="204">
        <f>O379*H379</f>
        <v>0</v>
      </c>
      <c r="Q379" s="204">
        <v>0</v>
      </c>
      <c r="R379" s="204">
        <f>Q379*H379</f>
        <v>0</v>
      </c>
      <c r="S379" s="204">
        <v>0</v>
      </c>
      <c r="T379" s="20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06" t="s">
        <v>100</v>
      </c>
      <c r="AT379" s="206" t="s">
        <v>213</v>
      </c>
      <c r="AU379" s="206" t="s">
        <v>80</v>
      </c>
      <c r="AY379" s="19" t="s">
        <v>211</v>
      </c>
      <c r="BE379" s="207">
        <f>IF(N379="základní",J379,0)</f>
        <v>0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9" t="s">
        <v>80</v>
      </c>
      <c r="BK379" s="207">
        <f>ROUND(I379*H379,2)</f>
        <v>0</v>
      </c>
      <c r="BL379" s="19" t="s">
        <v>100</v>
      </c>
      <c r="BM379" s="206" t="s">
        <v>4809</v>
      </c>
    </row>
    <row r="380" spans="1:65" s="2" customFormat="1" ht="19.5">
      <c r="A380" s="36"/>
      <c r="B380" s="37"/>
      <c r="C380" s="38"/>
      <c r="D380" s="210" t="s">
        <v>720</v>
      </c>
      <c r="E380" s="38"/>
      <c r="F380" s="262" t="s">
        <v>4810</v>
      </c>
      <c r="G380" s="38"/>
      <c r="H380" s="38"/>
      <c r="I380" s="119"/>
      <c r="J380" s="38"/>
      <c r="K380" s="38"/>
      <c r="L380" s="41"/>
      <c r="M380" s="263"/>
      <c r="N380" s="264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720</v>
      </c>
      <c r="AU380" s="19" t="s">
        <v>80</v>
      </c>
    </row>
    <row r="381" spans="1:65" s="12" customFormat="1" ht="25.9" customHeight="1">
      <c r="B381" s="179"/>
      <c r="C381" s="180"/>
      <c r="D381" s="181" t="s">
        <v>72</v>
      </c>
      <c r="E381" s="182" t="s">
        <v>100</v>
      </c>
      <c r="F381" s="182" t="s">
        <v>3841</v>
      </c>
      <c r="G381" s="180"/>
      <c r="H381" s="180"/>
      <c r="I381" s="183"/>
      <c r="J381" s="184">
        <f>BK381</f>
        <v>0</v>
      </c>
      <c r="K381" s="180"/>
      <c r="L381" s="185"/>
      <c r="M381" s="186"/>
      <c r="N381" s="187"/>
      <c r="O381" s="187"/>
      <c r="P381" s="188">
        <f>SUM(P382:P409)</f>
        <v>0</v>
      </c>
      <c r="Q381" s="187"/>
      <c r="R381" s="188">
        <f>SUM(R382:R409)</f>
        <v>0</v>
      </c>
      <c r="S381" s="187"/>
      <c r="T381" s="189">
        <f>SUM(T382:T409)</f>
        <v>0</v>
      </c>
      <c r="AR381" s="190" t="s">
        <v>80</v>
      </c>
      <c r="AT381" s="191" t="s">
        <v>72</v>
      </c>
      <c r="AU381" s="191" t="s">
        <v>73</v>
      </c>
      <c r="AY381" s="190" t="s">
        <v>211</v>
      </c>
      <c r="BK381" s="192">
        <f>SUM(BK382:BK409)</f>
        <v>0</v>
      </c>
    </row>
    <row r="382" spans="1:65" s="2" customFormat="1" ht="16.5" customHeight="1">
      <c r="A382" s="36"/>
      <c r="B382" s="37"/>
      <c r="C382" s="195" t="s">
        <v>605</v>
      </c>
      <c r="D382" s="195" t="s">
        <v>213</v>
      </c>
      <c r="E382" s="196" t="s">
        <v>3842</v>
      </c>
      <c r="F382" s="197" t="s">
        <v>3848</v>
      </c>
      <c r="G382" s="198" t="s">
        <v>438</v>
      </c>
      <c r="H382" s="199">
        <v>45</v>
      </c>
      <c r="I382" s="200"/>
      <c r="J382" s="201">
        <f>ROUND(I382*H382,2)</f>
        <v>0</v>
      </c>
      <c r="K382" s="197" t="s">
        <v>21</v>
      </c>
      <c r="L382" s="41"/>
      <c r="M382" s="202" t="s">
        <v>21</v>
      </c>
      <c r="N382" s="203" t="s">
        <v>44</v>
      </c>
      <c r="O382" s="66"/>
      <c r="P382" s="204">
        <f>O382*H382</f>
        <v>0</v>
      </c>
      <c r="Q382" s="204">
        <v>0</v>
      </c>
      <c r="R382" s="204">
        <f>Q382*H382</f>
        <v>0</v>
      </c>
      <c r="S382" s="204">
        <v>0</v>
      </c>
      <c r="T382" s="20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06" t="s">
        <v>100</v>
      </c>
      <c r="AT382" s="206" t="s">
        <v>213</v>
      </c>
      <c r="AU382" s="206" t="s">
        <v>80</v>
      </c>
      <c r="AY382" s="19" t="s">
        <v>211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9" t="s">
        <v>80</v>
      </c>
      <c r="BK382" s="207">
        <f>ROUND(I382*H382,2)</f>
        <v>0</v>
      </c>
      <c r="BL382" s="19" t="s">
        <v>100</v>
      </c>
      <c r="BM382" s="206" t="s">
        <v>931</v>
      </c>
    </row>
    <row r="383" spans="1:65" s="2" customFormat="1" ht="19.5">
      <c r="A383" s="36"/>
      <c r="B383" s="37"/>
      <c r="C383" s="38"/>
      <c r="D383" s="210" t="s">
        <v>720</v>
      </c>
      <c r="E383" s="38"/>
      <c r="F383" s="262" t="s">
        <v>4811</v>
      </c>
      <c r="G383" s="38"/>
      <c r="H383" s="38"/>
      <c r="I383" s="119"/>
      <c r="J383" s="38"/>
      <c r="K383" s="38"/>
      <c r="L383" s="41"/>
      <c r="M383" s="263"/>
      <c r="N383" s="264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720</v>
      </c>
      <c r="AU383" s="19" t="s">
        <v>80</v>
      </c>
    </row>
    <row r="384" spans="1:65" s="2" customFormat="1" ht="16.5" customHeight="1">
      <c r="A384" s="36"/>
      <c r="B384" s="37"/>
      <c r="C384" s="195" t="s">
        <v>611</v>
      </c>
      <c r="D384" s="195" t="s">
        <v>213</v>
      </c>
      <c r="E384" s="196" t="s">
        <v>3845</v>
      </c>
      <c r="F384" s="197" t="s">
        <v>3848</v>
      </c>
      <c r="G384" s="198" t="s">
        <v>438</v>
      </c>
      <c r="H384" s="199">
        <v>45</v>
      </c>
      <c r="I384" s="200"/>
      <c r="J384" s="201">
        <f>ROUND(I384*H384,2)</f>
        <v>0</v>
      </c>
      <c r="K384" s="197" t="s">
        <v>21</v>
      </c>
      <c r="L384" s="41"/>
      <c r="M384" s="202" t="s">
        <v>21</v>
      </c>
      <c r="N384" s="203" t="s">
        <v>44</v>
      </c>
      <c r="O384" s="66"/>
      <c r="P384" s="204">
        <f>O384*H384</f>
        <v>0</v>
      </c>
      <c r="Q384" s="204">
        <v>0</v>
      </c>
      <c r="R384" s="204">
        <f>Q384*H384</f>
        <v>0</v>
      </c>
      <c r="S384" s="204">
        <v>0</v>
      </c>
      <c r="T384" s="20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6" t="s">
        <v>100</v>
      </c>
      <c r="AT384" s="206" t="s">
        <v>213</v>
      </c>
      <c r="AU384" s="206" t="s">
        <v>80</v>
      </c>
      <c r="AY384" s="19" t="s">
        <v>211</v>
      </c>
      <c r="BE384" s="207">
        <f>IF(N384="základní",J384,0)</f>
        <v>0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9" t="s">
        <v>80</v>
      </c>
      <c r="BK384" s="207">
        <f>ROUND(I384*H384,2)</f>
        <v>0</v>
      </c>
      <c r="BL384" s="19" t="s">
        <v>100</v>
      </c>
      <c r="BM384" s="206" t="s">
        <v>940</v>
      </c>
    </row>
    <row r="385" spans="1:65" s="2" customFormat="1" ht="19.5">
      <c r="A385" s="36"/>
      <c r="B385" s="37"/>
      <c r="C385" s="38"/>
      <c r="D385" s="210" t="s">
        <v>720</v>
      </c>
      <c r="E385" s="38"/>
      <c r="F385" s="262" t="s">
        <v>4812</v>
      </c>
      <c r="G385" s="38"/>
      <c r="H385" s="38"/>
      <c r="I385" s="119"/>
      <c r="J385" s="38"/>
      <c r="K385" s="38"/>
      <c r="L385" s="41"/>
      <c r="M385" s="263"/>
      <c r="N385" s="264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720</v>
      </c>
      <c r="AU385" s="19" t="s">
        <v>80</v>
      </c>
    </row>
    <row r="386" spans="1:65" s="2" customFormat="1" ht="16.5" customHeight="1">
      <c r="A386" s="36"/>
      <c r="B386" s="37"/>
      <c r="C386" s="195" t="s">
        <v>127</v>
      </c>
      <c r="D386" s="195" t="s">
        <v>213</v>
      </c>
      <c r="E386" s="196" t="s">
        <v>3847</v>
      </c>
      <c r="F386" s="197" t="s">
        <v>3857</v>
      </c>
      <c r="G386" s="198" t="s">
        <v>438</v>
      </c>
      <c r="H386" s="199">
        <v>498</v>
      </c>
      <c r="I386" s="200"/>
      <c r="J386" s="201">
        <f>ROUND(I386*H386,2)</f>
        <v>0</v>
      </c>
      <c r="K386" s="197" t="s">
        <v>21</v>
      </c>
      <c r="L386" s="41"/>
      <c r="M386" s="202" t="s">
        <v>21</v>
      </c>
      <c r="N386" s="203" t="s">
        <v>44</v>
      </c>
      <c r="O386" s="66"/>
      <c r="P386" s="204">
        <f>O386*H386</f>
        <v>0</v>
      </c>
      <c r="Q386" s="204">
        <v>0</v>
      </c>
      <c r="R386" s="204">
        <f>Q386*H386</f>
        <v>0</v>
      </c>
      <c r="S386" s="204">
        <v>0</v>
      </c>
      <c r="T386" s="20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6" t="s">
        <v>100</v>
      </c>
      <c r="AT386" s="206" t="s">
        <v>213</v>
      </c>
      <c r="AU386" s="206" t="s">
        <v>80</v>
      </c>
      <c r="AY386" s="19" t="s">
        <v>211</v>
      </c>
      <c r="BE386" s="207">
        <f>IF(N386="základní",J386,0)</f>
        <v>0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9" t="s">
        <v>80</v>
      </c>
      <c r="BK386" s="207">
        <f>ROUND(I386*H386,2)</f>
        <v>0</v>
      </c>
      <c r="BL386" s="19" t="s">
        <v>100</v>
      </c>
      <c r="BM386" s="206" t="s">
        <v>948</v>
      </c>
    </row>
    <row r="387" spans="1:65" s="2" customFormat="1" ht="19.5">
      <c r="A387" s="36"/>
      <c r="B387" s="37"/>
      <c r="C387" s="38"/>
      <c r="D387" s="210" t="s">
        <v>720</v>
      </c>
      <c r="E387" s="38"/>
      <c r="F387" s="262" t="s">
        <v>4811</v>
      </c>
      <c r="G387" s="38"/>
      <c r="H387" s="38"/>
      <c r="I387" s="119"/>
      <c r="J387" s="38"/>
      <c r="K387" s="38"/>
      <c r="L387" s="41"/>
      <c r="M387" s="263"/>
      <c r="N387" s="264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720</v>
      </c>
      <c r="AU387" s="19" t="s">
        <v>80</v>
      </c>
    </row>
    <row r="388" spans="1:65" s="2" customFormat="1" ht="16.5" customHeight="1">
      <c r="A388" s="36"/>
      <c r="B388" s="37"/>
      <c r="C388" s="195" t="s">
        <v>619</v>
      </c>
      <c r="D388" s="195" t="s">
        <v>213</v>
      </c>
      <c r="E388" s="196" t="s">
        <v>3849</v>
      </c>
      <c r="F388" s="197" t="s">
        <v>3857</v>
      </c>
      <c r="G388" s="198" t="s">
        <v>438</v>
      </c>
      <c r="H388" s="199">
        <v>498</v>
      </c>
      <c r="I388" s="200"/>
      <c r="J388" s="201">
        <f>ROUND(I388*H388,2)</f>
        <v>0</v>
      </c>
      <c r="K388" s="197" t="s">
        <v>21</v>
      </c>
      <c r="L388" s="41"/>
      <c r="M388" s="202" t="s">
        <v>21</v>
      </c>
      <c r="N388" s="203" t="s">
        <v>44</v>
      </c>
      <c r="O388" s="66"/>
      <c r="P388" s="204">
        <f>O388*H388</f>
        <v>0</v>
      </c>
      <c r="Q388" s="204">
        <v>0</v>
      </c>
      <c r="R388" s="204">
        <f>Q388*H388</f>
        <v>0</v>
      </c>
      <c r="S388" s="204">
        <v>0</v>
      </c>
      <c r="T388" s="20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6" t="s">
        <v>100</v>
      </c>
      <c r="AT388" s="206" t="s">
        <v>213</v>
      </c>
      <c r="AU388" s="206" t="s">
        <v>80</v>
      </c>
      <c r="AY388" s="19" t="s">
        <v>211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9" t="s">
        <v>80</v>
      </c>
      <c r="BK388" s="207">
        <f>ROUND(I388*H388,2)</f>
        <v>0</v>
      </c>
      <c r="BL388" s="19" t="s">
        <v>100</v>
      </c>
      <c r="BM388" s="206" t="s">
        <v>958</v>
      </c>
    </row>
    <row r="389" spans="1:65" s="2" customFormat="1" ht="19.5">
      <c r="A389" s="36"/>
      <c r="B389" s="37"/>
      <c r="C389" s="38"/>
      <c r="D389" s="210" t="s">
        <v>720</v>
      </c>
      <c r="E389" s="38"/>
      <c r="F389" s="262" t="s">
        <v>4812</v>
      </c>
      <c r="G389" s="38"/>
      <c r="H389" s="38"/>
      <c r="I389" s="119"/>
      <c r="J389" s="38"/>
      <c r="K389" s="38"/>
      <c r="L389" s="41"/>
      <c r="M389" s="263"/>
      <c r="N389" s="264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720</v>
      </c>
      <c r="AU389" s="19" t="s">
        <v>80</v>
      </c>
    </row>
    <row r="390" spans="1:65" s="2" customFormat="1" ht="16.5" customHeight="1">
      <c r="A390" s="36"/>
      <c r="B390" s="37"/>
      <c r="C390" s="195" t="s">
        <v>623</v>
      </c>
      <c r="D390" s="195" t="s">
        <v>213</v>
      </c>
      <c r="E390" s="196" t="s">
        <v>3850</v>
      </c>
      <c r="F390" s="197" t="s">
        <v>3860</v>
      </c>
      <c r="G390" s="198" t="s">
        <v>438</v>
      </c>
      <c r="H390" s="199">
        <v>85</v>
      </c>
      <c r="I390" s="200"/>
      <c r="J390" s="201">
        <f>ROUND(I390*H390,2)</f>
        <v>0</v>
      </c>
      <c r="K390" s="197" t="s">
        <v>21</v>
      </c>
      <c r="L390" s="41"/>
      <c r="M390" s="202" t="s">
        <v>21</v>
      </c>
      <c r="N390" s="203" t="s">
        <v>44</v>
      </c>
      <c r="O390" s="66"/>
      <c r="P390" s="204">
        <f>O390*H390</f>
        <v>0</v>
      </c>
      <c r="Q390" s="204">
        <v>0</v>
      </c>
      <c r="R390" s="204">
        <f>Q390*H390</f>
        <v>0</v>
      </c>
      <c r="S390" s="204">
        <v>0</v>
      </c>
      <c r="T390" s="20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6" t="s">
        <v>100</v>
      </c>
      <c r="AT390" s="206" t="s">
        <v>213</v>
      </c>
      <c r="AU390" s="206" t="s">
        <v>80</v>
      </c>
      <c r="AY390" s="19" t="s">
        <v>211</v>
      </c>
      <c r="BE390" s="207">
        <f>IF(N390="základní",J390,0)</f>
        <v>0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9" t="s">
        <v>80</v>
      </c>
      <c r="BK390" s="207">
        <f>ROUND(I390*H390,2)</f>
        <v>0</v>
      </c>
      <c r="BL390" s="19" t="s">
        <v>100</v>
      </c>
      <c r="BM390" s="206" t="s">
        <v>966</v>
      </c>
    </row>
    <row r="391" spans="1:65" s="2" customFormat="1" ht="19.5">
      <c r="A391" s="36"/>
      <c r="B391" s="37"/>
      <c r="C391" s="38"/>
      <c r="D391" s="210" t="s">
        <v>720</v>
      </c>
      <c r="E391" s="38"/>
      <c r="F391" s="262" t="s">
        <v>4813</v>
      </c>
      <c r="G391" s="38"/>
      <c r="H391" s="38"/>
      <c r="I391" s="119"/>
      <c r="J391" s="38"/>
      <c r="K391" s="38"/>
      <c r="L391" s="41"/>
      <c r="M391" s="263"/>
      <c r="N391" s="264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720</v>
      </c>
      <c r="AU391" s="19" t="s">
        <v>80</v>
      </c>
    </row>
    <row r="392" spans="1:65" s="2" customFormat="1" ht="16.5" customHeight="1">
      <c r="A392" s="36"/>
      <c r="B392" s="37"/>
      <c r="C392" s="195" t="s">
        <v>627</v>
      </c>
      <c r="D392" s="195" t="s">
        <v>213</v>
      </c>
      <c r="E392" s="196" t="s">
        <v>3852</v>
      </c>
      <c r="F392" s="197" t="s">
        <v>3860</v>
      </c>
      <c r="G392" s="198" t="s">
        <v>438</v>
      </c>
      <c r="H392" s="199">
        <v>85</v>
      </c>
      <c r="I392" s="200"/>
      <c r="J392" s="201">
        <f>ROUND(I392*H392,2)</f>
        <v>0</v>
      </c>
      <c r="K392" s="197" t="s">
        <v>21</v>
      </c>
      <c r="L392" s="41"/>
      <c r="M392" s="202" t="s">
        <v>21</v>
      </c>
      <c r="N392" s="203" t="s">
        <v>44</v>
      </c>
      <c r="O392" s="66"/>
      <c r="P392" s="204">
        <f>O392*H392</f>
        <v>0</v>
      </c>
      <c r="Q392" s="204">
        <v>0</v>
      </c>
      <c r="R392" s="204">
        <f>Q392*H392</f>
        <v>0</v>
      </c>
      <c r="S392" s="204">
        <v>0</v>
      </c>
      <c r="T392" s="20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06" t="s">
        <v>100</v>
      </c>
      <c r="AT392" s="206" t="s">
        <v>213</v>
      </c>
      <c r="AU392" s="206" t="s">
        <v>80</v>
      </c>
      <c r="AY392" s="19" t="s">
        <v>211</v>
      </c>
      <c r="BE392" s="207">
        <f>IF(N392="základní",J392,0)</f>
        <v>0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9" t="s">
        <v>80</v>
      </c>
      <c r="BK392" s="207">
        <f>ROUND(I392*H392,2)</f>
        <v>0</v>
      </c>
      <c r="BL392" s="19" t="s">
        <v>100</v>
      </c>
      <c r="BM392" s="206" t="s">
        <v>982</v>
      </c>
    </row>
    <row r="393" spans="1:65" s="2" customFormat="1" ht="19.5">
      <c r="A393" s="36"/>
      <c r="B393" s="37"/>
      <c r="C393" s="38"/>
      <c r="D393" s="210" t="s">
        <v>720</v>
      </c>
      <c r="E393" s="38"/>
      <c r="F393" s="262" t="s">
        <v>4814</v>
      </c>
      <c r="G393" s="38"/>
      <c r="H393" s="38"/>
      <c r="I393" s="119"/>
      <c r="J393" s="38"/>
      <c r="K393" s="38"/>
      <c r="L393" s="41"/>
      <c r="M393" s="263"/>
      <c r="N393" s="264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720</v>
      </c>
      <c r="AU393" s="19" t="s">
        <v>80</v>
      </c>
    </row>
    <row r="394" spans="1:65" s="2" customFormat="1" ht="16.5" customHeight="1">
      <c r="A394" s="36"/>
      <c r="B394" s="37"/>
      <c r="C394" s="195" t="s">
        <v>632</v>
      </c>
      <c r="D394" s="195" t="s">
        <v>213</v>
      </c>
      <c r="E394" s="196" t="s">
        <v>3853</v>
      </c>
      <c r="F394" s="197" t="s">
        <v>3866</v>
      </c>
      <c r="G394" s="198" t="s">
        <v>438</v>
      </c>
      <c r="H394" s="199">
        <v>1102</v>
      </c>
      <c r="I394" s="200"/>
      <c r="J394" s="201">
        <f>ROUND(I394*H394,2)</f>
        <v>0</v>
      </c>
      <c r="K394" s="197" t="s">
        <v>21</v>
      </c>
      <c r="L394" s="41"/>
      <c r="M394" s="202" t="s">
        <v>21</v>
      </c>
      <c r="N394" s="203" t="s">
        <v>44</v>
      </c>
      <c r="O394" s="66"/>
      <c r="P394" s="204">
        <f>O394*H394</f>
        <v>0</v>
      </c>
      <c r="Q394" s="204">
        <v>0</v>
      </c>
      <c r="R394" s="204">
        <f>Q394*H394</f>
        <v>0</v>
      </c>
      <c r="S394" s="204">
        <v>0</v>
      </c>
      <c r="T394" s="20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6" t="s">
        <v>100</v>
      </c>
      <c r="AT394" s="206" t="s">
        <v>213</v>
      </c>
      <c r="AU394" s="206" t="s">
        <v>80</v>
      </c>
      <c r="AY394" s="19" t="s">
        <v>211</v>
      </c>
      <c r="BE394" s="207">
        <f>IF(N394="základní",J394,0)</f>
        <v>0</v>
      </c>
      <c r="BF394" s="207">
        <f>IF(N394="snížená",J394,0)</f>
        <v>0</v>
      </c>
      <c r="BG394" s="207">
        <f>IF(N394="zákl. přenesená",J394,0)</f>
        <v>0</v>
      </c>
      <c r="BH394" s="207">
        <f>IF(N394="sníž. přenesená",J394,0)</f>
        <v>0</v>
      </c>
      <c r="BI394" s="207">
        <f>IF(N394="nulová",J394,0)</f>
        <v>0</v>
      </c>
      <c r="BJ394" s="19" t="s">
        <v>80</v>
      </c>
      <c r="BK394" s="207">
        <f>ROUND(I394*H394,2)</f>
        <v>0</v>
      </c>
      <c r="BL394" s="19" t="s">
        <v>100</v>
      </c>
      <c r="BM394" s="206" t="s">
        <v>994</v>
      </c>
    </row>
    <row r="395" spans="1:65" s="2" customFormat="1" ht="19.5">
      <c r="A395" s="36"/>
      <c r="B395" s="37"/>
      <c r="C395" s="38"/>
      <c r="D395" s="210" t="s">
        <v>720</v>
      </c>
      <c r="E395" s="38"/>
      <c r="F395" s="262" t="s">
        <v>4811</v>
      </c>
      <c r="G395" s="38"/>
      <c r="H395" s="38"/>
      <c r="I395" s="119"/>
      <c r="J395" s="38"/>
      <c r="K395" s="38"/>
      <c r="L395" s="41"/>
      <c r="M395" s="263"/>
      <c r="N395" s="264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720</v>
      </c>
      <c r="AU395" s="19" t="s">
        <v>80</v>
      </c>
    </row>
    <row r="396" spans="1:65" s="2" customFormat="1" ht="16.5" customHeight="1">
      <c r="A396" s="36"/>
      <c r="B396" s="37"/>
      <c r="C396" s="195" t="s">
        <v>638</v>
      </c>
      <c r="D396" s="195" t="s">
        <v>213</v>
      </c>
      <c r="E396" s="196" t="s">
        <v>3855</v>
      </c>
      <c r="F396" s="197" t="s">
        <v>3866</v>
      </c>
      <c r="G396" s="198" t="s">
        <v>438</v>
      </c>
      <c r="H396" s="199">
        <v>1102</v>
      </c>
      <c r="I396" s="200"/>
      <c r="J396" s="201">
        <f>ROUND(I396*H396,2)</f>
        <v>0</v>
      </c>
      <c r="K396" s="197" t="s">
        <v>21</v>
      </c>
      <c r="L396" s="41"/>
      <c r="M396" s="202" t="s">
        <v>21</v>
      </c>
      <c r="N396" s="203" t="s">
        <v>44</v>
      </c>
      <c r="O396" s="66"/>
      <c r="P396" s="204">
        <f>O396*H396</f>
        <v>0</v>
      </c>
      <c r="Q396" s="204">
        <v>0</v>
      </c>
      <c r="R396" s="204">
        <f>Q396*H396</f>
        <v>0</v>
      </c>
      <c r="S396" s="204">
        <v>0</v>
      </c>
      <c r="T396" s="20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6" t="s">
        <v>100</v>
      </c>
      <c r="AT396" s="206" t="s">
        <v>213</v>
      </c>
      <c r="AU396" s="206" t="s">
        <v>80</v>
      </c>
      <c r="AY396" s="19" t="s">
        <v>211</v>
      </c>
      <c r="BE396" s="207">
        <f>IF(N396="základní",J396,0)</f>
        <v>0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9" t="s">
        <v>80</v>
      </c>
      <c r="BK396" s="207">
        <f>ROUND(I396*H396,2)</f>
        <v>0</v>
      </c>
      <c r="BL396" s="19" t="s">
        <v>100</v>
      </c>
      <c r="BM396" s="206" t="s">
        <v>1010</v>
      </c>
    </row>
    <row r="397" spans="1:65" s="2" customFormat="1" ht="19.5">
      <c r="A397" s="36"/>
      <c r="B397" s="37"/>
      <c r="C397" s="38"/>
      <c r="D397" s="210" t="s">
        <v>720</v>
      </c>
      <c r="E397" s="38"/>
      <c r="F397" s="262" t="s">
        <v>4812</v>
      </c>
      <c r="G397" s="38"/>
      <c r="H397" s="38"/>
      <c r="I397" s="119"/>
      <c r="J397" s="38"/>
      <c r="K397" s="38"/>
      <c r="L397" s="41"/>
      <c r="M397" s="263"/>
      <c r="N397" s="264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720</v>
      </c>
      <c r="AU397" s="19" t="s">
        <v>80</v>
      </c>
    </row>
    <row r="398" spans="1:65" s="2" customFormat="1" ht="16.5" customHeight="1">
      <c r="A398" s="36"/>
      <c r="B398" s="37"/>
      <c r="C398" s="195" t="s">
        <v>645</v>
      </c>
      <c r="D398" s="195" t="s">
        <v>213</v>
      </c>
      <c r="E398" s="196" t="s">
        <v>3856</v>
      </c>
      <c r="F398" s="197" t="s">
        <v>4815</v>
      </c>
      <c r="G398" s="198" t="s">
        <v>438</v>
      </c>
      <c r="H398" s="199">
        <v>131</v>
      </c>
      <c r="I398" s="200"/>
      <c r="J398" s="201">
        <f>ROUND(I398*H398,2)</f>
        <v>0</v>
      </c>
      <c r="K398" s="197" t="s">
        <v>21</v>
      </c>
      <c r="L398" s="41"/>
      <c r="M398" s="202" t="s">
        <v>21</v>
      </c>
      <c r="N398" s="203" t="s">
        <v>44</v>
      </c>
      <c r="O398" s="66"/>
      <c r="P398" s="204">
        <f>O398*H398</f>
        <v>0</v>
      </c>
      <c r="Q398" s="204">
        <v>0</v>
      </c>
      <c r="R398" s="204">
        <f>Q398*H398</f>
        <v>0</v>
      </c>
      <c r="S398" s="204">
        <v>0</v>
      </c>
      <c r="T398" s="20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6" t="s">
        <v>100</v>
      </c>
      <c r="AT398" s="206" t="s">
        <v>213</v>
      </c>
      <c r="AU398" s="206" t="s">
        <v>80</v>
      </c>
      <c r="AY398" s="19" t="s">
        <v>211</v>
      </c>
      <c r="BE398" s="207">
        <f>IF(N398="základní",J398,0)</f>
        <v>0</v>
      </c>
      <c r="BF398" s="207">
        <f>IF(N398="snížená",J398,0)</f>
        <v>0</v>
      </c>
      <c r="BG398" s="207">
        <f>IF(N398="zákl. přenesená",J398,0)</f>
        <v>0</v>
      </c>
      <c r="BH398" s="207">
        <f>IF(N398="sníž. přenesená",J398,0)</f>
        <v>0</v>
      </c>
      <c r="BI398" s="207">
        <f>IF(N398="nulová",J398,0)</f>
        <v>0</v>
      </c>
      <c r="BJ398" s="19" t="s">
        <v>80</v>
      </c>
      <c r="BK398" s="207">
        <f>ROUND(I398*H398,2)</f>
        <v>0</v>
      </c>
      <c r="BL398" s="19" t="s">
        <v>100</v>
      </c>
      <c r="BM398" s="206" t="s">
        <v>1018</v>
      </c>
    </row>
    <row r="399" spans="1:65" s="2" customFormat="1" ht="19.5">
      <c r="A399" s="36"/>
      <c r="B399" s="37"/>
      <c r="C399" s="38"/>
      <c r="D399" s="210" t="s">
        <v>720</v>
      </c>
      <c r="E399" s="38"/>
      <c r="F399" s="262" t="s">
        <v>4811</v>
      </c>
      <c r="G399" s="38"/>
      <c r="H399" s="38"/>
      <c r="I399" s="119"/>
      <c r="J399" s="38"/>
      <c r="K399" s="38"/>
      <c r="L399" s="41"/>
      <c r="M399" s="263"/>
      <c r="N399" s="264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720</v>
      </c>
      <c r="AU399" s="19" t="s">
        <v>80</v>
      </c>
    </row>
    <row r="400" spans="1:65" s="2" customFormat="1" ht="16.5" customHeight="1">
      <c r="A400" s="36"/>
      <c r="B400" s="37"/>
      <c r="C400" s="195" t="s">
        <v>650</v>
      </c>
      <c r="D400" s="195" t="s">
        <v>213</v>
      </c>
      <c r="E400" s="196" t="s">
        <v>3858</v>
      </c>
      <c r="F400" s="197" t="s">
        <v>4815</v>
      </c>
      <c r="G400" s="198" t="s">
        <v>438</v>
      </c>
      <c r="H400" s="199">
        <v>131</v>
      </c>
      <c r="I400" s="200"/>
      <c r="J400" s="201">
        <f>ROUND(I400*H400,2)</f>
        <v>0</v>
      </c>
      <c r="K400" s="197" t="s">
        <v>21</v>
      </c>
      <c r="L400" s="41"/>
      <c r="M400" s="202" t="s">
        <v>21</v>
      </c>
      <c r="N400" s="203" t="s">
        <v>44</v>
      </c>
      <c r="O400" s="66"/>
      <c r="P400" s="204">
        <f>O400*H400</f>
        <v>0</v>
      </c>
      <c r="Q400" s="204">
        <v>0</v>
      </c>
      <c r="R400" s="204">
        <f>Q400*H400</f>
        <v>0</v>
      </c>
      <c r="S400" s="204">
        <v>0</v>
      </c>
      <c r="T400" s="20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6" t="s">
        <v>100</v>
      </c>
      <c r="AT400" s="206" t="s">
        <v>213</v>
      </c>
      <c r="AU400" s="206" t="s">
        <v>80</v>
      </c>
      <c r="AY400" s="19" t="s">
        <v>211</v>
      </c>
      <c r="BE400" s="207">
        <f>IF(N400="základní",J400,0)</f>
        <v>0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19" t="s">
        <v>80</v>
      </c>
      <c r="BK400" s="207">
        <f>ROUND(I400*H400,2)</f>
        <v>0</v>
      </c>
      <c r="BL400" s="19" t="s">
        <v>100</v>
      </c>
      <c r="BM400" s="206" t="s">
        <v>1030</v>
      </c>
    </row>
    <row r="401" spans="1:65" s="2" customFormat="1" ht="19.5">
      <c r="A401" s="36"/>
      <c r="B401" s="37"/>
      <c r="C401" s="38"/>
      <c r="D401" s="210" t="s">
        <v>720</v>
      </c>
      <c r="E401" s="38"/>
      <c r="F401" s="262" t="s">
        <v>4812</v>
      </c>
      <c r="G401" s="38"/>
      <c r="H401" s="38"/>
      <c r="I401" s="119"/>
      <c r="J401" s="38"/>
      <c r="K401" s="38"/>
      <c r="L401" s="41"/>
      <c r="M401" s="263"/>
      <c r="N401" s="264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720</v>
      </c>
      <c r="AU401" s="19" t="s">
        <v>80</v>
      </c>
    </row>
    <row r="402" spans="1:65" s="2" customFormat="1" ht="16.5" customHeight="1">
      <c r="A402" s="36"/>
      <c r="B402" s="37"/>
      <c r="C402" s="195" t="s">
        <v>654</v>
      </c>
      <c r="D402" s="195" t="s">
        <v>213</v>
      </c>
      <c r="E402" s="196" t="s">
        <v>3859</v>
      </c>
      <c r="F402" s="197" t="s">
        <v>3943</v>
      </c>
      <c r="G402" s="198" t="s">
        <v>438</v>
      </c>
      <c r="H402" s="199">
        <v>375</v>
      </c>
      <c r="I402" s="200"/>
      <c r="J402" s="201">
        <f>ROUND(I402*H402,2)</f>
        <v>0</v>
      </c>
      <c r="K402" s="197" t="s">
        <v>21</v>
      </c>
      <c r="L402" s="41"/>
      <c r="M402" s="202" t="s">
        <v>21</v>
      </c>
      <c r="N402" s="203" t="s">
        <v>44</v>
      </c>
      <c r="O402" s="66"/>
      <c r="P402" s="204">
        <f>O402*H402</f>
        <v>0</v>
      </c>
      <c r="Q402" s="204">
        <v>0</v>
      </c>
      <c r="R402" s="204">
        <f>Q402*H402</f>
        <v>0</v>
      </c>
      <c r="S402" s="204">
        <v>0</v>
      </c>
      <c r="T402" s="20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6" t="s">
        <v>100</v>
      </c>
      <c r="AT402" s="206" t="s">
        <v>213</v>
      </c>
      <c r="AU402" s="206" t="s">
        <v>80</v>
      </c>
      <c r="AY402" s="19" t="s">
        <v>211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9" t="s">
        <v>80</v>
      </c>
      <c r="BK402" s="207">
        <f>ROUND(I402*H402,2)</f>
        <v>0</v>
      </c>
      <c r="BL402" s="19" t="s">
        <v>100</v>
      </c>
      <c r="BM402" s="206" t="s">
        <v>1043</v>
      </c>
    </row>
    <row r="403" spans="1:65" s="2" customFormat="1" ht="19.5">
      <c r="A403" s="36"/>
      <c r="B403" s="37"/>
      <c r="C403" s="38"/>
      <c r="D403" s="210" t="s">
        <v>720</v>
      </c>
      <c r="E403" s="38"/>
      <c r="F403" s="262" t="s">
        <v>4811</v>
      </c>
      <c r="G403" s="38"/>
      <c r="H403" s="38"/>
      <c r="I403" s="119"/>
      <c r="J403" s="38"/>
      <c r="K403" s="38"/>
      <c r="L403" s="41"/>
      <c r="M403" s="263"/>
      <c r="N403" s="264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720</v>
      </c>
      <c r="AU403" s="19" t="s">
        <v>80</v>
      </c>
    </row>
    <row r="404" spans="1:65" s="2" customFormat="1" ht="16.5" customHeight="1">
      <c r="A404" s="36"/>
      <c r="B404" s="37"/>
      <c r="C404" s="195" t="s">
        <v>659</v>
      </c>
      <c r="D404" s="195" t="s">
        <v>213</v>
      </c>
      <c r="E404" s="196" t="s">
        <v>3861</v>
      </c>
      <c r="F404" s="197" t="s">
        <v>3943</v>
      </c>
      <c r="G404" s="198" t="s">
        <v>438</v>
      </c>
      <c r="H404" s="199">
        <v>375</v>
      </c>
      <c r="I404" s="200"/>
      <c r="J404" s="201">
        <f>ROUND(I404*H404,2)</f>
        <v>0</v>
      </c>
      <c r="K404" s="197" t="s">
        <v>21</v>
      </c>
      <c r="L404" s="41"/>
      <c r="M404" s="202" t="s">
        <v>21</v>
      </c>
      <c r="N404" s="203" t="s">
        <v>44</v>
      </c>
      <c r="O404" s="66"/>
      <c r="P404" s="204">
        <f>O404*H404</f>
        <v>0</v>
      </c>
      <c r="Q404" s="204">
        <v>0</v>
      </c>
      <c r="R404" s="204">
        <f>Q404*H404</f>
        <v>0</v>
      </c>
      <c r="S404" s="204">
        <v>0</v>
      </c>
      <c r="T404" s="20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6" t="s">
        <v>100</v>
      </c>
      <c r="AT404" s="206" t="s">
        <v>213</v>
      </c>
      <c r="AU404" s="206" t="s">
        <v>80</v>
      </c>
      <c r="AY404" s="19" t="s">
        <v>211</v>
      </c>
      <c r="BE404" s="207">
        <f>IF(N404="základní",J404,0)</f>
        <v>0</v>
      </c>
      <c r="BF404" s="207">
        <f>IF(N404="snížená",J404,0)</f>
        <v>0</v>
      </c>
      <c r="BG404" s="207">
        <f>IF(N404="zákl. přenesená",J404,0)</f>
        <v>0</v>
      </c>
      <c r="BH404" s="207">
        <f>IF(N404="sníž. přenesená",J404,0)</f>
        <v>0</v>
      </c>
      <c r="BI404" s="207">
        <f>IF(N404="nulová",J404,0)</f>
        <v>0</v>
      </c>
      <c r="BJ404" s="19" t="s">
        <v>80</v>
      </c>
      <c r="BK404" s="207">
        <f>ROUND(I404*H404,2)</f>
        <v>0</v>
      </c>
      <c r="BL404" s="19" t="s">
        <v>100</v>
      </c>
      <c r="BM404" s="206" t="s">
        <v>1053</v>
      </c>
    </row>
    <row r="405" spans="1:65" s="2" customFormat="1" ht="19.5">
      <c r="A405" s="36"/>
      <c r="B405" s="37"/>
      <c r="C405" s="38"/>
      <c r="D405" s="210" t="s">
        <v>720</v>
      </c>
      <c r="E405" s="38"/>
      <c r="F405" s="262" t="s">
        <v>4812</v>
      </c>
      <c r="G405" s="38"/>
      <c r="H405" s="38"/>
      <c r="I405" s="119"/>
      <c r="J405" s="38"/>
      <c r="K405" s="38"/>
      <c r="L405" s="41"/>
      <c r="M405" s="263"/>
      <c r="N405" s="264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720</v>
      </c>
      <c r="AU405" s="19" t="s">
        <v>80</v>
      </c>
    </row>
    <row r="406" spans="1:65" s="2" customFormat="1" ht="16.5" customHeight="1">
      <c r="A406" s="36"/>
      <c r="B406" s="37"/>
      <c r="C406" s="195" t="s">
        <v>673</v>
      </c>
      <c r="D406" s="195" t="s">
        <v>213</v>
      </c>
      <c r="E406" s="196" t="s">
        <v>3862</v>
      </c>
      <c r="F406" s="197" t="s">
        <v>3948</v>
      </c>
      <c r="G406" s="198" t="s">
        <v>438</v>
      </c>
      <c r="H406" s="199">
        <v>141</v>
      </c>
      <c r="I406" s="200"/>
      <c r="J406" s="201">
        <f>ROUND(I406*H406,2)</f>
        <v>0</v>
      </c>
      <c r="K406" s="197" t="s">
        <v>21</v>
      </c>
      <c r="L406" s="41"/>
      <c r="M406" s="202" t="s">
        <v>21</v>
      </c>
      <c r="N406" s="203" t="s">
        <v>44</v>
      </c>
      <c r="O406" s="66"/>
      <c r="P406" s="204">
        <f>O406*H406</f>
        <v>0</v>
      </c>
      <c r="Q406" s="204">
        <v>0</v>
      </c>
      <c r="R406" s="204">
        <f>Q406*H406</f>
        <v>0</v>
      </c>
      <c r="S406" s="204">
        <v>0</v>
      </c>
      <c r="T406" s="20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6" t="s">
        <v>100</v>
      </c>
      <c r="AT406" s="206" t="s">
        <v>213</v>
      </c>
      <c r="AU406" s="206" t="s">
        <v>80</v>
      </c>
      <c r="AY406" s="19" t="s">
        <v>211</v>
      </c>
      <c r="BE406" s="207">
        <f>IF(N406="základní",J406,0)</f>
        <v>0</v>
      </c>
      <c r="BF406" s="207">
        <f>IF(N406="snížená",J406,0)</f>
        <v>0</v>
      </c>
      <c r="BG406" s="207">
        <f>IF(N406="zákl. přenesená",J406,0)</f>
        <v>0</v>
      </c>
      <c r="BH406" s="207">
        <f>IF(N406="sníž. přenesená",J406,0)</f>
        <v>0</v>
      </c>
      <c r="BI406" s="207">
        <f>IF(N406="nulová",J406,0)</f>
        <v>0</v>
      </c>
      <c r="BJ406" s="19" t="s">
        <v>80</v>
      </c>
      <c r="BK406" s="207">
        <f>ROUND(I406*H406,2)</f>
        <v>0</v>
      </c>
      <c r="BL406" s="19" t="s">
        <v>100</v>
      </c>
      <c r="BM406" s="206" t="s">
        <v>1066</v>
      </c>
    </row>
    <row r="407" spans="1:65" s="2" customFormat="1" ht="19.5">
      <c r="A407" s="36"/>
      <c r="B407" s="37"/>
      <c r="C407" s="38"/>
      <c r="D407" s="210" t="s">
        <v>720</v>
      </c>
      <c r="E407" s="38"/>
      <c r="F407" s="262" t="s">
        <v>4811</v>
      </c>
      <c r="G407" s="38"/>
      <c r="H407" s="38"/>
      <c r="I407" s="119"/>
      <c r="J407" s="38"/>
      <c r="K407" s="38"/>
      <c r="L407" s="41"/>
      <c r="M407" s="263"/>
      <c r="N407" s="264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720</v>
      </c>
      <c r="AU407" s="19" t="s">
        <v>80</v>
      </c>
    </row>
    <row r="408" spans="1:65" s="2" customFormat="1" ht="16.5" customHeight="1">
      <c r="A408" s="36"/>
      <c r="B408" s="37"/>
      <c r="C408" s="195" t="s">
        <v>679</v>
      </c>
      <c r="D408" s="195" t="s">
        <v>213</v>
      </c>
      <c r="E408" s="196" t="s">
        <v>3864</v>
      </c>
      <c r="F408" s="197" t="s">
        <v>3948</v>
      </c>
      <c r="G408" s="198" t="s">
        <v>438</v>
      </c>
      <c r="H408" s="199">
        <v>141</v>
      </c>
      <c r="I408" s="200"/>
      <c r="J408" s="201">
        <f>ROUND(I408*H408,2)</f>
        <v>0</v>
      </c>
      <c r="K408" s="197" t="s">
        <v>21</v>
      </c>
      <c r="L408" s="41"/>
      <c r="M408" s="202" t="s">
        <v>21</v>
      </c>
      <c r="N408" s="203" t="s">
        <v>44</v>
      </c>
      <c r="O408" s="66"/>
      <c r="P408" s="204">
        <f>O408*H408</f>
        <v>0</v>
      </c>
      <c r="Q408" s="204">
        <v>0</v>
      </c>
      <c r="R408" s="204">
        <f>Q408*H408</f>
        <v>0</v>
      </c>
      <c r="S408" s="204">
        <v>0</v>
      </c>
      <c r="T408" s="20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6" t="s">
        <v>100</v>
      </c>
      <c r="AT408" s="206" t="s">
        <v>213</v>
      </c>
      <c r="AU408" s="206" t="s">
        <v>80</v>
      </c>
      <c r="AY408" s="19" t="s">
        <v>211</v>
      </c>
      <c r="BE408" s="207">
        <f>IF(N408="základní",J408,0)</f>
        <v>0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9" t="s">
        <v>80</v>
      </c>
      <c r="BK408" s="207">
        <f>ROUND(I408*H408,2)</f>
        <v>0</v>
      </c>
      <c r="BL408" s="19" t="s">
        <v>100</v>
      </c>
      <c r="BM408" s="206" t="s">
        <v>1966</v>
      </c>
    </row>
    <row r="409" spans="1:65" s="2" customFormat="1" ht="19.5">
      <c r="A409" s="36"/>
      <c r="B409" s="37"/>
      <c r="C409" s="38"/>
      <c r="D409" s="210" t="s">
        <v>720</v>
      </c>
      <c r="E409" s="38"/>
      <c r="F409" s="262" t="s">
        <v>4812</v>
      </c>
      <c r="G409" s="38"/>
      <c r="H409" s="38"/>
      <c r="I409" s="119"/>
      <c r="J409" s="38"/>
      <c r="K409" s="38"/>
      <c r="L409" s="41"/>
      <c r="M409" s="263"/>
      <c r="N409" s="264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720</v>
      </c>
      <c r="AU409" s="19" t="s">
        <v>80</v>
      </c>
    </row>
    <row r="410" spans="1:65" s="12" customFormat="1" ht="25.9" customHeight="1">
      <c r="B410" s="179"/>
      <c r="C410" s="180"/>
      <c r="D410" s="181" t="s">
        <v>72</v>
      </c>
      <c r="E410" s="182" t="s">
        <v>245</v>
      </c>
      <c r="F410" s="182" t="s">
        <v>3957</v>
      </c>
      <c r="G410" s="180"/>
      <c r="H410" s="180"/>
      <c r="I410" s="183"/>
      <c r="J410" s="184">
        <f>BK410</f>
        <v>0</v>
      </c>
      <c r="K410" s="180"/>
      <c r="L410" s="185"/>
      <c r="M410" s="186"/>
      <c r="N410" s="187"/>
      <c r="O410" s="187"/>
      <c r="P410" s="188">
        <f>SUM(P411:P480)</f>
        <v>0</v>
      </c>
      <c r="Q410" s="187"/>
      <c r="R410" s="188">
        <f>SUM(R411:R480)</f>
        <v>0</v>
      </c>
      <c r="S410" s="187"/>
      <c r="T410" s="189">
        <f>SUM(T411:T480)</f>
        <v>0</v>
      </c>
      <c r="AR410" s="190" t="s">
        <v>80</v>
      </c>
      <c r="AT410" s="191" t="s">
        <v>72</v>
      </c>
      <c r="AU410" s="191" t="s">
        <v>73</v>
      </c>
      <c r="AY410" s="190" t="s">
        <v>211</v>
      </c>
      <c r="BK410" s="192">
        <f>SUM(BK411:BK480)</f>
        <v>0</v>
      </c>
    </row>
    <row r="411" spans="1:65" s="2" customFormat="1" ht="16.5" customHeight="1">
      <c r="A411" s="36"/>
      <c r="B411" s="37"/>
      <c r="C411" s="195" t="s">
        <v>686</v>
      </c>
      <c r="D411" s="195" t="s">
        <v>213</v>
      </c>
      <c r="E411" s="196" t="s">
        <v>3090</v>
      </c>
      <c r="F411" s="197" t="s">
        <v>3958</v>
      </c>
      <c r="G411" s="198" t="s">
        <v>1608</v>
      </c>
      <c r="H411" s="199">
        <v>7</v>
      </c>
      <c r="I411" s="200"/>
      <c r="J411" s="201">
        <f>ROUND(I411*H411,2)</f>
        <v>0</v>
      </c>
      <c r="K411" s="197" t="s">
        <v>21</v>
      </c>
      <c r="L411" s="41"/>
      <c r="M411" s="202" t="s">
        <v>21</v>
      </c>
      <c r="N411" s="203" t="s">
        <v>44</v>
      </c>
      <c r="O411" s="66"/>
      <c r="P411" s="204">
        <f>O411*H411</f>
        <v>0</v>
      </c>
      <c r="Q411" s="204">
        <v>0</v>
      </c>
      <c r="R411" s="204">
        <f>Q411*H411</f>
        <v>0</v>
      </c>
      <c r="S411" s="204">
        <v>0</v>
      </c>
      <c r="T411" s="20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06" t="s">
        <v>100</v>
      </c>
      <c r="AT411" s="206" t="s">
        <v>213</v>
      </c>
      <c r="AU411" s="206" t="s">
        <v>80</v>
      </c>
      <c r="AY411" s="19" t="s">
        <v>211</v>
      </c>
      <c r="BE411" s="207">
        <f>IF(N411="základní",J411,0)</f>
        <v>0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9" t="s">
        <v>80</v>
      </c>
      <c r="BK411" s="207">
        <f>ROUND(I411*H411,2)</f>
        <v>0</v>
      </c>
      <c r="BL411" s="19" t="s">
        <v>100</v>
      </c>
      <c r="BM411" s="206" t="s">
        <v>1983</v>
      </c>
    </row>
    <row r="412" spans="1:65" s="2" customFormat="1" ht="19.5">
      <c r="A412" s="36"/>
      <c r="B412" s="37"/>
      <c r="C412" s="38"/>
      <c r="D412" s="210" t="s">
        <v>720</v>
      </c>
      <c r="E412" s="38"/>
      <c r="F412" s="262" t="s">
        <v>4791</v>
      </c>
      <c r="G412" s="38"/>
      <c r="H412" s="38"/>
      <c r="I412" s="119"/>
      <c r="J412" s="38"/>
      <c r="K412" s="38"/>
      <c r="L412" s="41"/>
      <c r="M412" s="263"/>
      <c r="N412" s="264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720</v>
      </c>
      <c r="AU412" s="19" t="s">
        <v>80</v>
      </c>
    </row>
    <row r="413" spans="1:65" s="2" customFormat="1" ht="16.5" customHeight="1">
      <c r="A413" s="36"/>
      <c r="B413" s="37"/>
      <c r="C413" s="195" t="s">
        <v>691</v>
      </c>
      <c r="D413" s="195" t="s">
        <v>213</v>
      </c>
      <c r="E413" s="196" t="s">
        <v>3093</v>
      </c>
      <c r="F413" s="197" t="s">
        <v>3958</v>
      </c>
      <c r="G413" s="198" t="s">
        <v>1608</v>
      </c>
      <c r="H413" s="199">
        <v>7</v>
      </c>
      <c r="I413" s="200"/>
      <c r="J413" s="201">
        <f>ROUND(I413*H413,2)</f>
        <v>0</v>
      </c>
      <c r="K413" s="197" t="s">
        <v>21</v>
      </c>
      <c r="L413" s="41"/>
      <c r="M413" s="202" t="s">
        <v>21</v>
      </c>
      <c r="N413" s="203" t="s">
        <v>44</v>
      </c>
      <c r="O413" s="66"/>
      <c r="P413" s="204">
        <f>O413*H413</f>
        <v>0</v>
      </c>
      <c r="Q413" s="204">
        <v>0</v>
      </c>
      <c r="R413" s="204">
        <f>Q413*H413</f>
        <v>0</v>
      </c>
      <c r="S413" s="204">
        <v>0</v>
      </c>
      <c r="T413" s="20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06" t="s">
        <v>100</v>
      </c>
      <c r="AT413" s="206" t="s">
        <v>213</v>
      </c>
      <c r="AU413" s="206" t="s">
        <v>80</v>
      </c>
      <c r="AY413" s="19" t="s">
        <v>211</v>
      </c>
      <c r="BE413" s="207">
        <f>IF(N413="základní",J413,0)</f>
        <v>0</v>
      </c>
      <c r="BF413" s="207">
        <f>IF(N413="snížená",J413,0)</f>
        <v>0</v>
      </c>
      <c r="BG413" s="207">
        <f>IF(N413="zákl. přenesená",J413,0)</f>
        <v>0</v>
      </c>
      <c r="BH413" s="207">
        <f>IF(N413="sníž. přenesená",J413,0)</f>
        <v>0</v>
      </c>
      <c r="BI413" s="207">
        <f>IF(N413="nulová",J413,0)</f>
        <v>0</v>
      </c>
      <c r="BJ413" s="19" t="s">
        <v>80</v>
      </c>
      <c r="BK413" s="207">
        <f>ROUND(I413*H413,2)</f>
        <v>0</v>
      </c>
      <c r="BL413" s="19" t="s">
        <v>100</v>
      </c>
      <c r="BM413" s="206" t="s">
        <v>1994</v>
      </c>
    </row>
    <row r="414" spans="1:65" s="2" customFormat="1" ht="19.5">
      <c r="A414" s="36"/>
      <c r="B414" s="37"/>
      <c r="C414" s="38"/>
      <c r="D414" s="210" t="s">
        <v>720</v>
      </c>
      <c r="E414" s="38"/>
      <c r="F414" s="262" t="s">
        <v>4586</v>
      </c>
      <c r="G414" s="38"/>
      <c r="H414" s="38"/>
      <c r="I414" s="119"/>
      <c r="J414" s="38"/>
      <c r="K414" s="38"/>
      <c r="L414" s="41"/>
      <c r="M414" s="263"/>
      <c r="N414" s="264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720</v>
      </c>
      <c r="AU414" s="19" t="s">
        <v>80</v>
      </c>
    </row>
    <row r="415" spans="1:65" s="2" customFormat="1" ht="16.5" customHeight="1">
      <c r="A415" s="36"/>
      <c r="B415" s="37"/>
      <c r="C415" s="195" t="s">
        <v>701</v>
      </c>
      <c r="D415" s="195" t="s">
        <v>213</v>
      </c>
      <c r="E415" s="196" t="s">
        <v>3095</v>
      </c>
      <c r="F415" s="197" t="s">
        <v>4816</v>
      </c>
      <c r="G415" s="198" t="s">
        <v>1608</v>
      </c>
      <c r="H415" s="199">
        <v>57</v>
      </c>
      <c r="I415" s="200"/>
      <c r="J415" s="201">
        <f>ROUND(I415*H415,2)</f>
        <v>0</v>
      </c>
      <c r="K415" s="197" t="s">
        <v>21</v>
      </c>
      <c r="L415" s="41"/>
      <c r="M415" s="202" t="s">
        <v>21</v>
      </c>
      <c r="N415" s="203" t="s">
        <v>44</v>
      </c>
      <c r="O415" s="66"/>
      <c r="P415" s="204">
        <f>O415*H415</f>
        <v>0</v>
      </c>
      <c r="Q415" s="204">
        <v>0</v>
      </c>
      <c r="R415" s="204">
        <f>Q415*H415</f>
        <v>0</v>
      </c>
      <c r="S415" s="204">
        <v>0</v>
      </c>
      <c r="T415" s="20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06" t="s">
        <v>100</v>
      </c>
      <c r="AT415" s="206" t="s">
        <v>213</v>
      </c>
      <c r="AU415" s="206" t="s">
        <v>80</v>
      </c>
      <c r="AY415" s="19" t="s">
        <v>211</v>
      </c>
      <c r="BE415" s="207">
        <f>IF(N415="základní",J415,0)</f>
        <v>0</v>
      </c>
      <c r="BF415" s="207">
        <f>IF(N415="snížená",J415,0)</f>
        <v>0</v>
      </c>
      <c r="BG415" s="207">
        <f>IF(N415="zákl. přenesená",J415,0)</f>
        <v>0</v>
      </c>
      <c r="BH415" s="207">
        <f>IF(N415="sníž. přenesená",J415,0)</f>
        <v>0</v>
      </c>
      <c r="BI415" s="207">
        <f>IF(N415="nulová",J415,0)</f>
        <v>0</v>
      </c>
      <c r="BJ415" s="19" t="s">
        <v>80</v>
      </c>
      <c r="BK415" s="207">
        <f>ROUND(I415*H415,2)</f>
        <v>0</v>
      </c>
      <c r="BL415" s="19" t="s">
        <v>100</v>
      </c>
      <c r="BM415" s="206" t="s">
        <v>2004</v>
      </c>
    </row>
    <row r="416" spans="1:65" s="2" customFormat="1" ht="19.5">
      <c r="A416" s="36"/>
      <c r="B416" s="37"/>
      <c r="C416" s="38"/>
      <c r="D416" s="210" t="s">
        <v>720</v>
      </c>
      <c r="E416" s="38"/>
      <c r="F416" s="262" t="s">
        <v>4791</v>
      </c>
      <c r="G416" s="38"/>
      <c r="H416" s="38"/>
      <c r="I416" s="119"/>
      <c r="J416" s="38"/>
      <c r="K416" s="38"/>
      <c r="L416" s="41"/>
      <c r="M416" s="263"/>
      <c r="N416" s="264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720</v>
      </c>
      <c r="AU416" s="19" t="s">
        <v>80</v>
      </c>
    </row>
    <row r="417" spans="1:65" s="2" customFormat="1" ht="16.5" customHeight="1">
      <c r="A417" s="36"/>
      <c r="B417" s="37"/>
      <c r="C417" s="195" t="s">
        <v>706</v>
      </c>
      <c r="D417" s="195" t="s">
        <v>213</v>
      </c>
      <c r="E417" s="196" t="s">
        <v>3098</v>
      </c>
      <c r="F417" s="197" t="s">
        <v>4816</v>
      </c>
      <c r="G417" s="198" t="s">
        <v>1608</v>
      </c>
      <c r="H417" s="199">
        <v>57</v>
      </c>
      <c r="I417" s="200"/>
      <c r="J417" s="201">
        <f>ROUND(I417*H417,2)</f>
        <v>0</v>
      </c>
      <c r="K417" s="197" t="s">
        <v>21</v>
      </c>
      <c r="L417" s="41"/>
      <c r="M417" s="202" t="s">
        <v>21</v>
      </c>
      <c r="N417" s="203" t="s">
        <v>44</v>
      </c>
      <c r="O417" s="66"/>
      <c r="P417" s="204">
        <f>O417*H417</f>
        <v>0</v>
      </c>
      <c r="Q417" s="204">
        <v>0</v>
      </c>
      <c r="R417" s="204">
        <f>Q417*H417</f>
        <v>0</v>
      </c>
      <c r="S417" s="204">
        <v>0</v>
      </c>
      <c r="T417" s="20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06" t="s">
        <v>100</v>
      </c>
      <c r="AT417" s="206" t="s">
        <v>213</v>
      </c>
      <c r="AU417" s="206" t="s">
        <v>80</v>
      </c>
      <c r="AY417" s="19" t="s">
        <v>211</v>
      </c>
      <c r="BE417" s="207">
        <f>IF(N417="základní",J417,0)</f>
        <v>0</v>
      </c>
      <c r="BF417" s="207">
        <f>IF(N417="snížená",J417,0)</f>
        <v>0</v>
      </c>
      <c r="BG417" s="207">
        <f>IF(N417="zákl. přenesená",J417,0)</f>
        <v>0</v>
      </c>
      <c r="BH417" s="207">
        <f>IF(N417="sníž. přenesená",J417,0)</f>
        <v>0</v>
      </c>
      <c r="BI417" s="207">
        <f>IF(N417="nulová",J417,0)</f>
        <v>0</v>
      </c>
      <c r="BJ417" s="19" t="s">
        <v>80</v>
      </c>
      <c r="BK417" s="207">
        <f>ROUND(I417*H417,2)</f>
        <v>0</v>
      </c>
      <c r="BL417" s="19" t="s">
        <v>100</v>
      </c>
      <c r="BM417" s="206" t="s">
        <v>2013</v>
      </c>
    </row>
    <row r="418" spans="1:65" s="2" customFormat="1" ht="19.5">
      <c r="A418" s="36"/>
      <c r="B418" s="37"/>
      <c r="C418" s="38"/>
      <c r="D418" s="210" t="s">
        <v>720</v>
      </c>
      <c r="E418" s="38"/>
      <c r="F418" s="262" t="s">
        <v>4586</v>
      </c>
      <c r="G418" s="38"/>
      <c r="H418" s="38"/>
      <c r="I418" s="119"/>
      <c r="J418" s="38"/>
      <c r="K418" s="38"/>
      <c r="L418" s="41"/>
      <c r="M418" s="263"/>
      <c r="N418" s="264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720</v>
      </c>
      <c r="AU418" s="19" t="s">
        <v>80</v>
      </c>
    </row>
    <row r="419" spans="1:65" s="2" customFormat="1" ht="21.75" customHeight="1">
      <c r="A419" s="36"/>
      <c r="B419" s="37"/>
      <c r="C419" s="195" t="s">
        <v>711</v>
      </c>
      <c r="D419" s="195" t="s">
        <v>213</v>
      </c>
      <c r="E419" s="196" t="s">
        <v>3100</v>
      </c>
      <c r="F419" s="197" t="s">
        <v>4817</v>
      </c>
      <c r="G419" s="198" t="s">
        <v>1608</v>
      </c>
      <c r="H419" s="199">
        <v>2</v>
      </c>
      <c r="I419" s="200"/>
      <c r="J419" s="201">
        <f>ROUND(I419*H419,2)</f>
        <v>0</v>
      </c>
      <c r="K419" s="197" t="s">
        <v>21</v>
      </c>
      <c r="L419" s="41"/>
      <c r="M419" s="202" t="s">
        <v>21</v>
      </c>
      <c r="N419" s="203" t="s">
        <v>44</v>
      </c>
      <c r="O419" s="66"/>
      <c r="P419" s="204">
        <f>O419*H419</f>
        <v>0</v>
      </c>
      <c r="Q419" s="204">
        <v>0</v>
      </c>
      <c r="R419" s="204">
        <f>Q419*H419</f>
        <v>0</v>
      </c>
      <c r="S419" s="204">
        <v>0</v>
      </c>
      <c r="T419" s="20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6" t="s">
        <v>100</v>
      </c>
      <c r="AT419" s="206" t="s">
        <v>213</v>
      </c>
      <c r="AU419" s="206" t="s">
        <v>80</v>
      </c>
      <c r="AY419" s="19" t="s">
        <v>211</v>
      </c>
      <c r="BE419" s="207">
        <f>IF(N419="základní",J419,0)</f>
        <v>0</v>
      </c>
      <c r="BF419" s="207">
        <f>IF(N419="snížená",J419,0)</f>
        <v>0</v>
      </c>
      <c r="BG419" s="207">
        <f>IF(N419="zákl. přenesená",J419,0)</f>
        <v>0</v>
      </c>
      <c r="BH419" s="207">
        <f>IF(N419="sníž. přenesená",J419,0)</f>
        <v>0</v>
      </c>
      <c r="BI419" s="207">
        <f>IF(N419="nulová",J419,0)</f>
        <v>0</v>
      </c>
      <c r="BJ419" s="19" t="s">
        <v>80</v>
      </c>
      <c r="BK419" s="207">
        <f>ROUND(I419*H419,2)</f>
        <v>0</v>
      </c>
      <c r="BL419" s="19" t="s">
        <v>100</v>
      </c>
      <c r="BM419" s="206" t="s">
        <v>2025</v>
      </c>
    </row>
    <row r="420" spans="1:65" s="2" customFormat="1" ht="19.5">
      <c r="A420" s="36"/>
      <c r="B420" s="37"/>
      <c r="C420" s="38"/>
      <c r="D420" s="210" t="s">
        <v>720</v>
      </c>
      <c r="E420" s="38"/>
      <c r="F420" s="262" t="s">
        <v>4614</v>
      </c>
      <c r="G420" s="38"/>
      <c r="H420" s="38"/>
      <c r="I420" s="119"/>
      <c r="J420" s="38"/>
      <c r="K420" s="38"/>
      <c r="L420" s="41"/>
      <c r="M420" s="263"/>
      <c r="N420" s="264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720</v>
      </c>
      <c r="AU420" s="19" t="s">
        <v>80</v>
      </c>
    </row>
    <row r="421" spans="1:65" s="2" customFormat="1" ht="16.5" customHeight="1">
      <c r="A421" s="36"/>
      <c r="B421" s="37"/>
      <c r="C421" s="195" t="s">
        <v>716</v>
      </c>
      <c r="D421" s="195" t="s">
        <v>213</v>
      </c>
      <c r="E421" s="196" t="s">
        <v>3103</v>
      </c>
      <c r="F421" s="197" t="s">
        <v>3732</v>
      </c>
      <c r="G421" s="198" t="s">
        <v>1608</v>
      </c>
      <c r="H421" s="199">
        <v>64</v>
      </c>
      <c r="I421" s="200"/>
      <c r="J421" s="201">
        <f>ROUND(I421*H421,2)</f>
        <v>0</v>
      </c>
      <c r="K421" s="197" t="s">
        <v>21</v>
      </c>
      <c r="L421" s="41"/>
      <c r="M421" s="202" t="s">
        <v>21</v>
      </c>
      <c r="N421" s="203" t="s">
        <v>44</v>
      </c>
      <c r="O421" s="66"/>
      <c r="P421" s="204">
        <f>O421*H421</f>
        <v>0</v>
      </c>
      <c r="Q421" s="204">
        <v>0</v>
      </c>
      <c r="R421" s="204">
        <f>Q421*H421</f>
        <v>0</v>
      </c>
      <c r="S421" s="204">
        <v>0</v>
      </c>
      <c r="T421" s="20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06" t="s">
        <v>100</v>
      </c>
      <c r="AT421" s="206" t="s">
        <v>213</v>
      </c>
      <c r="AU421" s="206" t="s">
        <v>80</v>
      </c>
      <c r="AY421" s="19" t="s">
        <v>211</v>
      </c>
      <c r="BE421" s="207">
        <f>IF(N421="základní",J421,0)</f>
        <v>0</v>
      </c>
      <c r="BF421" s="207">
        <f>IF(N421="snížená",J421,0)</f>
        <v>0</v>
      </c>
      <c r="BG421" s="207">
        <f>IF(N421="zákl. přenesená",J421,0)</f>
        <v>0</v>
      </c>
      <c r="BH421" s="207">
        <f>IF(N421="sníž. přenesená",J421,0)</f>
        <v>0</v>
      </c>
      <c r="BI421" s="207">
        <f>IF(N421="nulová",J421,0)</f>
        <v>0</v>
      </c>
      <c r="BJ421" s="19" t="s">
        <v>80</v>
      </c>
      <c r="BK421" s="207">
        <f>ROUND(I421*H421,2)</f>
        <v>0</v>
      </c>
      <c r="BL421" s="19" t="s">
        <v>100</v>
      </c>
      <c r="BM421" s="206" t="s">
        <v>2046</v>
      </c>
    </row>
    <row r="422" spans="1:65" s="2" customFormat="1" ht="19.5">
      <c r="A422" s="36"/>
      <c r="B422" s="37"/>
      <c r="C422" s="38"/>
      <c r="D422" s="210" t="s">
        <v>720</v>
      </c>
      <c r="E422" s="38"/>
      <c r="F422" s="262" t="s">
        <v>4791</v>
      </c>
      <c r="G422" s="38"/>
      <c r="H422" s="38"/>
      <c r="I422" s="119"/>
      <c r="J422" s="38"/>
      <c r="K422" s="38"/>
      <c r="L422" s="41"/>
      <c r="M422" s="263"/>
      <c r="N422" s="264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720</v>
      </c>
      <c r="AU422" s="19" t="s">
        <v>80</v>
      </c>
    </row>
    <row r="423" spans="1:65" s="2" customFormat="1" ht="16.5" customHeight="1">
      <c r="A423" s="36"/>
      <c r="B423" s="37"/>
      <c r="C423" s="195" t="s">
        <v>722</v>
      </c>
      <c r="D423" s="195" t="s">
        <v>213</v>
      </c>
      <c r="E423" s="196" t="s">
        <v>3106</v>
      </c>
      <c r="F423" s="197" t="s">
        <v>3732</v>
      </c>
      <c r="G423" s="198" t="s">
        <v>1608</v>
      </c>
      <c r="H423" s="199">
        <v>64</v>
      </c>
      <c r="I423" s="200"/>
      <c r="J423" s="201">
        <f>ROUND(I423*H423,2)</f>
        <v>0</v>
      </c>
      <c r="K423" s="197" t="s">
        <v>21</v>
      </c>
      <c r="L423" s="41"/>
      <c r="M423" s="202" t="s">
        <v>21</v>
      </c>
      <c r="N423" s="203" t="s">
        <v>44</v>
      </c>
      <c r="O423" s="66"/>
      <c r="P423" s="204">
        <f>O423*H423</f>
        <v>0</v>
      </c>
      <c r="Q423" s="204">
        <v>0</v>
      </c>
      <c r="R423" s="204">
        <f>Q423*H423</f>
        <v>0</v>
      </c>
      <c r="S423" s="204">
        <v>0</v>
      </c>
      <c r="T423" s="20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6" t="s">
        <v>100</v>
      </c>
      <c r="AT423" s="206" t="s">
        <v>213</v>
      </c>
      <c r="AU423" s="206" t="s">
        <v>80</v>
      </c>
      <c r="AY423" s="19" t="s">
        <v>211</v>
      </c>
      <c r="BE423" s="207">
        <f>IF(N423="základní",J423,0)</f>
        <v>0</v>
      </c>
      <c r="BF423" s="207">
        <f>IF(N423="snížená",J423,0)</f>
        <v>0</v>
      </c>
      <c r="BG423" s="207">
        <f>IF(N423="zákl. přenesená",J423,0)</f>
        <v>0</v>
      </c>
      <c r="BH423" s="207">
        <f>IF(N423="sníž. přenesená",J423,0)</f>
        <v>0</v>
      </c>
      <c r="BI423" s="207">
        <f>IF(N423="nulová",J423,0)</f>
        <v>0</v>
      </c>
      <c r="BJ423" s="19" t="s">
        <v>80</v>
      </c>
      <c r="BK423" s="207">
        <f>ROUND(I423*H423,2)</f>
        <v>0</v>
      </c>
      <c r="BL423" s="19" t="s">
        <v>100</v>
      </c>
      <c r="BM423" s="206" t="s">
        <v>2062</v>
      </c>
    </row>
    <row r="424" spans="1:65" s="2" customFormat="1" ht="19.5">
      <c r="A424" s="36"/>
      <c r="B424" s="37"/>
      <c r="C424" s="38"/>
      <c r="D424" s="210" t="s">
        <v>720</v>
      </c>
      <c r="E424" s="38"/>
      <c r="F424" s="262" t="s">
        <v>4586</v>
      </c>
      <c r="G424" s="38"/>
      <c r="H424" s="38"/>
      <c r="I424" s="119"/>
      <c r="J424" s="38"/>
      <c r="K424" s="38"/>
      <c r="L424" s="41"/>
      <c r="M424" s="263"/>
      <c r="N424" s="264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720</v>
      </c>
      <c r="AU424" s="19" t="s">
        <v>80</v>
      </c>
    </row>
    <row r="425" spans="1:65" s="2" customFormat="1" ht="16.5" customHeight="1">
      <c r="A425" s="36"/>
      <c r="B425" s="37"/>
      <c r="C425" s="195" t="s">
        <v>727</v>
      </c>
      <c r="D425" s="195" t="s">
        <v>213</v>
      </c>
      <c r="E425" s="196" t="s">
        <v>3108</v>
      </c>
      <c r="F425" s="197" t="s">
        <v>3988</v>
      </c>
      <c r="G425" s="198" t="s">
        <v>1608</v>
      </c>
      <c r="H425" s="199">
        <v>32</v>
      </c>
      <c r="I425" s="200"/>
      <c r="J425" s="201">
        <f>ROUND(I425*H425,2)</f>
        <v>0</v>
      </c>
      <c r="K425" s="197" t="s">
        <v>21</v>
      </c>
      <c r="L425" s="41"/>
      <c r="M425" s="202" t="s">
        <v>21</v>
      </c>
      <c r="N425" s="203" t="s">
        <v>44</v>
      </c>
      <c r="O425" s="66"/>
      <c r="P425" s="204">
        <f>O425*H425</f>
        <v>0</v>
      </c>
      <c r="Q425" s="204">
        <v>0</v>
      </c>
      <c r="R425" s="204">
        <f>Q425*H425</f>
        <v>0</v>
      </c>
      <c r="S425" s="204">
        <v>0</v>
      </c>
      <c r="T425" s="20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06" t="s">
        <v>100</v>
      </c>
      <c r="AT425" s="206" t="s">
        <v>213</v>
      </c>
      <c r="AU425" s="206" t="s">
        <v>80</v>
      </c>
      <c r="AY425" s="19" t="s">
        <v>211</v>
      </c>
      <c r="BE425" s="207">
        <f>IF(N425="základní",J425,0)</f>
        <v>0</v>
      </c>
      <c r="BF425" s="207">
        <f>IF(N425="snížená",J425,0)</f>
        <v>0</v>
      </c>
      <c r="BG425" s="207">
        <f>IF(N425="zákl. přenesená",J425,0)</f>
        <v>0</v>
      </c>
      <c r="BH425" s="207">
        <f>IF(N425="sníž. přenesená",J425,0)</f>
        <v>0</v>
      </c>
      <c r="BI425" s="207">
        <f>IF(N425="nulová",J425,0)</f>
        <v>0</v>
      </c>
      <c r="BJ425" s="19" t="s">
        <v>80</v>
      </c>
      <c r="BK425" s="207">
        <f>ROUND(I425*H425,2)</f>
        <v>0</v>
      </c>
      <c r="BL425" s="19" t="s">
        <v>100</v>
      </c>
      <c r="BM425" s="206" t="s">
        <v>2078</v>
      </c>
    </row>
    <row r="426" spans="1:65" s="2" customFormat="1" ht="19.5">
      <c r="A426" s="36"/>
      <c r="B426" s="37"/>
      <c r="C426" s="38"/>
      <c r="D426" s="210" t="s">
        <v>720</v>
      </c>
      <c r="E426" s="38"/>
      <c r="F426" s="262" t="s">
        <v>4791</v>
      </c>
      <c r="G426" s="38"/>
      <c r="H426" s="38"/>
      <c r="I426" s="119"/>
      <c r="J426" s="38"/>
      <c r="K426" s="38"/>
      <c r="L426" s="41"/>
      <c r="M426" s="263"/>
      <c r="N426" s="264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720</v>
      </c>
      <c r="AU426" s="19" t="s">
        <v>80</v>
      </c>
    </row>
    <row r="427" spans="1:65" s="2" customFormat="1" ht="16.5" customHeight="1">
      <c r="A427" s="36"/>
      <c r="B427" s="37"/>
      <c r="C427" s="195" t="s">
        <v>733</v>
      </c>
      <c r="D427" s="195" t="s">
        <v>213</v>
      </c>
      <c r="E427" s="196" t="s">
        <v>3971</v>
      </c>
      <c r="F427" s="197" t="s">
        <v>3988</v>
      </c>
      <c r="G427" s="198" t="s">
        <v>1608</v>
      </c>
      <c r="H427" s="199">
        <v>32</v>
      </c>
      <c r="I427" s="200"/>
      <c r="J427" s="201">
        <f>ROUND(I427*H427,2)</f>
        <v>0</v>
      </c>
      <c r="K427" s="197" t="s">
        <v>21</v>
      </c>
      <c r="L427" s="41"/>
      <c r="M427" s="202" t="s">
        <v>21</v>
      </c>
      <c r="N427" s="203" t="s">
        <v>44</v>
      </c>
      <c r="O427" s="66"/>
      <c r="P427" s="204">
        <f>O427*H427</f>
        <v>0</v>
      </c>
      <c r="Q427" s="204">
        <v>0</v>
      </c>
      <c r="R427" s="204">
        <f>Q427*H427</f>
        <v>0</v>
      </c>
      <c r="S427" s="204">
        <v>0</v>
      </c>
      <c r="T427" s="20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06" t="s">
        <v>100</v>
      </c>
      <c r="AT427" s="206" t="s">
        <v>213</v>
      </c>
      <c r="AU427" s="206" t="s">
        <v>80</v>
      </c>
      <c r="AY427" s="19" t="s">
        <v>211</v>
      </c>
      <c r="BE427" s="207">
        <f>IF(N427="základní",J427,0)</f>
        <v>0</v>
      </c>
      <c r="BF427" s="207">
        <f>IF(N427="snížená",J427,0)</f>
        <v>0</v>
      </c>
      <c r="BG427" s="207">
        <f>IF(N427="zákl. přenesená",J427,0)</f>
        <v>0</v>
      </c>
      <c r="BH427" s="207">
        <f>IF(N427="sníž. přenesená",J427,0)</f>
        <v>0</v>
      </c>
      <c r="BI427" s="207">
        <f>IF(N427="nulová",J427,0)</f>
        <v>0</v>
      </c>
      <c r="BJ427" s="19" t="s">
        <v>80</v>
      </c>
      <c r="BK427" s="207">
        <f>ROUND(I427*H427,2)</f>
        <v>0</v>
      </c>
      <c r="BL427" s="19" t="s">
        <v>100</v>
      </c>
      <c r="BM427" s="206" t="s">
        <v>2091</v>
      </c>
    </row>
    <row r="428" spans="1:65" s="2" customFormat="1" ht="19.5">
      <c r="A428" s="36"/>
      <c r="B428" s="37"/>
      <c r="C428" s="38"/>
      <c r="D428" s="210" t="s">
        <v>720</v>
      </c>
      <c r="E428" s="38"/>
      <c r="F428" s="262" t="s">
        <v>4818</v>
      </c>
      <c r="G428" s="38"/>
      <c r="H428" s="38"/>
      <c r="I428" s="119"/>
      <c r="J428" s="38"/>
      <c r="K428" s="38"/>
      <c r="L428" s="41"/>
      <c r="M428" s="263"/>
      <c r="N428" s="264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720</v>
      </c>
      <c r="AU428" s="19" t="s">
        <v>80</v>
      </c>
    </row>
    <row r="429" spans="1:65" s="2" customFormat="1" ht="16.5" customHeight="1">
      <c r="A429" s="36"/>
      <c r="B429" s="37"/>
      <c r="C429" s="195" t="s">
        <v>737</v>
      </c>
      <c r="D429" s="195" t="s">
        <v>213</v>
      </c>
      <c r="E429" s="196" t="s">
        <v>3973</v>
      </c>
      <c r="F429" s="197" t="s">
        <v>3995</v>
      </c>
      <c r="G429" s="198" t="s">
        <v>1608</v>
      </c>
      <c r="H429" s="199">
        <v>27</v>
      </c>
      <c r="I429" s="200"/>
      <c r="J429" s="201">
        <f>ROUND(I429*H429,2)</f>
        <v>0</v>
      </c>
      <c r="K429" s="197" t="s">
        <v>21</v>
      </c>
      <c r="L429" s="41"/>
      <c r="M429" s="202" t="s">
        <v>21</v>
      </c>
      <c r="N429" s="203" t="s">
        <v>44</v>
      </c>
      <c r="O429" s="66"/>
      <c r="P429" s="204">
        <f>O429*H429</f>
        <v>0</v>
      </c>
      <c r="Q429" s="204">
        <v>0</v>
      </c>
      <c r="R429" s="204">
        <f>Q429*H429</f>
        <v>0</v>
      </c>
      <c r="S429" s="204">
        <v>0</v>
      </c>
      <c r="T429" s="20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06" t="s">
        <v>100</v>
      </c>
      <c r="AT429" s="206" t="s">
        <v>213</v>
      </c>
      <c r="AU429" s="206" t="s">
        <v>80</v>
      </c>
      <c r="AY429" s="19" t="s">
        <v>211</v>
      </c>
      <c r="BE429" s="207">
        <f>IF(N429="základní",J429,0)</f>
        <v>0</v>
      </c>
      <c r="BF429" s="207">
        <f>IF(N429="snížená",J429,0)</f>
        <v>0</v>
      </c>
      <c r="BG429" s="207">
        <f>IF(N429="zákl. přenesená",J429,0)</f>
        <v>0</v>
      </c>
      <c r="BH429" s="207">
        <f>IF(N429="sníž. přenesená",J429,0)</f>
        <v>0</v>
      </c>
      <c r="BI429" s="207">
        <f>IF(N429="nulová",J429,0)</f>
        <v>0</v>
      </c>
      <c r="BJ429" s="19" t="s">
        <v>80</v>
      </c>
      <c r="BK429" s="207">
        <f>ROUND(I429*H429,2)</f>
        <v>0</v>
      </c>
      <c r="BL429" s="19" t="s">
        <v>100</v>
      </c>
      <c r="BM429" s="206" t="s">
        <v>2119</v>
      </c>
    </row>
    <row r="430" spans="1:65" s="2" customFormat="1" ht="19.5">
      <c r="A430" s="36"/>
      <c r="B430" s="37"/>
      <c r="C430" s="38"/>
      <c r="D430" s="210" t="s">
        <v>720</v>
      </c>
      <c r="E430" s="38"/>
      <c r="F430" s="262" t="s">
        <v>4791</v>
      </c>
      <c r="G430" s="38"/>
      <c r="H430" s="38"/>
      <c r="I430" s="119"/>
      <c r="J430" s="38"/>
      <c r="K430" s="38"/>
      <c r="L430" s="41"/>
      <c r="M430" s="263"/>
      <c r="N430" s="264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720</v>
      </c>
      <c r="AU430" s="19" t="s">
        <v>80</v>
      </c>
    </row>
    <row r="431" spans="1:65" s="2" customFormat="1" ht="16.5" customHeight="1">
      <c r="A431" s="36"/>
      <c r="B431" s="37"/>
      <c r="C431" s="195" t="s">
        <v>744</v>
      </c>
      <c r="D431" s="195" t="s">
        <v>213</v>
      </c>
      <c r="E431" s="196" t="s">
        <v>3976</v>
      </c>
      <c r="F431" s="197" t="s">
        <v>3995</v>
      </c>
      <c r="G431" s="198" t="s">
        <v>1608</v>
      </c>
      <c r="H431" s="199">
        <v>27</v>
      </c>
      <c r="I431" s="200"/>
      <c r="J431" s="201">
        <f>ROUND(I431*H431,2)</f>
        <v>0</v>
      </c>
      <c r="K431" s="197" t="s">
        <v>21</v>
      </c>
      <c r="L431" s="41"/>
      <c r="M431" s="202" t="s">
        <v>21</v>
      </c>
      <c r="N431" s="203" t="s">
        <v>44</v>
      </c>
      <c r="O431" s="66"/>
      <c r="P431" s="204">
        <f>O431*H431</f>
        <v>0</v>
      </c>
      <c r="Q431" s="204">
        <v>0</v>
      </c>
      <c r="R431" s="204">
        <f>Q431*H431</f>
        <v>0</v>
      </c>
      <c r="S431" s="204">
        <v>0</v>
      </c>
      <c r="T431" s="20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6" t="s">
        <v>100</v>
      </c>
      <c r="AT431" s="206" t="s">
        <v>213</v>
      </c>
      <c r="AU431" s="206" t="s">
        <v>80</v>
      </c>
      <c r="AY431" s="19" t="s">
        <v>211</v>
      </c>
      <c r="BE431" s="207">
        <f>IF(N431="základní",J431,0)</f>
        <v>0</v>
      </c>
      <c r="BF431" s="207">
        <f>IF(N431="snížená",J431,0)</f>
        <v>0</v>
      </c>
      <c r="BG431" s="207">
        <f>IF(N431="zákl. přenesená",J431,0)</f>
        <v>0</v>
      </c>
      <c r="BH431" s="207">
        <f>IF(N431="sníž. přenesená",J431,0)</f>
        <v>0</v>
      </c>
      <c r="BI431" s="207">
        <f>IF(N431="nulová",J431,0)</f>
        <v>0</v>
      </c>
      <c r="BJ431" s="19" t="s">
        <v>80</v>
      </c>
      <c r="BK431" s="207">
        <f>ROUND(I431*H431,2)</f>
        <v>0</v>
      </c>
      <c r="BL431" s="19" t="s">
        <v>100</v>
      </c>
      <c r="BM431" s="206" t="s">
        <v>2132</v>
      </c>
    </row>
    <row r="432" spans="1:65" s="2" customFormat="1" ht="19.5">
      <c r="A432" s="36"/>
      <c r="B432" s="37"/>
      <c r="C432" s="38"/>
      <c r="D432" s="210" t="s">
        <v>720</v>
      </c>
      <c r="E432" s="38"/>
      <c r="F432" s="262" t="s">
        <v>4818</v>
      </c>
      <c r="G432" s="38"/>
      <c r="H432" s="38"/>
      <c r="I432" s="119"/>
      <c r="J432" s="38"/>
      <c r="K432" s="38"/>
      <c r="L432" s="41"/>
      <c r="M432" s="263"/>
      <c r="N432" s="264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720</v>
      </c>
      <c r="AU432" s="19" t="s">
        <v>80</v>
      </c>
    </row>
    <row r="433" spans="1:65" s="2" customFormat="1" ht="16.5" customHeight="1">
      <c r="A433" s="36"/>
      <c r="B433" s="37"/>
      <c r="C433" s="195" t="s">
        <v>749</v>
      </c>
      <c r="D433" s="195" t="s">
        <v>213</v>
      </c>
      <c r="E433" s="196" t="s">
        <v>3979</v>
      </c>
      <c r="F433" s="197" t="s">
        <v>4001</v>
      </c>
      <c r="G433" s="198" t="s">
        <v>1608</v>
      </c>
      <c r="H433" s="199">
        <v>20</v>
      </c>
      <c r="I433" s="200"/>
      <c r="J433" s="201">
        <f>ROUND(I433*H433,2)</f>
        <v>0</v>
      </c>
      <c r="K433" s="197" t="s">
        <v>21</v>
      </c>
      <c r="L433" s="41"/>
      <c r="M433" s="202" t="s">
        <v>21</v>
      </c>
      <c r="N433" s="203" t="s">
        <v>44</v>
      </c>
      <c r="O433" s="66"/>
      <c r="P433" s="204">
        <f>O433*H433</f>
        <v>0</v>
      </c>
      <c r="Q433" s="204">
        <v>0</v>
      </c>
      <c r="R433" s="204">
        <f>Q433*H433</f>
        <v>0</v>
      </c>
      <c r="S433" s="204">
        <v>0</v>
      </c>
      <c r="T433" s="20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06" t="s">
        <v>100</v>
      </c>
      <c r="AT433" s="206" t="s">
        <v>213</v>
      </c>
      <c r="AU433" s="206" t="s">
        <v>80</v>
      </c>
      <c r="AY433" s="19" t="s">
        <v>211</v>
      </c>
      <c r="BE433" s="207">
        <f>IF(N433="základní",J433,0)</f>
        <v>0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9" t="s">
        <v>80</v>
      </c>
      <c r="BK433" s="207">
        <f>ROUND(I433*H433,2)</f>
        <v>0</v>
      </c>
      <c r="BL433" s="19" t="s">
        <v>100</v>
      </c>
      <c r="BM433" s="206" t="s">
        <v>2144</v>
      </c>
    </row>
    <row r="434" spans="1:65" s="2" customFormat="1" ht="19.5">
      <c r="A434" s="36"/>
      <c r="B434" s="37"/>
      <c r="C434" s="38"/>
      <c r="D434" s="210" t="s">
        <v>720</v>
      </c>
      <c r="E434" s="38"/>
      <c r="F434" s="262" t="s">
        <v>4791</v>
      </c>
      <c r="G434" s="38"/>
      <c r="H434" s="38"/>
      <c r="I434" s="119"/>
      <c r="J434" s="38"/>
      <c r="K434" s="38"/>
      <c r="L434" s="41"/>
      <c r="M434" s="263"/>
      <c r="N434" s="264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720</v>
      </c>
      <c r="AU434" s="19" t="s">
        <v>80</v>
      </c>
    </row>
    <row r="435" spans="1:65" s="2" customFormat="1" ht="16.5" customHeight="1">
      <c r="A435" s="36"/>
      <c r="B435" s="37"/>
      <c r="C435" s="195" t="s">
        <v>756</v>
      </c>
      <c r="D435" s="195" t="s">
        <v>213</v>
      </c>
      <c r="E435" s="196" t="s">
        <v>3982</v>
      </c>
      <c r="F435" s="197" t="s">
        <v>4001</v>
      </c>
      <c r="G435" s="198" t="s">
        <v>1608</v>
      </c>
      <c r="H435" s="199">
        <v>20</v>
      </c>
      <c r="I435" s="200"/>
      <c r="J435" s="201">
        <f>ROUND(I435*H435,2)</f>
        <v>0</v>
      </c>
      <c r="K435" s="197" t="s">
        <v>21</v>
      </c>
      <c r="L435" s="41"/>
      <c r="M435" s="202" t="s">
        <v>21</v>
      </c>
      <c r="N435" s="203" t="s">
        <v>44</v>
      </c>
      <c r="O435" s="66"/>
      <c r="P435" s="204">
        <f>O435*H435</f>
        <v>0</v>
      </c>
      <c r="Q435" s="204">
        <v>0</v>
      </c>
      <c r="R435" s="204">
        <f>Q435*H435</f>
        <v>0</v>
      </c>
      <c r="S435" s="204">
        <v>0</v>
      </c>
      <c r="T435" s="20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06" t="s">
        <v>100</v>
      </c>
      <c r="AT435" s="206" t="s">
        <v>213</v>
      </c>
      <c r="AU435" s="206" t="s">
        <v>80</v>
      </c>
      <c r="AY435" s="19" t="s">
        <v>211</v>
      </c>
      <c r="BE435" s="207">
        <f>IF(N435="základní",J435,0)</f>
        <v>0</v>
      </c>
      <c r="BF435" s="207">
        <f>IF(N435="snížená",J435,0)</f>
        <v>0</v>
      </c>
      <c r="BG435" s="207">
        <f>IF(N435="zákl. přenesená",J435,0)</f>
        <v>0</v>
      </c>
      <c r="BH435" s="207">
        <f>IF(N435="sníž. přenesená",J435,0)</f>
        <v>0</v>
      </c>
      <c r="BI435" s="207">
        <f>IF(N435="nulová",J435,0)</f>
        <v>0</v>
      </c>
      <c r="BJ435" s="19" t="s">
        <v>80</v>
      </c>
      <c r="BK435" s="207">
        <f>ROUND(I435*H435,2)</f>
        <v>0</v>
      </c>
      <c r="BL435" s="19" t="s">
        <v>100</v>
      </c>
      <c r="BM435" s="206" t="s">
        <v>2155</v>
      </c>
    </row>
    <row r="436" spans="1:65" s="2" customFormat="1" ht="19.5">
      <c r="A436" s="36"/>
      <c r="B436" s="37"/>
      <c r="C436" s="38"/>
      <c r="D436" s="210" t="s">
        <v>720</v>
      </c>
      <c r="E436" s="38"/>
      <c r="F436" s="262" t="s">
        <v>4818</v>
      </c>
      <c r="G436" s="38"/>
      <c r="H436" s="38"/>
      <c r="I436" s="119"/>
      <c r="J436" s="38"/>
      <c r="K436" s="38"/>
      <c r="L436" s="41"/>
      <c r="M436" s="263"/>
      <c r="N436" s="264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720</v>
      </c>
      <c r="AU436" s="19" t="s">
        <v>80</v>
      </c>
    </row>
    <row r="437" spans="1:65" s="2" customFormat="1" ht="16.5" customHeight="1">
      <c r="A437" s="36"/>
      <c r="B437" s="37"/>
      <c r="C437" s="195" t="s">
        <v>762</v>
      </c>
      <c r="D437" s="195" t="s">
        <v>213</v>
      </c>
      <c r="E437" s="196" t="s">
        <v>3984</v>
      </c>
      <c r="F437" s="197" t="s">
        <v>4007</v>
      </c>
      <c r="G437" s="198" t="s">
        <v>1608</v>
      </c>
      <c r="H437" s="199">
        <v>39</v>
      </c>
      <c r="I437" s="200"/>
      <c r="J437" s="201">
        <f>ROUND(I437*H437,2)</f>
        <v>0</v>
      </c>
      <c r="K437" s="197" t="s">
        <v>21</v>
      </c>
      <c r="L437" s="41"/>
      <c r="M437" s="202" t="s">
        <v>21</v>
      </c>
      <c r="N437" s="203" t="s">
        <v>44</v>
      </c>
      <c r="O437" s="66"/>
      <c r="P437" s="204">
        <f>O437*H437</f>
        <v>0</v>
      </c>
      <c r="Q437" s="204">
        <v>0</v>
      </c>
      <c r="R437" s="204">
        <f>Q437*H437</f>
        <v>0</v>
      </c>
      <c r="S437" s="204">
        <v>0</v>
      </c>
      <c r="T437" s="20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06" t="s">
        <v>100</v>
      </c>
      <c r="AT437" s="206" t="s">
        <v>213</v>
      </c>
      <c r="AU437" s="206" t="s">
        <v>80</v>
      </c>
      <c r="AY437" s="19" t="s">
        <v>211</v>
      </c>
      <c r="BE437" s="207">
        <f>IF(N437="základní",J437,0)</f>
        <v>0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9" t="s">
        <v>80</v>
      </c>
      <c r="BK437" s="207">
        <f>ROUND(I437*H437,2)</f>
        <v>0</v>
      </c>
      <c r="BL437" s="19" t="s">
        <v>100</v>
      </c>
      <c r="BM437" s="206" t="s">
        <v>2167</v>
      </c>
    </row>
    <row r="438" spans="1:65" s="2" customFormat="1" ht="19.5">
      <c r="A438" s="36"/>
      <c r="B438" s="37"/>
      <c r="C438" s="38"/>
      <c r="D438" s="210" t="s">
        <v>720</v>
      </c>
      <c r="E438" s="38"/>
      <c r="F438" s="262" t="s">
        <v>4791</v>
      </c>
      <c r="G438" s="38"/>
      <c r="H438" s="38"/>
      <c r="I438" s="119"/>
      <c r="J438" s="38"/>
      <c r="K438" s="38"/>
      <c r="L438" s="41"/>
      <c r="M438" s="263"/>
      <c r="N438" s="264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720</v>
      </c>
      <c r="AU438" s="19" t="s">
        <v>80</v>
      </c>
    </row>
    <row r="439" spans="1:65" s="2" customFormat="1" ht="16.5" customHeight="1">
      <c r="A439" s="36"/>
      <c r="B439" s="37"/>
      <c r="C439" s="195" t="s">
        <v>766</v>
      </c>
      <c r="D439" s="195" t="s">
        <v>213</v>
      </c>
      <c r="E439" s="196" t="s">
        <v>3987</v>
      </c>
      <c r="F439" s="197" t="s">
        <v>4007</v>
      </c>
      <c r="G439" s="198" t="s">
        <v>1608</v>
      </c>
      <c r="H439" s="199">
        <v>39</v>
      </c>
      <c r="I439" s="200"/>
      <c r="J439" s="201">
        <f>ROUND(I439*H439,2)</f>
        <v>0</v>
      </c>
      <c r="K439" s="197" t="s">
        <v>21</v>
      </c>
      <c r="L439" s="41"/>
      <c r="M439" s="202" t="s">
        <v>21</v>
      </c>
      <c r="N439" s="203" t="s">
        <v>44</v>
      </c>
      <c r="O439" s="66"/>
      <c r="P439" s="204">
        <f>O439*H439</f>
        <v>0</v>
      </c>
      <c r="Q439" s="204">
        <v>0</v>
      </c>
      <c r="R439" s="204">
        <f>Q439*H439</f>
        <v>0</v>
      </c>
      <c r="S439" s="204">
        <v>0</v>
      </c>
      <c r="T439" s="20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06" t="s">
        <v>100</v>
      </c>
      <c r="AT439" s="206" t="s">
        <v>213</v>
      </c>
      <c r="AU439" s="206" t="s">
        <v>80</v>
      </c>
      <c r="AY439" s="19" t="s">
        <v>211</v>
      </c>
      <c r="BE439" s="207">
        <f>IF(N439="základní",J439,0)</f>
        <v>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19" t="s">
        <v>80</v>
      </c>
      <c r="BK439" s="207">
        <f>ROUND(I439*H439,2)</f>
        <v>0</v>
      </c>
      <c r="BL439" s="19" t="s">
        <v>100</v>
      </c>
      <c r="BM439" s="206" t="s">
        <v>2176</v>
      </c>
    </row>
    <row r="440" spans="1:65" s="2" customFormat="1" ht="19.5">
      <c r="A440" s="36"/>
      <c r="B440" s="37"/>
      <c r="C440" s="38"/>
      <c r="D440" s="210" t="s">
        <v>720</v>
      </c>
      <c r="E440" s="38"/>
      <c r="F440" s="262" t="s">
        <v>4818</v>
      </c>
      <c r="G440" s="38"/>
      <c r="H440" s="38"/>
      <c r="I440" s="119"/>
      <c r="J440" s="38"/>
      <c r="K440" s="38"/>
      <c r="L440" s="41"/>
      <c r="M440" s="263"/>
      <c r="N440" s="264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720</v>
      </c>
      <c r="AU440" s="19" t="s">
        <v>80</v>
      </c>
    </row>
    <row r="441" spans="1:65" s="2" customFormat="1" ht="16.5" customHeight="1">
      <c r="A441" s="36"/>
      <c r="B441" s="37"/>
      <c r="C441" s="195" t="s">
        <v>770</v>
      </c>
      <c r="D441" s="195" t="s">
        <v>213</v>
      </c>
      <c r="E441" s="196" t="s">
        <v>3990</v>
      </c>
      <c r="F441" s="197" t="s">
        <v>3424</v>
      </c>
      <c r="G441" s="198" t="s">
        <v>438</v>
      </c>
      <c r="H441" s="199">
        <v>245</v>
      </c>
      <c r="I441" s="200"/>
      <c r="J441" s="201">
        <f>ROUND(I441*H441,2)</f>
        <v>0</v>
      </c>
      <c r="K441" s="197" t="s">
        <v>21</v>
      </c>
      <c r="L441" s="41"/>
      <c r="M441" s="202" t="s">
        <v>21</v>
      </c>
      <c r="N441" s="203" t="s">
        <v>44</v>
      </c>
      <c r="O441" s="66"/>
      <c r="P441" s="204">
        <f>O441*H441</f>
        <v>0</v>
      </c>
      <c r="Q441" s="204">
        <v>0</v>
      </c>
      <c r="R441" s="204">
        <f>Q441*H441</f>
        <v>0</v>
      </c>
      <c r="S441" s="204">
        <v>0</v>
      </c>
      <c r="T441" s="20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06" t="s">
        <v>100</v>
      </c>
      <c r="AT441" s="206" t="s">
        <v>213</v>
      </c>
      <c r="AU441" s="206" t="s">
        <v>80</v>
      </c>
      <c r="AY441" s="19" t="s">
        <v>211</v>
      </c>
      <c r="BE441" s="207">
        <f>IF(N441="základní",J441,0)</f>
        <v>0</v>
      </c>
      <c r="BF441" s="207">
        <f>IF(N441="snížená",J441,0)</f>
        <v>0</v>
      </c>
      <c r="BG441" s="207">
        <f>IF(N441="zákl. přenesená",J441,0)</f>
        <v>0</v>
      </c>
      <c r="BH441" s="207">
        <f>IF(N441="sníž. přenesená",J441,0)</f>
        <v>0</v>
      </c>
      <c r="BI441" s="207">
        <f>IF(N441="nulová",J441,0)</f>
        <v>0</v>
      </c>
      <c r="BJ441" s="19" t="s">
        <v>80</v>
      </c>
      <c r="BK441" s="207">
        <f>ROUND(I441*H441,2)</f>
        <v>0</v>
      </c>
      <c r="BL441" s="19" t="s">
        <v>100</v>
      </c>
      <c r="BM441" s="206" t="s">
        <v>2186</v>
      </c>
    </row>
    <row r="442" spans="1:65" s="2" customFormat="1" ht="19.5">
      <c r="A442" s="36"/>
      <c r="B442" s="37"/>
      <c r="C442" s="38"/>
      <c r="D442" s="210" t="s">
        <v>720</v>
      </c>
      <c r="E442" s="38"/>
      <c r="F442" s="262" t="s">
        <v>4015</v>
      </c>
      <c r="G442" s="38"/>
      <c r="H442" s="38"/>
      <c r="I442" s="119"/>
      <c r="J442" s="38"/>
      <c r="K442" s="38"/>
      <c r="L442" s="41"/>
      <c r="M442" s="263"/>
      <c r="N442" s="264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720</v>
      </c>
      <c r="AU442" s="19" t="s">
        <v>80</v>
      </c>
    </row>
    <row r="443" spans="1:65" s="2" customFormat="1" ht="16.5" customHeight="1">
      <c r="A443" s="36"/>
      <c r="B443" s="37"/>
      <c r="C443" s="195" t="s">
        <v>774</v>
      </c>
      <c r="D443" s="195" t="s">
        <v>213</v>
      </c>
      <c r="E443" s="196" t="s">
        <v>3994</v>
      </c>
      <c r="F443" s="197" t="s">
        <v>3424</v>
      </c>
      <c r="G443" s="198" t="s">
        <v>438</v>
      </c>
      <c r="H443" s="199">
        <v>245</v>
      </c>
      <c r="I443" s="200"/>
      <c r="J443" s="201">
        <f>ROUND(I443*H443,2)</f>
        <v>0</v>
      </c>
      <c r="K443" s="197" t="s">
        <v>21</v>
      </c>
      <c r="L443" s="41"/>
      <c r="M443" s="202" t="s">
        <v>21</v>
      </c>
      <c r="N443" s="203" t="s">
        <v>44</v>
      </c>
      <c r="O443" s="66"/>
      <c r="P443" s="204">
        <f>O443*H443</f>
        <v>0</v>
      </c>
      <c r="Q443" s="204">
        <v>0</v>
      </c>
      <c r="R443" s="204">
        <f>Q443*H443</f>
        <v>0</v>
      </c>
      <c r="S443" s="204">
        <v>0</v>
      </c>
      <c r="T443" s="20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6" t="s">
        <v>100</v>
      </c>
      <c r="AT443" s="206" t="s">
        <v>213</v>
      </c>
      <c r="AU443" s="206" t="s">
        <v>80</v>
      </c>
      <c r="AY443" s="19" t="s">
        <v>211</v>
      </c>
      <c r="BE443" s="207">
        <f>IF(N443="základní",J443,0)</f>
        <v>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19" t="s">
        <v>80</v>
      </c>
      <c r="BK443" s="207">
        <f>ROUND(I443*H443,2)</f>
        <v>0</v>
      </c>
      <c r="BL443" s="19" t="s">
        <v>100</v>
      </c>
      <c r="BM443" s="206" t="s">
        <v>2196</v>
      </c>
    </row>
    <row r="444" spans="1:65" s="2" customFormat="1" ht="19.5">
      <c r="A444" s="36"/>
      <c r="B444" s="37"/>
      <c r="C444" s="38"/>
      <c r="D444" s="210" t="s">
        <v>720</v>
      </c>
      <c r="E444" s="38"/>
      <c r="F444" s="262" t="s">
        <v>4018</v>
      </c>
      <c r="G444" s="38"/>
      <c r="H444" s="38"/>
      <c r="I444" s="119"/>
      <c r="J444" s="38"/>
      <c r="K444" s="38"/>
      <c r="L444" s="41"/>
      <c r="M444" s="263"/>
      <c r="N444" s="264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720</v>
      </c>
      <c r="AU444" s="19" t="s">
        <v>80</v>
      </c>
    </row>
    <row r="445" spans="1:65" s="2" customFormat="1" ht="16.5" customHeight="1">
      <c r="A445" s="36"/>
      <c r="B445" s="37"/>
      <c r="C445" s="195" t="s">
        <v>778</v>
      </c>
      <c r="D445" s="195" t="s">
        <v>213</v>
      </c>
      <c r="E445" s="196" t="s">
        <v>3997</v>
      </c>
      <c r="F445" s="197" t="s">
        <v>3432</v>
      </c>
      <c r="G445" s="198" t="s">
        <v>438</v>
      </c>
      <c r="H445" s="199">
        <v>74</v>
      </c>
      <c r="I445" s="200"/>
      <c r="J445" s="201">
        <f>ROUND(I445*H445,2)</f>
        <v>0</v>
      </c>
      <c r="K445" s="197" t="s">
        <v>21</v>
      </c>
      <c r="L445" s="41"/>
      <c r="M445" s="202" t="s">
        <v>21</v>
      </c>
      <c r="N445" s="203" t="s">
        <v>44</v>
      </c>
      <c r="O445" s="66"/>
      <c r="P445" s="204">
        <f>O445*H445</f>
        <v>0</v>
      </c>
      <c r="Q445" s="204">
        <v>0</v>
      </c>
      <c r="R445" s="204">
        <f>Q445*H445</f>
        <v>0</v>
      </c>
      <c r="S445" s="204">
        <v>0</v>
      </c>
      <c r="T445" s="20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6" t="s">
        <v>100</v>
      </c>
      <c r="AT445" s="206" t="s">
        <v>213</v>
      </c>
      <c r="AU445" s="206" t="s">
        <v>80</v>
      </c>
      <c r="AY445" s="19" t="s">
        <v>211</v>
      </c>
      <c r="BE445" s="207">
        <f>IF(N445="základní",J445,0)</f>
        <v>0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19" t="s">
        <v>80</v>
      </c>
      <c r="BK445" s="207">
        <f>ROUND(I445*H445,2)</f>
        <v>0</v>
      </c>
      <c r="BL445" s="19" t="s">
        <v>100</v>
      </c>
      <c r="BM445" s="206" t="s">
        <v>2207</v>
      </c>
    </row>
    <row r="446" spans="1:65" s="2" customFormat="1" ht="19.5">
      <c r="A446" s="36"/>
      <c r="B446" s="37"/>
      <c r="C446" s="38"/>
      <c r="D446" s="210" t="s">
        <v>720</v>
      </c>
      <c r="E446" s="38"/>
      <c r="F446" s="262" t="s">
        <v>4015</v>
      </c>
      <c r="G446" s="38"/>
      <c r="H446" s="38"/>
      <c r="I446" s="119"/>
      <c r="J446" s="38"/>
      <c r="K446" s="38"/>
      <c r="L446" s="41"/>
      <c r="M446" s="263"/>
      <c r="N446" s="264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720</v>
      </c>
      <c r="AU446" s="19" t="s">
        <v>80</v>
      </c>
    </row>
    <row r="447" spans="1:65" s="2" customFormat="1" ht="16.5" customHeight="1">
      <c r="A447" s="36"/>
      <c r="B447" s="37"/>
      <c r="C447" s="195" t="s">
        <v>789</v>
      </c>
      <c r="D447" s="195" t="s">
        <v>213</v>
      </c>
      <c r="E447" s="196" t="s">
        <v>4000</v>
      </c>
      <c r="F447" s="197" t="s">
        <v>3432</v>
      </c>
      <c r="G447" s="198" t="s">
        <v>438</v>
      </c>
      <c r="H447" s="199">
        <v>74</v>
      </c>
      <c r="I447" s="200"/>
      <c r="J447" s="201">
        <f>ROUND(I447*H447,2)</f>
        <v>0</v>
      </c>
      <c r="K447" s="197" t="s">
        <v>21</v>
      </c>
      <c r="L447" s="41"/>
      <c r="M447" s="202" t="s">
        <v>21</v>
      </c>
      <c r="N447" s="203" t="s">
        <v>44</v>
      </c>
      <c r="O447" s="66"/>
      <c r="P447" s="204">
        <f>O447*H447</f>
        <v>0</v>
      </c>
      <c r="Q447" s="204">
        <v>0</v>
      </c>
      <c r="R447" s="204">
        <f>Q447*H447</f>
        <v>0</v>
      </c>
      <c r="S447" s="204">
        <v>0</v>
      </c>
      <c r="T447" s="20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6" t="s">
        <v>100</v>
      </c>
      <c r="AT447" s="206" t="s">
        <v>213</v>
      </c>
      <c r="AU447" s="206" t="s">
        <v>80</v>
      </c>
      <c r="AY447" s="19" t="s">
        <v>211</v>
      </c>
      <c r="BE447" s="207">
        <f>IF(N447="základní",J447,0)</f>
        <v>0</v>
      </c>
      <c r="BF447" s="207">
        <f>IF(N447="snížená",J447,0)</f>
        <v>0</v>
      </c>
      <c r="BG447" s="207">
        <f>IF(N447="zákl. přenesená",J447,0)</f>
        <v>0</v>
      </c>
      <c r="BH447" s="207">
        <f>IF(N447="sníž. přenesená",J447,0)</f>
        <v>0</v>
      </c>
      <c r="BI447" s="207">
        <f>IF(N447="nulová",J447,0)</f>
        <v>0</v>
      </c>
      <c r="BJ447" s="19" t="s">
        <v>80</v>
      </c>
      <c r="BK447" s="207">
        <f>ROUND(I447*H447,2)</f>
        <v>0</v>
      </c>
      <c r="BL447" s="19" t="s">
        <v>100</v>
      </c>
      <c r="BM447" s="206" t="s">
        <v>2218</v>
      </c>
    </row>
    <row r="448" spans="1:65" s="2" customFormat="1" ht="19.5">
      <c r="A448" s="36"/>
      <c r="B448" s="37"/>
      <c r="C448" s="38"/>
      <c r="D448" s="210" t="s">
        <v>720</v>
      </c>
      <c r="E448" s="38"/>
      <c r="F448" s="262" t="s">
        <v>4018</v>
      </c>
      <c r="G448" s="38"/>
      <c r="H448" s="38"/>
      <c r="I448" s="119"/>
      <c r="J448" s="38"/>
      <c r="K448" s="38"/>
      <c r="L448" s="41"/>
      <c r="M448" s="263"/>
      <c r="N448" s="264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720</v>
      </c>
      <c r="AU448" s="19" t="s">
        <v>80</v>
      </c>
    </row>
    <row r="449" spans="1:65" s="2" customFormat="1" ht="16.5" customHeight="1">
      <c r="A449" s="36"/>
      <c r="B449" s="37"/>
      <c r="C449" s="195" t="s">
        <v>799</v>
      </c>
      <c r="D449" s="195" t="s">
        <v>213</v>
      </c>
      <c r="E449" s="196" t="s">
        <v>4003</v>
      </c>
      <c r="F449" s="197" t="s">
        <v>3755</v>
      </c>
      <c r="G449" s="198" t="s">
        <v>438</v>
      </c>
      <c r="H449" s="199">
        <v>65</v>
      </c>
      <c r="I449" s="200"/>
      <c r="J449" s="201">
        <f>ROUND(I449*H449,2)</f>
        <v>0</v>
      </c>
      <c r="K449" s="197" t="s">
        <v>21</v>
      </c>
      <c r="L449" s="41"/>
      <c r="M449" s="202" t="s">
        <v>21</v>
      </c>
      <c r="N449" s="203" t="s">
        <v>44</v>
      </c>
      <c r="O449" s="66"/>
      <c r="P449" s="204">
        <f>O449*H449</f>
        <v>0</v>
      </c>
      <c r="Q449" s="204">
        <v>0</v>
      </c>
      <c r="R449" s="204">
        <f>Q449*H449</f>
        <v>0</v>
      </c>
      <c r="S449" s="204">
        <v>0</v>
      </c>
      <c r="T449" s="20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6" t="s">
        <v>100</v>
      </c>
      <c r="AT449" s="206" t="s">
        <v>213</v>
      </c>
      <c r="AU449" s="206" t="s">
        <v>80</v>
      </c>
      <c r="AY449" s="19" t="s">
        <v>211</v>
      </c>
      <c r="BE449" s="207">
        <f>IF(N449="základní",J449,0)</f>
        <v>0</v>
      </c>
      <c r="BF449" s="207">
        <f>IF(N449="snížená",J449,0)</f>
        <v>0</v>
      </c>
      <c r="BG449" s="207">
        <f>IF(N449="zákl. přenesená",J449,0)</f>
        <v>0</v>
      </c>
      <c r="BH449" s="207">
        <f>IF(N449="sníž. přenesená",J449,0)</f>
        <v>0</v>
      </c>
      <c r="BI449" s="207">
        <f>IF(N449="nulová",J449,0)</f>
        <v>0</v>
      </c>
      <c r="BJ449" s="19" t="s">
        <v>80</v>
      </c>
      <c r="BK449" s="207">
        <f>ROUND(I449*H449,2)</f>
        <v>0</v>
      </c>
      <c r="BL449" s="19" t="s">
        <v>100</v>
      </c>
      <c r="BM449" s="206" t="s">
        <v>2244</v>
      </c>
    </row>
    <row r="450" spans="1:65" s="2" customFormat="1" ht="19.5">
      <c r="A450" s="36"/>
      <c r="B450" s="37"/>
      <c r="C450" s="38"/>
      <c r="D450" s="210" t="s">
        <v>720</v>
      </c>
      <c r="E450" s="38"/>
      <c r="F450" s="262" t="s">
        <v>4015</v>
      </c>
      <c r="G450" s="38"/>
      <c r="H450" s="38"/>
      <c r="I450" s="119"/>
      <c r="J450" s="38"/>
      <c r="K450" s="38"/>
      <c r="L450" s="41"/>
      <c r="M450" s="263"/>
      <c r="N450" s="264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720</v>
      </c>
      <c r="AU450" s="19" t="s">
        <v>80</v>
      </c>
    </row>
    <row r="451" spans="1:65" s="2" customFormat="1" ht="16.5" customHeight="1">
      <c r="A451" s="36"/>
      <c r="B451" s="37"/>
      <c r="C451" s="195" t="s">
        <v>803</v>
      </c>
      <c r="D451" s="195" t="s">
        <v>213</v>
      </c>
      <c r="E451" s="196" t="s">
        <v>4006</v>
      </c>
      <c r="F451" s="197" t="s">
        <v>3755</v>
      </c>
      <c r="G451" s="198" t="s">
        <v>438</v>
      </c>
      <c r="H451" s="199">
        <v>65</v>
      </c>
      <c r="I451" s="200"/>
      <c r="J451" s="201">
        <f>ROUND(I451*H451,2)</f>
        <v>0</v>
      </c>
      <c r="K451" s="197" t="s">
        <v>21</v>
      </c>
      <c r="L451" s="41"/>
      <c r="M451" s="202" t="s">
        <v>21</v>
      </c>
      <c r="N451" s="203" t="s">
        <v>44</v>
      </c>
      <c r="O451" s="66"/>
      <c r="P451" s="204">
        <f>O451*H451</f>
        <v>0</v>
      </c>
      <c r="Q451" s="204">
        <v>0</v>
      </c>
      <c r="R451" s="204">
        <f>Q451*H451</f>
        <v>0</v>
      </c>
      <c r="S451" s="204">
        <v>0</v>
      </c>
      <c r="T451" s="20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206" t="s">
        <v>100</v>
      </c>
      <c r="AT451" s="206" t="s">
        <v>213</v>
      </c>
      <c r="AU451" s="206" t="s">
        <v>80</v>
      </c>
      <c r="AY451" s="19" t="s">
        <v>211</v>
      </c>
      <c r="BE451" s="207">
        <f>IF(N451="základní",J451,0)</f>
        <v>0</v>
      </c>
      <c r="BF451" s="207">
        <f>IF(N451="snížená",J451,0)</f>
        <v>0</v>
      </c>
      <c r="BG451" s="207">
        <f>IF(N451="zákl. přenesená",J451,0)</f>
        <v>0</v>
      </c>
      <c r="BH451" s="207">
        <f>IF(N451="sníž. přenesená",J451,0)</f>
        <v>0</v>
      </c>
      <c r="BI451" s="207">
        <f>IF(N451="nulová",J451,0)</f>
        <v>0</v>
      </c>
      <c r="BJ451" s="19" t="s">
        <v>80</v>
      </c>
      <c r="BK451" s="207">
        <f>ROUND(I451*H451,2)</f>
        <v>0</v>
      </c>
      <c r="BL451" s="19" t="s">
        <v>100</v>
      </c>
      <c r="BM451" s="206" t="s">
        <v>2252</v>
      </c>
    </row>
    <row r="452" spans="1:65" s="2" customFormat="1" ht="19.5">
      <c r="A452" s="36"/>
      <c r="B452" s="37"/>
      <c r="C452" s="38"/>
      <c r="D452" s="210" t="s">
        <v>720</v>
      </c>
      <c r="E452" s="38"/>
      <c r="F452" s="262" t="s">
        <v>4018</v>
      </c>
      <c r="G452" s="38"/>
      <c r="H452" s="38"/>
      <c r="I452" s="119"/>
      <c r="J452" s="38"/>
      <c r="K452" s="38"/>
      <c r="L452" s="41"/>
      <c r="M452" s="263"/>
      <c r="N452" s="264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720</v>
      </c>
      <c r="AU452" s="19" t="s">
        <v>80</v>
      </c>
    </row>
    <row r="453" spans="1:65" s="2" customFormat="1" ht="16.5" customHeight="1">
      <c r="A453" s="36"/>
      <c r="B453" s="37"/>
      <c r="C453" s="195" t="s">
        <v>811</v>
      </c>
      <c r="D453" s="195" t="s">
        <v>213</v>
      </c>
      <c r="E453" s="196" t="s">
        <v>4009</v>
      </c>
      <c r="F453" s="197" t="s">
        <v>3758</v>
      </c>
      <c r="G453" s="198" t="s">
        <v>438</v>
      </c>
      <c r="H453" s="199">
        <v>45</v>
      </c>
      <c r="I453" s="200"/>
      <c r="J453" s="201">
        <f>ROUND(I453*H453,2)</f>
        <v>0</v>
      </c>
      <c r="K453" s="197" t="s">
        <v>21</v>
      </c>
      <c r="L453" s="41"/>
      <c r="M453" s="202" t="s">
        <v>21</v>
      </c>
      <c r="N453" s="203" t="s">
        <v>44</v>
      </c>
      <c r="O453" s="66"/>
      <c r="P453" s="204">
        <f>O453*H453</f>
        <v>0</v>
      </c>
      <c r="Q453" s="204">
        <v>0</v>
      </c>
      <c r="R453" s="204">
        <f>Q453*H453</f>
        <v>0</v>
      </c>
      <c r="S453" s="204">
        <v>0</v>
      </c>
      <c r="T453" s="20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206" t="s">
        <v>100</v>
      </c>
      <c r="AT453" s="206" t="s">
        <v>213</v>
      </c>
      <c r="AU453" s="206" t="s">
        <v>80</v>
      </c>
      <c r="AY453" s="19" t="s">
        <v>211</v>
      </c>
      <c r="BE453" s="207">
        <f>IF(N453="základní",J453,0)</f>
        <v>0</v>
      </c>
      <c r="BF453" s="207">
        <f>IF(N453="snížená",J453,0)</f>
        <v>0</v>
      </c>
      <c r="BG453" s="207">
        <f>IF(N453="zákl. přenesená",J453,0)</f>
        <v>0</v>
      </c>
      <c r="BH453" s="207">
        <f>IF(N453="sníž. přenesená",J453,0)</f>
        <v>0</v>
      </c>
      <c r="BI453" s="207">
        <f>IF(N453="nulová",J453,0)</f>
        <v>0</v>
      </c>
      <c r="BJ453" s="19" t="s">
        <v>80</v>
      </c>
      <c r="BK453" s="207">
        <f>ROUND(I453*H453,2)</f>
        <v>0</v>
      </c>
      <c r="BL453" s="19" t="s">
        <v>100</v>
      </c>
      <c r="BM453" s="206" t="s">
        <v>2261</v>
      </c>
    </row>
    <row r="454" spans="1:65" s="2" customFormat="1" ht="19.5">
      <c r="A454" s="36"/>
      <c r="B454" s="37"/>
      <c r="C454" s="38"/>
      <c r="D454" s="210" t="s">
        <v>720</v>
      </c>
      <c r="E454" s="38"/>
      <c r="F454" s="262" t="s">
        <v>4015</v>
      </c>
      <c r="G454" s="38"/>
      <c r="H454" s="38"/>
      <c r="I454" s="119"/>
      <c r="J454" s="38"/>
      <c r="K454" s="38"/>
      <c r="L454" s="41"/>
      <c r="M454" s="263"/>
      <c r="N454" s="264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720</v>
      </c>
      <c r="AU454" s="19" t="s">
        <v>80</v>
      </c>
    </row>
    <row r="455" spans="1:65" s="2" customFormat="1" ht="16.5" customHeight="1">
      <c r="A455" s="36"/>
      <c r="B455" s="37"/>
      <c r="C455" s="195" t="s">
        <v>819</v>
      </c>
      <c r="D455" s="195" t="s">
        <v>213</v>
      </c>
      <c r="E455" s="196" t="s">
        <v>4013</v>
      </c>
      <c r="F455" s="197" t="s">
        <v>3758</v>
      </c>
      <c r="G455" s="198" t="s">
        <v>438</v>
      </c>
      <c r="H455" s="199">
        <v>45</v>
      </c>
      <c r="I455" s="200"/>
      <c r="J455" s="201">
        <f>ROUND(I455*H455,2)</f>
        <v>0</v>
      </c>
      <c r="K455" s="197" t="s">
        <v>21</v>
      </c>
      <c r="L455" s="41"/>
      <c r="M455" s="202" t="s">
        <v>21</v>
      </c>
      <c r="N455" s="203" t="s">
        <v>44</v>
      </c>
      <c r="O455" s="66"/>
      <c r="P455" s="204">
        <f>O455*H455</f>
        <v>0</v>
      </c>
      <c r="Q455" s="204">
        <v>0</v>
      </c>
      <c r="R455" s="204">
        <f>Q455*H455</f>
        <v>0</v>
      </c>
      <c r="S455" s="204">
        <v>0</v>
      </c>
      <c r="T455" s="20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06" t="s">
        <v>100</v>
      </c>
      <c r="AT455" s="206" t="s">
        <v>213</v>
      </c>
      <c r="AU455" s="206" t="s">
        <v>80</v>
      </c>
      <c r="AY455" s="19" t="s">
        <v>211</v>
      </c>
      <c r="BE455" s="207">
        <f>IF(N455="základní",J455,0)</f>
        <v>0</v>
      </c>
      <c r="BF455" s="207">
        <f>IF(N455="snížená",J455,0)</f>
        <v>0</v>
      </c>
      <c r="BG455" s="207">
        <f>IF(N455="zákl. přenesená",J455,0)</f>
        <v>0</v>
      </c>
      <c r="BH455" s="207">
        <f>IF(N455="sníž. přenesená",J455,0)</f>
        <v>0</v>
      </c>
      <c r="BI455" s="207">
        <f>IF(N455="nulová",J455,0)</f>
        <v>0</v>
      </c>
      <c r="BJ455" s="19" t="s">
        <v>80</v>
      </c>
      <c r="BK455" s="207">
        <f>ROUND(I455*H455,2)</f>
        <v>0</v>
      </c>
      <c r="BL455" s="19" t="s">
        <v>100</v>
      </c>
      <c r="BM455" s="206" t="s">
        <v>2271</v>
      </c>
    </row>
    <row r="456" spans="1:65" s="2" customFormat="1" ht="19.5">
      <c r="A456" s="36"/>
      <c r="B456" s="37"/>
      <c r="C456" s="38"/>
      <c r="D456" s="210" t="s">
        <v>720</v>
      </c>
      <c r="E456" s="38"/>
      <c r="F456" s="262" t="s">
        <v>4018</v>
      </c>
      <c r="G456" s="38"/>
      <c r="H456" s="38"/>
      <c r="I456" s="119"/>
      <c r="J456" s="38"/>
      <c r="K456" s="38"/>
      <c r="L456" s="41"/>
      <c r="M456" s="263"/>
      <c r="N456" s="264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720</v>
      </c>
      <c r="AU456" s="19" t="s">
        <v>80</v>
      </c>
    </row>
    <row r="457" spans="1:65" s="2" customFormat="1" ht="16.5" customHeight="1">
      <c r="A457" s="36"/>
      <c r="B457" s="37"/>
      <c r="C457" s="195" t="s">
        <v>824</v>
      </c>
      <c r="D457" s="195" t="s">
        <v>213</v>
      </c>
      <c r="E457" s="196" t="s">
        <v>4016</v>
      </c>
      <c r="F457" s="197" t="s">
        <v>3761</v>
      </c>
      <c r="G457" s="198" t="s">
        <v>438</v>
      </c>
      <c r="H457" s="199">
        <v>365</v>
      </c>
      <c r="I457" s="200"/>
      <c r="J457" s="201">
        <f>ROUND(I457*H457,2)</f>
        <v>0</v>
      </c>
      <c r="K457" s="197" t="s">
        <v>21</v>
      </c>
      <c r="L457" s="41"/>
      <c r="M457" s="202" t="s">
        <v>21</v>
      </c>
      <c r="N457" s="203" t="s">
        <v>44</v>
      </c>
      <c r="O457" s="66"/>
      <c r="P457" s="204">
        <f>O457*H457</f>
        <v>0</v>
      </c>
      <c r="Q457" s="204">
        <v>0</v>
      </c>
      <c r="R457" s="204">
        <f>Q457*H457</f>
        <v>0</v>
      </c>
      <c r="S457" s="204">
        <v>0</v>
      </c>
      <c r="T457" s="20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06" t="s">
        <v>100</v>
      </c>
      <c r="AT457" s="206" t="s">
        <v>213</v>
      </c>
      <c r="AU457" s="206" t="s">
        <v>80</v>
      </c>
      <c r="AY457" s="19" t="s">
        <v>211</v>
      </c>
      <c r="BE457" s="207">
        <f>IF(N457="základní",J457,0)</f>
        <v>0</v>
      </c>
      <c r="BF457" s="207">
        <f>IF(N457="snížená",J457,0)</f>
        <v>0</v>
      </c>
      <c r="BG457" s="207">
        <f>IF(N457="zákl. přenesená",J457,0)</f>
        <v>0</v>
      </c>
      <c r="BH457" s="207">
        <f>IF(N457="sníž. přenesená",J457,0)</f>
        <v>0</v>
      </c>
      <c r="BI457" s="207">
        <f>IF(N457="nulová",J457,0)</f>
        <v>0</v>
      </c>
      <c r="BJ457" s="19" t="s">
        <v>80</v>
      </c>
      <c r="BK457" s="207">
        <f>ROUND(I457*H457,2)</f>
        <v>0</v>
      </c>
      <c r="BL457" s="19" t="s">
        <v>100</v>
      </c>
      <c r="BM457" s="206" t="s">
        <v>2293</v>
      </c>
    </row>
    <row r="458" spans="1:65" s="2" customFormat="1" ht="19.5">
      <c r="A458" s="36"/>
      <c r="B458" s="37"/>
      <c r="C458" s="38"/>
      <c r="D458" s="210" t="s">
        <v>720</v>
      </c>
      <c r="E458" s="38"/>
      <c r="F458" s="262" t="s">
        <v>3291</v>
      </c>
      <c r="G458" s="38"/>
      <c r="H458" s="38"/>
      <c r="I458" s="119"/>
      <c r="J458" s="38"/>
      <c r="K458" s="38"/>
      <c r="L458" s="41"/>
      <c r="M458" s="263"/>
      <c r="N458" s="264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720</v>
      </c>
      <c r="AU458" s="19" t="s">
        <v>80</v>
      </c>
    </row>
    <row r="459" spans="1:65" s="2" customFormat="1" ht="16.5" customHeight="1">
      <c r="A459" s="36"/>
      <c r="B459" s="37"/>
      <c r="C459" s="195" t="s">
        <v>830</v>
      </c>
      <c r="D459" s="195" t="s">
        <v>213</v>
      </c>
      <c r="E459" s="196" t="s">
        <v>4020</v>
      </c>
      <c r="F459" s="197" t="s">
        <v>3761</v>
      </c>
      <c r="G459" s="198" t="s">
        <v>438</v>
      </c>
      <c r="H459" s="199">
        <v>365</v>
      </c>
      <c r="I459" s="200"/>
      <c r="J459" s="201">
        <f>ROUND(I459*H459,2)</f>
        <v>0</v>
      </c>
      <c r="K459" s="197" t="s">
        <v>21</v>
      </c>
      <c r="L459" s="41"/>
      <c r="M459" s="202" t="s">
        <v>21</v>
      </c>
      <c r="N459" s="203" t="s">
        <v>44</v>
      </c>
      <c r="O459" s="66"/>
      <c r="P459" s="204">
        <f>O459*H459</f>
        <v>0</v>
      </c>
      <c r="Q459" s="204">
        <v>0</v>
      </c>
      <c r="R459" s="204">
        <f>Q459*H459</f>
        <v>0</v>
      </c>
      <c r="S459" s="204">
        <v>0</v>
      </c>
      <c r="T459" s="20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6" t="s">
        <v>100</v>
      </c>
      <c r="AT459" s="206" t="s">
        <v>213</v>
      </c>
      <c r="AU459" s="206" t="s">
        <v>80</v>
      </c>
      <c r="AY459" s="19" t="s">
        <v>211</v>
      </c>
      <c r="BE459" s="207">
        <f>IF(N459="základní",J459,0)</f>
        <v>0</v>
      </c>
      <c r="BF459" s="207">
        <f>IF(N459="snížená",J459,0)</f>
        <v>0</v>
      </c>
      <c r="BG459" s="207">
        <f>IF(N459="zákl. přenesená",J459,0)</f>
        <v>0</v>
      </c>
      <c r="BH459" s="207">
        <f>IF(N459="sníž. přenesená",J459,0)</f>
        <v>0</v>
      </c>
      <c r="BI459" s="207">
        <f>IF(N459="nulová",J459,0)</f>
        <v>0</v>
      </c>
      <c r="BJ459" s="19" t="s">
        <v>80</v>
      </c>
      <c r="BK459" s="207">
        <f>ROUND(I459*H459,2)</f>
        <v>0</v>
      </c>
      <c r="BL459" s="19" t="s">
        <v>100</v>
      </c>
      <c r="BM459" s="206" t="s">
        <v>2305</v>
      </c>
    </row>
    <row r="460" spans="1:65" s="2" customFormat="1" ht="19.5">
      <c r="A460" s="36"/>
      <c r="B460" s="37"/>
      <c r="C460" s="38"/>
      <c r="D460" s="210" t="s">
        <v>720</v>
      </c>
      <c r="E460" s="38"/>
      <c r="F460" s="262" t="s">
        <v>3429</v>
      </c>
      <c r="G460" s="38"/>
      <c r="H460" s="38"/>
      <c r="I460" s="119"/>
      <c r="J460" s="38"/>
      <c r="K460" s="38"/>
      <c r="L460" s="41"/>
      <c r="M460" s="263"/>
      <c r="N460" s="264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720</v>
      </c>
      <c r="AU460" s="19" t="s">
        <v>80</v>
      </c>
    </row>
    <row r="461" spans="1:65" s="2" customFormat="1" ht="16.5" customHeight="1">
      <c r="A461" s="36"/>
      <c r="B461" s="37"/>
      <c r="C461" s="195" t="s">
        <v>833</v>
      </c>
      <c r="D461" s="195" t="s">
        <v>213</v>
      </c>
      <c r="E461" s="196" t="s">
        <v>4022</v>
      </c>
      <c r="F461" s="197" t="s">
        <v>3774</v>
      </c>
      <c r="G461" s="198" t="s">
        <v>438</v>
      </c>
      <c r="H461" s="199">
        <v>6</v>
      </c>
      <c r="I461" s="200"/>
      <c r="J461" s="201">
        <f>ROUND(I461*H461,2)</f>
        <v>0</v>
      </c>
      <c r="K461" s="197" t="s">
        <v>21</v>
      </c>
      <c r="L461" s="41"/>
      <c r="M461" s="202" t="s">
        <v>21</v>
      </c>
      <c r="N461" s="203" t="s">
        <v>44</v>
      </c>
      <c r="O461" s="66"/>
      <c r="P461" s="204">
        <f>O461*H461</f>
        <v>0</v>
      </c>
      <c r="Q461" s="204">
        <v>0</v>
      </c>
      <c r="R461" s="204">
        <f>Q461*H461</f>
        <v>0</v>
      </c>
      <c r="S461" s="204">
        <v>0</v>
      </c>
      <c r="T461" s="20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6" t="s">
        <v>100</v>
      </c>
      <c r="AT461" s="206" t="s">
        <v>213</v>
      </c>
      <c r="AU461" s="206" t="s">
        <v>80</v>
      </c>
      <c r="AY461" s="19" t="s">
        <v>211</v>
      </c>
      <c r="BE461" s="207">
        <f>IF(N461="základní",J461,0)</f>
        <v>0</v>
      </c>
      <c r="BF461" s="207">
        <f>IF(N461="snížená",J461,0)</f>
        <v>0</v>
      </c>
      <c r="BG461" s="207">
        <f>IF(N461="zákl. přenesená",J461,0)</f>
        <v>0</v>
      </c>
      <c r="BH461" s="207">
        <f>IF(N461="sníž. přenesená",J461,0)</f>
        <v>0</v>
      </c>
      <c r="BI461" s="207">
        <f>IF(N461="nulová",J461,0)</f>
        <v>0</v>
      </c>
      <c r="BJ461" s="19" t="s">
        <v>80</v>
      </c>
      <c r="BK461" s="207">
        <f>ROUND(I461*H461,2)</f>
        <v>0</v>
      </c>
      <c r="BL461" s="19" t="s">
        <v>100</v>
      </c>
      <c r="BM461" s="206" t="s">
        <v>2314</v>
      </c>
    </row>
    <row r="462" spans="1:65" s="2" customFormat="1" ht="19.5">
      <c r="A462" s="36"/>
      <c r="B462" s="37"/>
      <c r="C462" s="38"/>
      <c r="D462" s="210" t="s">
        <v>720</v>
      </c>
      <c r="E462" s="38"/>
      <c r="F462" s="262" t="s">
        <v>4793</v>
      </c>
      <c r="G462" s="38"/>
      <c r="H462" s="38"/>
      <c r="I462" s="119"/>
      <c r="J462" s="38"/>
      <c r="K462" s="38"/>
      <c r="L462" s="41"/>
      <c r="M462" s="263"/>
      <c r="N462" s="264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720</v>
      </c>
      <c r="AU462" s="19" t="s">
        <v>80</v>
      </c>
    </row>
    <row r="463" spans="1:65" s="2" customFormat="1" ht="16.5" customHeight="1">
      <c r="A463" s="36"/>
      <c r="B463" s="37"/>
      <c r="C463" s="195" t="s">
        <v>838</v>
      </c>
      <c r="D463" s="195" t="s">
        <v>213</v>
      </c>
      <c r="E463" s="196" t="s">
        <v>4025</v>
      </c>
      <c r="F463" s="197" t="s">
        <v>3774</v>
      </c>
      <c r="G463" s="198" t="s">
        <v>438</v>
      </c>
      <c r="H463" s="199">
        <v>6</v>
      </c>
      <c r="I463" s="200"/>
      <c r="J463" s="201">
        <f>ROUND(I463*H463,2)</f>
        <v>0</v>
      </c>
      <c r="K463" s="197" t="s">
        <v>21</v>
      </c>
      <c r="L463" s="41"/>
      <c r="M463" s="202" t="s">
        <v>21</v>
      </c>
      <c r="N463" s="203" t="s">
        <v>44</v>
      </c>
      <c r="O463" s="66"/>
      <c r="P463" s="204">
        <f>O463*H463</f>
        <v>0</v>
      </c>
      <c r="Q463" s="204">
        <v>0</v>
      </c>
      <c r="R463" s="204">
        <f>Q463*H463</f>
        <v>0</v>
      </c>
      <c r="S463" s="204">
        <v>0</v>
      </c>
      <c r="T463" s="20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06" t="s">
        <v>100</v>
      </c>
      <c r="AT463" s="206" t="s">
        <v>213</v>
      </c>
      <c r="AU463" s="206" t="s">
        <v>80</v>
      </c>
      <c r="AY463" s="19" t="s">
        <v>211</v>
      </c>
      <c r="BE463" s="207">
        <f>IF(N463="základní",J463,0)</f>
        <v>0</v>
      </c>
      <c r="BF463" s="207">
        <f>IF(N463="snížená",J463,0)</f>
        <v>0</v>
      </c>
      <c r="BG463" s="207">
        <f>IF(N463="zákl. přenesená",J463,0)</f>
        <v>0</v>
      </c>
      <c r="BH463" s="207">
        <f>IF(N463="sníž. přenesená",J463,0)</f>
        <v>0</v>
      </c>
      <c r="BI463" s="207">
        <f>IF(N463="nulová",J463,0)</f>
        <v>0</v>
      </c>
      <c r="BJ463" s="19" t="s">
        <v>80</v>
      </c>
      <c r="BK463" s="207">
        <f>ROUND(I463*H463,2)</f>
        <v>0</v>
      </c>
      <c r="BL463" s="19" t="s">
        <v>100</v>
      </c>
      <c r="BM463" s="206" t="s">
        <v>2322</v>
      </c>
    </row>
    <row r="464" spans="1:65" s="2" customFormat="1" ht="19.5">
      <c r="A464" s="36"/>
      <c r="B464" s="37"/>
      <c r="C464" s="38"/>
      <c r="D464" s="210" t="s">
        <v>720</v>
      </c>
      <c r="E464" s="38"/>
      <c r="F464" s="262" t="s">
        <v>4794</v>
      </c>
      <c r="G464" s="38"/>
      <c r="H464" s="38"/>
      <c r="I464" s="119"/>
      <c r="J464" s="38"/>
      <c r="K464" s="38"/>
      <c r="L464" s="41"/>
      <c r="M464" s="263"/>
      <c r="N464" s="264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720</v>
      </c>
      <c r="AU464" s="19" t="s">
        <v>80</v>
      </c>
    </row>
    <row r="465" spans="1:65" s="2" customFormat="1" ht="16.5" customHeight="1">
      <c r="A465" s="36"/>
      <c r="B465" s="37"/>
      <c r="C465" s="195" t="s">
        <v>844</v>
      </c>
      <c r="D465" s="195" t="s">
        <v>213</v>
      </c>
      <c r="E465" s="196" t="s">
        <v>4030</v>
      </c>
      <c r="F465" s="197" t="s">
        <v>3794</v>
      </c>
      <c r="G465" s="198" t="s">
        <v>438</v>
      </c>
      <c r="H465" s="199">
        <v>15</v>
      </c>
      <c r="I465" s="200"/>
      <c r="J465" s="201">
        <f>ROUND(I465*H465,2)</f>
        <v>0</v>
      </c>
      <c r="K465" s="197" t="s">
        <v>21</v>
      </c>
      <c r="L465" s="41"/>
      <c r="M465" s="202" t="s">
        <v>21</v>
      </c>
      <c r="N465" s="203" t="s">
        <v>44</v>
      </c>
      <c r="O465" s="66"/>
      <c r="P465" s="204">
        <f>O465*H465</f>
        <v>0</v>
      </c>
      <c r="Q465" s="204">
        <v>0</v>
      </c>
      <c r="R465" s="204">
        <f>Q465*H465</f>
        <v>0</v>
      </c>
      <c r="S465" s="204">
        <v>0</v>
      </c>
      <c r="T465" s="20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06" t="s">
        <v>100</v>
      </c>
      <c r="AT465" s="206" t="s">
        <v>213</v>
      </c>
      <c r="AU465" s="206" t="s">
        <v>80</v>
      </c>
      <c r="AY465" s="19" t="s">
        <v>211</v>
      </c>
      <c r="BE465" s="207">
        <f>IF(N465="základní",J465,0)</f>
        <v>0</v>
      </c>
      <c r="BF465" s="207">
        <f>IF(N465="snížená",J465,0)</f>
        <v>0</v>
      </c>
      <c r="BG465" s="207">
        <f>IF(N465="zákl. přenesená",J465,0)</f>
        <v>0</v>
      </c>
      <c r="BH465" s="207">
        <f>IF(N465="sníž. přenesená",J465,0)</f>
        <v>0</v>
      </c>
      <c r="BI465" s="207">
        <f>IF(N465="nulová",J465,0)</f>
        <v>0</v>
      </c>
      <c r="BJ465" s="19" t="s">
        <v>80</v>
      </c>
      <c r="BK465" s="207">
        <f>ROUND(I465*H465,2)</f>
        <v>0</v>
      </c>
      <c r="BL465" s="19" t="s">
        <v>100</v>
      </c>
      <c r="BM465" s="206" t="s">
        <v>2331</v>
      </c>
    </row>
    <row r="466" spans="1:65" s="2" customFormat="1" ht="19.5">
      <c r="A466" s="36"/>
      <c r="B466" s="37"/>
      <c r="C466" s="38"/>
      <c r="D466" s="210" t="s">
        <v>720</v>
      </c>
      <c r="E466" s="38"/>
      <c r="F466" s="262" t="s">
        <v>4795</v>
      </c>
      <c r="G466" s="38"/>
      <c r="H466" s="38"/>
      <c r="I466" s="119"/>
      <c r="J466" s="38"/>
      <c r="K466" s="38"/>
      <c r="L466" s="41"/>
      <c r="M466" s="263"/>
      <c r="N466" s="264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720</v>
      </c>
      <c r="AU466" s="19" t="s">
        <v>80</v>
      </c>
    </row>
    <row r="467" spans="1:65" s="2" customFormat="1" ht="16.5" customHeight="1">
      <c r="A467" s="36"/>
      <c r="B467" s="37"/>
      <c r="C467" s="195" t="s">
        <v>849</v>
      </c>
      <c r="D467" s="195" t="s">
        <v>213</v>
      </c>
      <c r="E467" s="196" t="s">
        <v>4032</v>
      </c>
      <c r="F467" s="197" t="s">
        <v>3794</v>
      </c>
      <c r="G467" s="198" t="s">
        <v>438</v>
      </c>
      <c r="H467" s="199">
        <v>15</v>
      </c>
      <c r="I467" s="200"/>
      <c r="J467" s="201">
        <f>ROUND(I467*H467,2)</f>
        <v>0</v>
      </c>
      <c r="K467" s="197" t="s">
        <v>21</v>
      </c>
      <c r="L467" s="41"/>
      <c r="M467" s="202" t="s">
        <v>21</v>
      </c>
      <c r="N467" s="203" t="s">
        <v>44</v>
      </c>
      <c r="O467" s="66"/>
      <c r="P467" s="204">
        <f>O467*H467</f>
        <v>0</v>
      </c>
      <c r="Q467" s="204">
        <v>0</v>
      </c>
      <c r="R467" s="204">
        <f>Q467*H467</f>
        <v>0</v>
      </c>
      <c r="S467" s="204">
        <v>0</v>
      </c>
      <c r="T467" s="20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06" t="s">
        <v>100</v>
      </c>
      <c r="AT467" s="206" t="s">
        <v>213</v>
      </c>
      <c r="AU467" s="206" t="s">
        <v>80</v>
      </c>
      <c r="AY467" s="19" t="s">
        <v>211</v>
      </c>
      <c r="BE467" s="207">
        <f>IF(N467="základní",J467,0)</f>
        <v>0</v>
      </c>
      <c r="BF467" s="207">
        <f>IF(N467="snížená",J467,0)</f>
        <v>0</v>
      </c>
      <c r="BG467" s="207">
        <f>IF(N467="zákl. přenesená",J467,0)</f>
        <v>0</v>
      </c>
      <c r="BH467" s="207">
        <f>IF(N467="sníž. přenesená",J467,0)</f>
        <v>0</v>
      </c>
      <c r="BI467" s="207">
        <f>IF(N467="nulová",J467,0)</f>
        <v>0</v>
      </c>
      <c r="BJ467" s="19" t="s">
        <v>80</v>
      </c>
      <c r="BK467" s="207">
        <f>ROUND(I467*H467,2)</f>
        <v>0</v>
      </c>
      <c r="BL467" s="19" t="s">
        <v>100</v>
      </c>
      <c r="BM467" s="206" t="s">
        <v>2340</v>
      </c>
    </row>
    <row r="468" spans="1:65" s="2" customFormat="1" ht="19.5">
      <c r="A468" s="36"/>
      <c r="B468" s="37"/>
      <c r="C468" s="38"/>
      <c r="D468" s="210" t="s">
        <v>720</v>
      </c>
      <c r="E468" s="38"/>
      <c r="F468" s="262" t="s">
        <v>4796</v>
      </c>
      <c r="G468" s="38"/>
      <c r="H468" s="38"/>
      <c r="I468" s="119"/>
      <c r="J468" s="38"/>
      <c r="K468" s="38"/>
      <c r="L468" s="41"/>
      <c r="M468" s="263"/>
      <c r="N468" s="264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720</v>
      </c>
      <c r="AU468" s="19" t="s">
        <v>80</v>
      </c>
    </row>
    <row r="469" spans="1:65" s="2" customFormat="1" ht="16.5" customHeight="1">
      <c r="A469" s="36"/>
      <c r="B469" s="37"/>
      <c r="C469" s="195" t="s">
        <v>854</v>
      </c>
      <c r="D469" s="195" t="s">
        <v>213</v>
      </c>
      <c r="E469" s="196" t="s">
        <v>4035</v>
      </c>
      <c r="F469" s="197" t="s">
        <v>3829</v>
      </c>
      <c r="G469" s="198" t="s">
        <v>438</v>
      </c>
      <c r="H469" s="199">
        <v>5</v>
      </c>
      <c r="I469" s="200"/>
      <c r="J469" s="201">
        <f>ROUND(I469*H469,2)</f>
        <v>0</v>
      </c>
      <c r="K469" s="197" t="s">
        <v>21</v>
      </c>
      <c r="L469" s="41"/>
      <c r="M469" s="202" t="s">
        <v>21</v>
      </c>
      <c r="N469" s="203" t="s">
        <v>44</v>
      </c>
      <c r="O469" s="66"/>
      <c r="P469" s="204">
        <f>O469*H469</f>
        <v>0</v>
      </c>
      <c r="Q469" s="204">
        <v>0</v>
      </c>
      <c r="R469" s="204">
        <f>Q469*H469</f>
        <v>0</v>
      </c>
      <c r="S469" s="204">
        <v>0</v>
      </c>
      <c r="T469" s="20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6" t="s">
        <v>100</v>
      </c>
      <c r="AT469" s="206" t="s">
        <v>213</v>
      </c>
      <c r="AU469" s="206" t="s">
        <v>80</v>
      </c>
      <c r="AY469" s="19" t="s">
        <v>211</v>
      </c>
      <c r="BE469" s="207">
        <f>IF(N469="základní",J469,0)</f>
        <v>0</v>
      </c>
      <c r="BF469" s="207">
        <f>IF(N469="snížená",J469,0)</f>
        <v>0</v>
      </c>
      <c r="BG469" s="207">
        <f>IF(N469="zákl. přenesená",J469,0)</f>
        <v>0</v>
      </c>
      <c r="BH469" s="207">
        <f>IF(N469="sníž. přenesená",J469,0)</f>
        <v>0</v>
      </c>
      <c r="BI469" s="207">
        <f>IF(N469="nulová",J469,0)</f>
        <v>0</v>
      </c>
      <c r="BJ469" s="19" t="s">
        <v>80</v>
      </c>
      <c r="BK469" s="207">
        <f>ROUND(I469*H469,2)</f>
        <v>0</v>
      </c>
      <c r="BL469" s="19" t="s">
        <v>100</v>
      </c>
      <c r="BM469" s="206" t="s">
        <v>2360</v>
      </c>
    </row>
    <row r="470" spans="1:65" s="2" customFormat="1" ht="19.5">
      <c r="A470" s="36"/>
      <c r="B470" s="37"/>
      <c r="C470" s="38"/>
      <c r="D470" s="210" t="s">
        <v>720</v>
      </c>
      <c r="E470" s="38"/>
      <c r="F470" s="262" t="s">
        <v>4819</v>
      </c>
      <c r="G470" s="38"/>
      <c r="H470" s="38"/>
      <c r="I470" s="119"/>
      <c r="J470" s="38"/>
      <c r="K470" s="38"/>
      <c r="L470" s="41"/>
      <c r="M470" s="263"/>
      <c r="N470" s="264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720</v>
      </c>
      <c r="AU470" s="19" t="s">
        <v>80</v>
      </c>
    </row>
    <row r="471" spans="1:65" s="2" customFormat="1" ht="16.5" customHeight="1">
      <c r="A471" s="36"/>
      <c r="B471" s="37"/>
      <c r="C471" s="195" t="s">
        <v>864</v>
      </c>
      <c r="D471" s="195" t="s">
        <v>213</v>
      </c>
      <c r="E471" s="196" t="s">
        <v>4037</v>
      </c>
      <c r="F471" s="197" t="s">
        <v>3829</v>
      </c>
      <c r="G471" s="198" t="s">
        <v>438</v>
      </c>
      <c r="H471" s="199">
        <v>5</v>
      </c>
      <c r="I471" s="200"/>
      <c r="J471" s="201">
        <f>ROUND(I471*H471,2)</f>
        <v>0</v>
      </c>
      <c r="K471" s="197" t="s">
        <v>21</v>
      </c>
      <c r="L471" s="41"/>
      <c r="M471" s="202" t="s">
        <v>21</v>
      </c>
      <c r="N471" s="203" t="s">
        <v>44</v>
      </c>
      <c r="O471" s="66"/>
      <c r="P471" s="204">
        <f>O471*H471</f>
        <v>0</v>
      </c>
      <c r="Q471" s="204">
        <v>0</v>
      </c>
      <c r="R471" s="204">
        <f>Q471*H471</f>
        <v>0</v>
      </c>
      <c r="S471" s="204">
        <v>0</v>
      </c>
      <c r="T471" s="20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6" t="s">
        <v>100</v>
      </c>
      <c r="AT471" s="206" t="s">
        <v>213</v>
      </c>
      <c r="AU471" s="206" t="s">
        <v>80</v>
      </c>
      <c r="AY471" s="19" t="s">
        <v>211</v>
      </c>
      <c r="BE471" s="207">
        <f>IF(N471="základní",J471,0)</f>
        <v>0</v>
      </c>
      <c r="BF471" s="207">
        <f>IF(N471="snížená",J471,0)</f>
        <v>0</v>
      </c>
      <c r="BG471" s="207">
        <f>IF(N471="zákl. přenesená",J471,0)</f>
        <v>0</v>
      </c>
      <c r="BH471" s="207">
        <f>IF(N471="sníž. přenesená",J471,0)</f>
        <v>0</v>
      </c>
      <c r="BI471" s="207">
        <f>IF(N471="nulová",J471,0)</f>
        <v>0</v>
      </c>
      <c r="BJ471" s="19" t="s">
        <v>80</v>
      </c>
      <c r="BK471" s="207">
        <f>ROUND(I471*H471,2)</f>
        <v>0</v>
      </c>
      <c r="BL471" s="19" t="s">
        <v>100</v>
      </c>
      <c r="BM471" s="206" t="s">
        <v>2368</v>
      </c>
    </row>
    <row r="472" spans="1:65" s="2" customFormat="1" ht="19.5">
      <c r="A472" s="36"/>
      <c r="B472" s="37"/>
      <c r="C472" s="38"/>
      <c r="D472" s="210" t="s">
        <v>720</v>
      </c>
      <c r="E472" s="38"/>
      <c r="F472" s="262" t="s">
        <v>4820</v>
      </c>
      <c r="G472" s="38"/>
      <c r="H472" s="38"/>
      <c r="I472" s="119"/>
      <c r="J472" s="38"/>
      <c r="K472" s="38"/>
      <c r="L472" s="41"/>
      <c r="M472" s="263"/>
      <c r="N472" s="264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720</v>
      </c>
      <c r="AU472" s="19" t="s">
        <v>80</v>
      </c>
    </row>
    <row r="473" spans="1:65" s="2" customFormat="1" ht="44.25" customHeight="1">
      <c r="A473" s="36"/>
      <c r="B473" s="37"/>
      <c r="C473" s="195" t="s">
        <v>868</v>
      </c>
      <c r="D473" s="195" t="s">
        <v>213</v>
      </c>
      <c r="E473" s="196" t="s">
        <v>4040</v>
      </c>
      <c r="F473" s="197" t="s">
        <v>4137</v>
      </c>
      <c r="G473" s="198" t="s">
        <v>438</v>
      </c>
      <c r="H473" s="199">
        <v>5526</v>
      </c>
      <c r="I473" s="200"/>
      <c r="J473" s="201">
        <f>ROUND(I473*H473,2)</f>
        <v>0</v>
      </c>
      <c r="K473" s="197" t="s">
        <v>21</v>
      </c>
      <c r="L473" s="41"/>
      <c r="M473" s="202" t="s">
        <v>21</v>
      </c>
      <c r="N473" s="203" t="s">
        <v>44</v>
      </c>
      <c r="O473" s="66"/>
      <c r="P473" s="204">
        <f>O473*H473</f>
        <v>0</v>
      </c>
      <c r="Q473" s="204">
        <v>0</v>
      </c>
      <c r="R473" s="204">
        <f>Q473*H473</f>
        <v>0</v>
      </c>
      <c r="S473" s="204">
        <v>0</v>
      </c>
      <c r="T473" s="20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6" t="s">
        <v>100</v>
      </c>
      <c r="AT473" s="206" t="s">
        <v>213</v>
      </c>
      <c r="AU473" s="206" t="s">
        <v>80</v>
      </c>
      <c r="AY473" s="19" t="s">
        <v>211</v>
      </c>
      <c r="BE473" s="207">
        <f>IF(N473="základní",J473,0)</f>
        <v>0</v>
      </c>
      <c r="BF473" s="207">
        <f>IF(N473="snížená",J473,0)</f>
        <v>0</v>
      </c>
      <c r="BG473" s="207">
        <f>IF(N473="zákl. přenesená",J473,0)</f>
        <v>0</v>
      </c>
      <c r="BH473" s="207">
        <f>IF(N473="sníž. přenesená",J473,0)</f>
        <v>0</v>
      </c>
      <c r="BI473" s="207">
        <f>IF(N473="nulová",J473,0)</f>
        <v>0</v>
      </c>
      <c r="BJ473" s="19" t="s">
        <v>80</v>
      </c>
      <c r="BK473" s="207">
        <f>ROUND(I473*H473,2)</f>
        <v>0</v>
      </c>
      <c r="BL473" s="19" t="s">
        <v>100</v>
      </c>
      <c r="BM473" s="206" t="s">
        <v>2376</v>
      </c>
    </row>
    <row r="474" spans="1:65" s="2" customFormat="1" ht="19.5">
      <c r="A474" s="36"/>
      <c r="B474" s="37"/>
      <c r="C474" s="38"/>
      <c r="D474" s="210" t="s">
        <v>720</v>
      </c>
      <c r="E474" s="38"/>
      <c r="F474" s="262" t="s">
        <v>4821</v>
      </c>
      <c r="G474" s="38"/>
      <c r="H474" s="38"/>
      <c r="I474" s="119"/>
      <c r="J474" s="38"/>
      <c r="K474" s="38"/>
      <c r="L474" s="41"/>
      <c r="M474" s="263"/>
      <c r="N474" s="264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720</v>
      </c>
      <c r="AU474" s="19" t="s">
        <v>80</v>
      </c>
    </row>
    <row r="475" spans="1:65" s="2" customFormat="1" ht="44.25" customHeight="1">
      <c r="A475" s="36"/>
      <c r="B475" s="37"/>
      <c r="C475" s="195" t="s">
        <v>873</v>
      </c>
      <c r="D475" s="195" t="s">
        <v>213</v>
      </c>
      <c r="E475" s="196" t="s">
        <v>4042</v>
      </c>
      <c r="F475" s="197" t="s">
        <v>4137</v>
      </c>
      <c r="G475" s="198" t="s">
        <v>438</v>
      </c>
      <c r="H475" s="199">
        <v>5526</v>
      </c>
      <c r="I475" s="200"/>
      <c r="J475" s="201">
        <f>ROUND(I475*H475,2)</f>
        <v>0</v>
      </c>
      <c r="K475" s="197" t="s">
        <v>21</v>
      </c>
      <c r="L475" s="41"/>
      <c r="M475" s="202" t="s">
        <v>21</v>
      </c>
      <c r="N475" s="203" t="s">
        <v>44</v>
      </c>
      <c r="O475" s="66"/>
      <c r="P475" s="204">
        <f>O475*H475</f>
        <v>0</v>
      </c>
      <c r="Q475" s="204">
        <v>0</v>
      </c>
      <c r="R475" s="204">
        <f>Q475*H475</f>
        <v>0</v>
      </c>
      <c r="S475" s="204">
        <v>0</v>
      </c>
      <c r="T475" s="20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6" t="s">
        <v>100</v>
      </c>
      <c r="AT475" s="206" t="s">
        <v>213</v>
      </c>
      <c r="AU475" s="206" t="s">
        <v>80</v>
      </c>
      <c r="AY475" s="19" t="s">
        <v>211</v>
      </c>
      <c r="BE475" s="207">
        <f>IF(N475="základní",J475,0)</f>
        <v>0</v>
      </c>
      <c r="BF475" s="207">
        <f>IF(N475="snížená",J475,0)</f>
        <v>0</v>
      </c>
      <c r="BG475" s="207">
        <f>IF(N475="zákl. přenesená",J475,0)</f>
        <v>0</v>
      </c>
      <c r="BH475" s="207">
        <f>IF(N475="sníž. přenesená",J475,0)</f>
        <v>0</v>
      </c>
      <c r="BI475" s="207">
        <f>IF(N475="nulová",J475,0)</f>
        <v>0</v>
      </c>
      <c r="BJ475" s="19" t="s">
        <v>80</v>
      </c>
      <c r="BK475" s="207">
        <f>ROUND(I475*H475,2)</f>
        <v>0</v>
      </c>
      <c r="BL475" s="19" t="s">
        <v>100</v>
      </c>
      <c r="BM475" s="206" t="s">
        <v>2384</v>
      </c>
    </row>
    <row r="476" spans="1:65" s="2" customFormat="1" ht="19.5">
      <c r="A476" s="36"/>
      <c r="B476" s="37"/>
      <c r="C476" s="38"/>
      <c r="D476" s="210" t="s">
        <v>720</v>
      </c>
      <c r="E476" s="38"/>
      <c r="F476" s="262" t="s">
        <v>4822</v>
      </c>
      <c r="G476" s="38"/>
      <c r="H476" s="38"/>
      <c r="I476" s="119"/>
      <c r="J476" s="38"/>
      <c r="K476" s="38"/>
      <c r="L476" s="41"/>
      <c r="M476" s="263"/>
      <c r="N476" s="264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720</v>
      </c>
      <c r="AU476" s="19" t="s">
        <v>80</v>
      </c>
    </row>
    <row r="477" spans="1:65" s="2" customFormat="1" ht="78" customHeight="1">
      <c r="A477" s="36"/>
      <c r="B477" s="37"/>
      <c r="C477" s="195" t="s">
        <v>878</v>
      </c>
      <c r="D477" s="195" t="s">
        <v>213</v>
      </c>
      <c r="E477" s="196" t="s">
        <v>4045</v>
      </c>
      <c r="F477" s="197" t="s">
        <v>4823</v>
      </c>
      <c r="G477" s="198" t="s">
        <v>1608</v>
      </c>
      <c r="H477" s="199">
        <v>1</v>
      </c>
      <c r="I477" s="200"/>
      <c r="J477" s="201">
        <f>ROUND(I477*H477,2)</f>
        <v>0</v>
      </c>
      <c r="K477" s="197" t="s">
        <v>21</v>
      </c>
      <c r="L477" s="41"/>
      <c r="M477" s="202" t="s">
        <v>21</v>
      </c>
      <c r="N477" s="203" t="s">
        <v>44</v>
      </c>
      <c r="O477" s="66"/>
      <c r="P477" s="204">
        <f>O477*H477</f>
        <v>0</v>
      </c>
      <c r="Q477" s="204">
        <v>0</v>
      </c>
      <c r="R477" s="204">
        <f>Q477*H477</f>
        <v>0</v>
      </c>
      <c r="S477" s="204">
        <v>0</v>
      </c>
      <c r="T477" s="20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6" t="s">
        <v>100</v>
      </c>
      <c r="AT477" s="206" t="s">
        <v>213</v>
      </c>
      <c r="AU477" s="206" t="s">
        <v>80</v>
      </c>
      <c r="AY477" s="19" t="s">
        <v>211</v>
      </c>
      <c r="BE477" s="207">
        <f>IF(N477="základní",J477,0)</f>
        <v>0</v>
      </c>
      <c r="BF477" s="207">
        <f>IF(N477="snížená",J477,0)</f>
        <v>0</v>
      </c>
      <c r="BG477" s="207">
        <f>IF(N477="zákl. přenesená",J477,0)</f>
        <v>0</v>
      </c>
      <c r="BH477" s="207">
        <f>IF(N477="sníž. přenesená",J477,0)</f>
        <v>0</v>
      </c>
      <c r="BI477" s="207">
        <f>IF(N477="nulová",J477,0)</f>
        <v>0</v>
      </c>
      <c r="BJ477" s="19" t="s">
        <v>80</v>
      </c>
      <c r="BK477" s="207">
        <f>ROUND(I477*H477,2)</f>
        <v>0</v>
      </c>
      <c r="BL477" s="19" t="s">
        <v>100</v>
      </c>
      <c r="BM477" s="206" t="s">
        <v>2392</v>
      </c>
    </row>
    <row r="478" spans="1:65" s="2" customFormat="1" ht="19.5">
      <c r="A478" s="36"/>
      <c r="B478" s="37"/>
      <c r="C478" s="38"/>
      <c r="D478" s="210" t="s">
        <v>720</v>
      </c>
      <c r="E478" s="38"/>
      <c r="F478" s="262" t="s">
        <v>4824</v>
      </c>
      <c r="G478" s="38"/>
      <c r="H478" s="38"/>
      <c r="I478" s="119"/>
      <c r="J478" s="38"/>
      <c r="K478" s="38"/>
      <c r="L478" s="41"/>
      <c r="M478" s="263"/>
      <c r="N478" s="264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720</v>
      </c>
      <c r="AU478" s="19" t="s">
        <v>80</v>
      </c>
    </row>
    <row r="479" spans="1:65" s="2" customFormat="1" ht="78" customHeight="1">
      <c r="A479" s="36"/>
      <c r="B479" s="37"/>
      <c r="C479" s="195" t="s">
        <v>885</v>
      </c>
      <c r="D479" s="195" t="s">
        <v>213</v>
      </c>
      <c r="E479" s="196" t="s">
        <v>4047</v>
      </c>
      <c r="F479" s="197" t="s">
        <v>4823</v>
      </c>
      <c r="G479" s="198" t="s">
        <v>1608</v>
      </c>
      <c r="H479" s="199">
        <v>1</v>
      </c>
      <c r="I479" s="200"/>
      <c r="J479" s="201">
        <f>ROUND(I479*H479,2)</f>
        <v>0</v>
      </c>
      <c r="K479" s="197" t="s">
        <v>21</v>
      </c>
      <c r="L479" s="41"/>
      <c r="M479" s="202" t="s">
        <v>21</v>
      </c>
      <c r="N479" s="203" t="s">
        <v>44</v>
      </c>
      <c r="O479" s="66"/>
      <c r="P479" s="204">
        <f>O479*H479</f>
        <v>0</v>
      </c>
      <c r="Q479" s="204">
        <v>0</v>
      </c>
      <c r="R479" s="204">
        <f>Q479*H479</f>
        <v>0</v>
      </c>
      <c r="S479" s="204">
        <v>0</v>
      </c>
      <c r="T479" s="20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6" t="s">
        <v>100</v>
      </c>
      <c r="AT479" s="206" t="s">
        <v>213</v>
      </c>
      <c r="AU479" s="206" t="s">
        <v>80</v>
      </c>
      <c r="AY479" s="19" t="s">
        <v>211</v>
      </c>
      <c r="BE479" s="207">
        <f>IF(N479="základní",J479,0)</f>
        <v>0</v>
      </c>
      <c r="BF479" s="207">
        <f>IF(N479="snížená",J479,0)</f>
        <v>0</v>
      </c>
      <c r="BG479" s="207">
        <f>IF(N479="zákl. přenesená",J479,0)</f>
        <v>0</v>
      </c>
      <c r="BH479" s="207">
        <f>IF(N479="sníž. přenesená",J479,0)</f>
        <v>0</v>
      </c>
      <c r="BI479" s="207">
        <f>IF(N479="nulová",J479,0)</f>
        <v>0</v>
      </c>
      <c r="BJ479" s="19" t="s">
        <v>80</v>
      </c>
      <c r="BK479" s="207">
        <f>ROUND(I479*H479,2)</f>
        <v>0</v>
      </c>
      <c r="BL479" s="19" t="s">
        <v>100</v>
      </c>
      <c r="BM479" s="206" t="s">
        <v>2400</v>
      </c>
    </row>
    <row r="480" spans="1:65" s="2" customFormat="1" ht="19.5">
      <c r="A480" s="36"/>
      <c r="B480" s="37"/>
      <c r="C480" s="38"/>
      <c r="D480" s="210" t="s">
        <v>720</v>
      </c>
      <c r="E480" s="38"/>
      <c r="F480" s="262" t="s">
        <v>4825</v>
      </c>
      <c r="G480" s="38"/>
      <c r="H480" s="38"/>
      <c r="I480" s="119"/>
      <c r="J480" s="38"/>
      <c r="K480" s="38"/>
      <c r="L480" s="41"/>
      <c r="M480" s="263"/>
      <c r="N480" s="264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720</v>
      </c>
      <c r="AU480" s="19" t="s">
        <v>80</v>
      </c>
    </row>
    <row r="481" spans="1:65" s="12" customFormat="1" ht="25.9" customHeight="1">
      <c r="B481" s="179"/>
      <c r="C481" s="180"/>
      <c r="D481" s="181" t="s">
        <v>72</v>
      </c>
      <c r="E481" s="182" t="s">
        <v>264</v>
      </c>
      <c r="F481" s="182" t="s">
        <v>4303</v>
      </c>
      <c r="G481" s="180"/>
      <c r="H481" s="180"/>
      <c r="I481" s="183"/>
      <c r="J481" s="184">
        <f>BK481</f>
        <v>0</v>
      </c>
      <c r="K481" s="180"/>
      <c r="L481" s="185"/>
      <c r="M481" s="186"/>
      <c r="N481" s="187"/>
      <c r="O481" s="187"/>
      <c r="P481" s="188">
        <f>SUM(P482:P492)</f>
        <v>0</v>
      </c>
      <c r="Q481" s="187"/>
      <c r="R481" s="188">
        <f>SUM(R482:R492)</f>
        <v>0</v>
      </c>
      <c r="S481" s="187"/>
      <c r="T481" s="189">
        <f>SUM(T482:T492)</f>
        <v>0</v>
      </c>
      <c r="AR481" s="190" t="s">
        <v>80</v>
      </c>
      <c r="AT481" s="191" t="s">
        <v>72</v>
      </c>
      <c r="AU481" s="191" t="s">
        <v>73</v>
      </c>
      <c r="AY481" s="190" t="s">
        <v>211</v>
      </c>
      <c r="BK481" s="192">
        <f>SUM(BK482:BK492)</f>
        <v>0</v>
      </c>
    </row>
    <row r="482" spans="1:65" s="2" customFormat="1" ht="21.75" customHeight="1">
      <c r="A482" s="36"/>
      <c r="B482" s="37"/>
      <c r="C482" s="195" t="s">
        <v>890</v>
      </c>
      <c r="D482" s="195" t="s">
        <v>213</v>
      </c>
      <c r="E482" s="196" t="s">
        <v>3127</v>
      </c>
      <c r="F482" s="197" t="s">
        <v>4304</v>
      </c>
      <c r="G482" s="198" t="s">
        <v>243</v>
      </c>
      <c r="H482" s="199">
        <v>1</v>
      </c>
      <c r="I482" s="200"/>
      <c r="J482" s="201">
        <f>ROUND(I482*H482,2)</f>
        <v>0</v>
      </c>
      <c r="K482" s="197" t="s">
        <v>21</v>
      </c>
      <c r="L482" s="41"/>
      <c r="M482" s="202" t="s">
        <v>21</v>
      </c>
      <c r="N482" s="203" t="s">
        <v>44</v>
      </c>
      <c r="O482" s="66"/>
      <c r="P482" s="204">
        <f>O482*H482</f>
        <v>0</v>
      </c>
      <c r="Q482" s="204">
        <v>0</v>
      </c>
      <c r="R482" s="204">
        <f>Q482*H482</f>
        <v>0</v>
      </c>
      <c r="S482" s="204">
        <v>0</v>
      </c>
      <c r="T482" s="20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6" t="s">
        <v>100</v>
      </c>
      <c r="AT482" s="206" t="s">
        <v>213</v>
      </c>
      <c r="AU482" s="206" t="s">
        <v>80</v>
      </c>
      <c r="AY482" s="19" t="s">
        <v>211</v>
      </c>
      <c r="BE482" s="207">
        <f>IF(N482="základní",J482,0)</f>
        <v>0</v>
      </c>
      <c r="BF482" s="207">
        <f>IF(N482="snížená",J482,0)</f>
        <v>0</v>
      </c>
      <c r="BG482" s="207">
        <f>IF(N482="zákl. přenesená",J482,0)</f>
        <v>0</v>
      </c>
      <c r="BH482" s="207">
        <f>IF(N482="sníž. přenesená",J482,0)</f>
        <v>0</v>
      </c>
      <c r="BI482" s="207">
        <f>IF(N482="nulová",J482,0)</f>
        <v>0</v>
      </c>
      <c r="BJ482" s="19" t="s">
        <v>80</v>
      </c>
      <c r="BK482" s="207">
        <f>ROUND(I482*H482,2)</f>
        <v>0</v>
      </c>
      <c r="BL482" s="19" t="s">
        <v>100</v>
      </c>
      <c r="BM482" s="206" t="s">
        <v>2408</v>
      </c>
    </row>
    <row r="483" spans="1:65" s="2" customFormat="1" ht="19.5">
      <c r="A483" s="36"/>
      <c r="B483" s="37"/>
      <c r="C483" s="38"/>
      <c r="D483" s="210" t="s">
        <v>720</v>
      </c>
      <c r="E483" s="38"/>
      <c r="F483" s="262" t="s">
        <v>4305</v>
      </c>
      <c r="G483" s="38"/>
      <c r="H483" s="38"/>
      <c r="I483" s="119"/>
      <c r="J483" s="38"/>
      <c r="K483" s="38"/>
      <c r="L483" s="41"/>
      <c r="M483" s="263"/>
      <c r="N483" s="264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720</v>
      </c>
      <c r="AU483" s="19" t="s">
        <v>80</v>
      </c>
    </row>
    <row r="484" spans="1:65" s="2" customFormat="1" ht="16.5" customHeight="1">
      <c r="A484" s="36"/>
      <c r="B484" s="37"/>
      <c r="C484" s="195" t="s">
        <v>895</v>
      </c>
      <c r="D484" s="195" t="s">
        <v>213</v>
      </c>
      <c r="E484" s="196" t="s">
        <v>3137</v>
      </c>
      <c r="F484" s="197" t="s">
        <v>4307</v>
      </c>
      <c r="G484" s="198" t="s">
        <v>243</v>
      </c>
      <c r="H484" s="199">
        <v>1</v>
      </c>
      <c r="I484" s="200"/>
      <c r="J484" s="201">
        <f>ROUND(I484*H484,2)</f>
        <v>0</v>
      </c>
      <c r="K484" s="197" t="s">
        <v>21</v>
      </c>
      <c r="L484" s="41"/>
      <c r="M484" s="202" t="s">
        <v>21</v>
      </c>
      <c r="N484" s="203" t="s">
        <v>44</v>
      </c>
      <c r="O484" s="66"/>
      <c r="P484" s="204">
        <f>O484*H484</f>
        <v>0</v>
      </c>
      <c r="Q484" s="204">
        <v>0</v>
      </c>
      <c r="R484" s="204">
        <f>Q484*H484</f>
        <v>0</v>
      </c>
      <c r="S484" s="204">
        <v>0</v>
      </c>
      <c r="T484" s="20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06" t="s">
        <v>100</v>
      </c>
      <c r="AT484" s="206" t="s">
        <v>213</v>
      </c>
      <c r="AU484" s="206" t="s">
        <v>80</v>
      </c>
      <c r="AY484" s="19" t="s">
        <v>211</v>
      </c>
      <c r="BE484" s="207">
        <f>IF(N484="základní",J484,0)</f>
        <v>0</v>
      </c>
      <c r="BF484" s="207">
        <f>IF(N484="snížená",J484,0)</f>
        <v>0</v>
      </c>
      <c r="BG484" s="207">
        <f>IF(N484="zákl. přenesená",J484,0)</f>
        <v>0</v>
      </c>
      <c r="BH484" s="207">
        <f>IF(N484="sníž. přenesená",J484,0)</f>
        <v>0</v>
      </c>
      <c r="BI484" s="207">
        <f>IF(N484="nulová",J484,0)</f>
        <v>0</v>
      </c>
      <c r="BJ484" s="19" t="s">
        <v>80</v>
      </c>
      <c r="BK484" s="207">
        <f>ROUND(I484*H484,2)</f>
        <v>0</v>
      </c>
      <c r="BL484" s="19" t="s">
        <v>100</v>
      </c>
      <c r="BM484" s="206" t="s">
        <v>2416</v>
      </c>
    </row>
    <row r="485" spans="1:65" s="2" customFormat="1" ht="19.5">
      <c r="A485" s="36"/>
      <c r="B485" s="37"/>
      <c r="C485" s="38"/>
      <c r="D485" s="210" t="s">
        <v>720</v>
      </c>
      <c r="E485" s="38"/>
      <c r="F485" s="262" t="s">
        <v>4305</v>
      </c>
      <c r="G485" s="38"/>
      <c r="H485" s="38"/>
      <c r="I485" s="119"/>
      <c r="J485" s="38"/>
      <c r="K485" s="38"/>
      <c r="L485" s="41"/>
      <c r="M485" s="263"/>
      <c r="N485" s="264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720</v>
      </c>
      <c r="AU485" s="19" t="s">
        <v>80</v>
      </c>
    </row>
    <row r="486" spans="1:65" s="2" customFormat="1" ht="16.5" customHeight="1">
      <c r="A486" s="36"/>
      <c r="B486" s="37"/>
      <c r="C486" s="195" t="s">
        <v>901</v>
      </c>
      <c r="D486" s="195" t="s">
        <v>213</v>
      </c>
      <c r="E486" s="196" t="s">
        <v>3142</v>
      </c>
      <c r="F486" s="197" t="s">
        <v>4309</v>
      </c>
      <c r="G486" s="198" t="s">
        <v>1608</v>
      </c>
      <c r="H486" s="199">
        <v>21</v>
      </c>
      <c r="I486" s="200"/>
      <c r="J486" s="201">
        <f>ROUND(I486*H486,2)</f>
        <v>0</v>
      </c>
      <c r="K486" s="197" t="s">
        <v>21</v>
      </c>
      <c r="L486" s="41"/>
      <c r="M486" s="202" t="s">
        <v>21</v>
      </c>
      <c r="N486" s="203" t="s">
        <v>44</v>
      </c>
      <c r="O486" s="66"/>
      <c r="P486" s="204">
        <f>O486*H486</f>
        <v>0</v>
      </c>
      <c r="Q486" s="204">
        <v>0</v>
      </c>
      <c r="R486" s="204">
        <f>Q486*H486</f>
        <v>0</v>
      </c>
      <c r="S486" s="204">
        <v>0</v>
      </c>
      <c r="T486" s="20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6" t="s">
        <v>100</v>
      </c>
      <c r="AT486" s="206" t="s">
        <v>213</v>
      </c>
      <c r="AU486" s="206" t="s">
        <v>80</v>
      </c>
      <c r="AY486" s="19" t="s">
        <v>211</v>
      </c>
      <c r="BE486" s="207">
        <f>IF(N486="základní",J486,0)</f>
        <v>0</v>
      </c>
      <c r="BF486" s="207">
        <f>IF(N486="snížená",J486,0)</f>
        <v>0</v>
      </c>
      <c r="BG486" s="207">
        <f>IF(N486="zákl. přenesená",J486,0)</f>
        <v>0</v>
      </c>
      <c r="BH486" s="207">
        <f>IF(N486="sníž. přenesená",J486,0)</f>
        <v>0</v>
      </c>
      <c r="BI486" s="207">
        <f>IF(N486="nulová",J486,0)</f>
        <v>0</v>
      </c>
      <c r="BJ486" s="19" t="s">
        <v>80</v>
      </c>
      <c r="BK486" s="207">
        <f>ROUND(I486*H486,2)</f>
        <v>0</v>
      </c>
      <c r="BL486" s="19" t="s">
        <v>100</v>
      </c>
      <c r="BM486" s="206" t="s">
        <v>2428</v>
      </c>
    </row>
    <row r="487" spans="1:65" s="2" customFormat="1" ht="19.5">
      <c r="A487" s="36"/>
      <c r="B487" s="37"/>
      <c r="C487" s="38"/>
      <c r="D487" s="210" t="s">
        <v>720</v>
      </c>
      <c r="E487" s="38"/>
      <c r="F487" s="262" t="s">
        <v>4305</v>
      </c>
      <c r="G487" s="38"/>
      <c r="H487" s="38"/>
      <c r="I487" s="119"/>
      <c r="J487" s="38"/>
      <c r="K487" s="38"/>
      <c r="L487" s="41"/>
      <c r="M487" s="263"/>
      <c r="N487" s="264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720</v>
      </c>
      <c r="AU487" s="19" t="s">
        <v>80</v>
      </c>
    </row>
    <row r="488" spans="1:65" s="2" customFormat="1" ht="16.5" customHeight="1">
      <c r="A488" s="36"/>
      <c r="B488" s="37"/>
      <c r="C488" s="195" t="s">
        <v>905</v>
      </c>
      <c r="D488" s="195" t="s">
        <v>213</v>
      </c>
      <c r="E488" s="196" t="s">
        <v>3147</v>
      </c>
      <c r="F488" s="197" t="s">
        <v>4312</v>
      </c>
      <c r="G488" s="198" t="s">
        <v>243</v>
      </c>
      <c r="H488" s="199">
        <v>1</v>
      </c>
      <c r="I488" s="200"/>
      <c r="J488" s="201">
        <f>ROUND(I488*H488,2)</f>
        <v>0</v>
      </c>
      <c r="K488" s="197" t="s">
        <v>21</v>
      </c>
      <c r="L488" s="41"/>
      <c r="M488" s="202" t="s">
        <v>21</v>
      </c>
      <c r="N488" s="203" t="s">
        <v>44</v>
      </c>
      <c r="O488" s="66"/>
      <c r="P488" s="204">
        <f>O488*H488</f>
        <v>0</v>
      </c>
      <c r="Q488" s="204">
        <v>0</v>
      </c>
      <c r="R488" s="204">
        <f>Q488*H488</f>
        <v>0</v>
      </c>
      <c r="S488" s="204">
        <v>0</v>
      </c>
      <c r="T488" s="20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6" t="s">
        <v>100</v>
      </c>
      <c r="AT488" s="206" t="s">
        <v>213</v>
      </c>
      <c r="AU488" s="206" t="s">
        <v>80</v>
      </c>
      <c r="AY488" s="19" t="s">
        <v>211</v>
      </c>
      <c r="BE488" s="207">
        <f>IF(N488="základní",J488,0)</f>
        <v>0</v>
      </c>
      <c r="BF488" s="207">
        <f>IF(N488="snížená",J488,0)</f>
        <v>0</v>
      </c>
      <c r="BG488" s="207">
        <f>IF(N488="zákl. přenesená",J488,0)</f>
        <v>0</v>
      </c>
      <c r="BH488" s="207">
        <f>IF(N488="sníž. přenesená",J488,0)</f>
        <v>0</v>
      </c>
      <c r="BI488" s="207">
        <f>IF(N488="nulová",J488,0)</f>
        <v>0</v>
      </c>
      <c r="BJ488" s="19" t="s">
        <v>80</v>
      </c>
      <c r="BK488" s="207">
        <f>ROUND(I488*H488,2)</f>
        <v>0</v>
      </c>
      <c r="BL488" s="19" t="s">
        <v>100</v>
      </c>
      <c r="BM488" s="206" t="s">
        <v>2439</v>
      </c>
    </row>
    <row r="489" spans="1:65" s="2" customFormat="1" ht="21.75" customHeight="1">
      <c r="A489" s="36"/>
      <c r="B489" s="37"/>
      <c r="C489" s="195" t="s">
        <v>911</v>
      </c>
      <c r="D489" s="195" t="s">
        <v>213</v>
      </c>
      <c r="E489" s="196" t="s">
        <v>3151</v>
      </c>
      <c r="F489" s="197" t="s">
        <v>4314</v>
      </c>
      <c r="G489" s="198" t="s">
        <v>243</v>
      </c>
      <c r="H489" s="199">
        <v>1</v>
      </c>
      <c r="I489" s="200"/>
      <c r="J489" s="201">
        <f>ROUND(I489*H489,2)</f>
        <v>0</v>
      </c>
      <c r="K489" s="197" t="s">
        <v>21</v>
      </c>
      <c r="L489" s="41"/>
      <c r="M489" s="202" t="s">
        <v>21</v>
      </c>
      <c r="N489" s="203" t="s">
        <v>44</v>
      </c>
      <c r="O489" s="66"/>
      <c r="P489" s="204">
        <f>O489*H489</f>
        <v>0</v>
      </c>
      <c r="Q489" s="204">
        <v>0</v>
      </c>
      <c r="R489" s="204">
        <f>Q489*H489</f>
        <v>0</v>
      </c>
      <c r="S489" s="204">
        <v>0</v>
      </c>
      <c r="T489" s="20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6" t="s">
        <v>100</v>
      </c>
      <c r="AT489" s="206" t="s">
        <v>213</v>
      </c>
      <c r="AU489" s="206" t="s">
        <v>80</v>
      </c>
      <c r="AY489" s="19" t="s">
        <v>211</v>
      </c>
      <c r="BE489" s="207">
        <f>IF(N489="základní",J489,0)</f>
        <v>0</v>
      </c>
      <c r="BF489" s="207">
        <f>IF(N489="snížená",J489,0)</f>
        <v>0</v>
      </c>
      <c r="BG489" s="207">
        <f>IF(N489="zákl. přenesená",J489,0)</f>
        <v>0</v>
      </c>
      <c r="BH489" s="207">
        <f>IF(N489="sníž. přenesená",J489,0)</f>
        <v>0</v>
      </c>
      <c r="BI489" s="207">
        <f>IF(N489="nulová",J489,0)</f>
        <v>0</v>
      </c>
      <c r="BJ489" s="19" t="s">
        <v>80</v>
      </c>
      <c r="BK489" s="207">
        <f>ROUND(I489*H489,2)</f>
        <v>0</v>
      </c>
      <c r="BL489" s="19" t="s">
        <v>100</v>
      </c>
      <c r="BM489" s="206" t="s">
        <v>2453</v>
      </c>
    </row>
    <row r="490" spans="1:65" s="2" customFormat="1" ht="19.5">
      <c r="A490" s="36"/>
      <c r="B490" s="37"/>
      <c r="C490" s="38"/>
      <c r="D490" s="210" t="s">
        <v>720</v>
      </c>
      <c r="E490" s="38"/>
      <c r="F490" s="262" t="s">
        <v>4305</v>
      </c>
      <c r="G490" s="38"/>
      <c r="H490" s="38"/>
      <c r="I490" s="119"/>
      <c r="J490" s="38"/>
      <c r="K490" s="38"/>
      <c r="L490" s="41"/>
      <c r="M490" s="263"/>
      <c r="N490" s="264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720</v>
      </c>
      <c r="AU490" s="19" t="s">
        <v>80</v>
      </c>
    </row>
    <row r="491" spans="1:65" s="2" customFormat="1" ht="16.5" customHeight="1">
      <c r="A491" s="36"/>
      <c r="B491" s="37"/>
      <c r="C491" s="195" t="s">
        <v>915</v>
      </c>
      <c r="D491" s="195" t="s">
        <v>213</v>
      </c>
      <c r="E491" s="196" t="s">
        <v>3155</v>
      </c>
      <c r="F491" s="197" t="s">
        <v>4316</v>
      </c>
      <c r="G491" s="198" t="s">
        <v>1608</v>
      </c>
      <c r="H491" s="199">
        <v>1</v>
      </c>
      <c r="I491" s="200"/>
      <c r="J491" s="201">
        <f>ROUND(I491*H491,2)</f>
        <v>0</v>
      </c>
      <c r="K491" s="197" t="s">
        <v>21</v>
      </c>
      <c r="L491" s="41"/>
      <c r="M491" s="202" t="s">
        <v>21</v>
      </c>
      <c r="N491" s="203" t="s">
        <v>44</v>
      </c>
      <c r="O491" s="66"/>
      <c r="P491" s="204">
        <f>O491*H491</f>
        <v>0</v>
      </c>
      <c r="Q491" s="204">
        <v>0</v>
      </c>
      <c r="R491" s="204">
        <f>Q491*H491</f>
        <v>0</v>
      </c>
      <c r="S491" s="204">
        <v>0</v>
      </c>
      <c r="T491" s="20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6" t="s">
        <v>100</v>
      </c>
      <c r="AT491" s="206" t="s">
        <v>213</v>
      </c>
      <c r="AU491" s="206" t="s">
        <v>80</v>
      </c>
      <c r="AY491" s="19" t="s">
        <v>211</v>
      </c>
      <c r="BE491" s="207">
        <f>IF(N491="základní",J491,0)</f>
        <v>0</v>
      </c>
      <c r="BF491" s="207">
        <f>IF(N491="snížená",J491,0)</f>
        <v>0</v>
      </c>
      <c r="BG491" s="207">
        <f>IF(N491="zákl. přenesená",J491,0)</f>
        <v>0</v>
      </c>
      <c r="BH491" s="207">
        <f>IF(N491="sníž. přenesená",J491,0)</f>
        <v>0</v>
      </c>
      <c r="BI491" s="207">
        <f>IF(N491="nulová",J491,0)</f>
        <v>0</v>
      </c>
      <c r="BJ491" s="19" t="s">
        <v>80</v>
      </c>
      <c r="BK491" s="207">
        <f>ROUND(I491*H491,2)</f>
        <v>0</v>
      </c>
      <c r="BL491" s="19" t="s">
        <v>100</v>
      </c>
      <c r="BM491" s="206" t="s">
        <v>2463</v>
      </c>
    </row>
    <row r="492" spans="1:65" s="2" customFormat="1" ht="19.5">
      <c r="A492" s="36"/>
      <c r="B492" s="37"/>
      <c r="C492" s="38"/>
      <c r="D492" s="210" t="s">
        <v>720</v>
      </c>
      <c r="E492" s="38"/>
      <c r="F492" s="262" t="s">
        <v>4810</v>
      </c>
      <c r="G492" s="38"/>
      <c r="H492" s="38"/>
      <c r="I492" s="119"/>
      <c r="J492" s="38"/>
      <c r="K492" s="38"/>
      <c r="L492" s="41"/>
      <c r="M492" s="263"/>
      <c r="N492" s="264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720</v>
      </c>
      <c r="AU492" s="19" t="s">
        <v>80</v>
      </c>
    </row>
    <row r="493" spans="1:65" s="12" customFormat="1" ht="25.9" customHeight="1">
      <c r="B493" s="179"/>
      <c r="C493" s="180"/>
      <c r="D493" s="181" t="s">
        <v>72</v>
      </c>
      <c r="E493" s="182" t="s">
        <v>3224</v>
      </c>
      <c r="F493" s="182" t="s">
        <v>4826</v>
      </c>
      <c r="G493" s="180"/>
      <c r="H493" s="180"/>
      <c r="I493" s="183"/>
      <c r="J493" s="184">
        <f>BK493</f>
        <v>0</v>
      </c>
      <c r="K493" s="180"/>
      <c r="L493" s="185"/>
      <c r="M493" s="281"/>
      <c r="N493" s="282"/>
      <c r="O493" s="282"/>
      <c r="P493" s="283">
        <v>0</v>
      </c>
      <c r="Q493" s="282"/>
      <c r="R493" s="283">
        <v>0</v>
      </c>
      <c r="S493" s="282"/>
      <c r="T493" s="284">
        <v>0</v>
      </c>
      <c r="AR493" s="190" t="s">
        <v>80</v>
      </c>
      <c r="AT493" s="191" t="s">
        <v>72</v>
      </c>
      <c r="AU493" s="191" t="s">
        <v>73</v>
      </c>
      <c r="AY493" s="190" t="s">
        <v>211</v>
      </c>
      <c r="BK493" s="192">
        <v>0</v>
      </c>
    </row>
    <row r="494" spans="1:65" s="2" customFormat="1" ht="6.95" customHeight="1">
      <c r="A494" s="36"/>
      <c r="B494" s="49"/>
      <c r="C494" s="50"/>
      <c r="D494" s="50"/>
      <c r="E494" s="50"/>
      <c r="F494" s="50"/>
      <c r="G494" s="50"/>
      <c r="H494" s="50"/>
      <c r="I494" s="145"/>
      <c r="J494" s="50"/>
      <c r="K494" s="50"/>
      <c r="L494" s="41"/>
      <c r="M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</row>
  </sheetData>
  <sheetProtection algorithmName="SHA-512" hashValue="prKcZTtXjheNQuCIVnxqVUXXm8wGT+e32BAHPqCIpAAUkyg8D8C1ry1tH7h/Pq+oLtOZ0uyDk9dJvZSEEODh9Q==" saltValue="oImYJvsCnuuoXTenGcN/diw0Os+mTvmq8f5oDfAkU2ZV973C3nxhYnP9pQGnOdypd4Df/rALxoTUjE1jeZIUDw==" spinCount="100000" sheet="1" objects="1" scenarios="1" formatColumns="0" formatRows="0" autoFilter="0"/>
  <autoFilter ref="C99:K493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120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142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4354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4319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ROUND(J92,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ROUND((SUM(BE92:BE94)),  2)</f>
        <v>0</v>
      </c>
      <c r="G37" s="36"/>
      <c r="H37" s="36"/>
      <c r="I37" s="134">
        <v>0.21</v>
      </c>
      <c r="J37" s="133">
        <f>ROUND(((SUM(BE92:BE94))*I37),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ROUND((SUM(BF92:BF94)),  2)</f>
        <v>0</v>
      </c>
      <c r="G38" s="36"/>
      <c r="H38" s="36"/>
      <c r="I38" s="134">
        <v>0.15</v>
      </c>
      <c r="J38" s="133">
        <f>ROUND(((SUM(BF92:BF94))*I38),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ROUND((SUM(BG92:BG94)),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ROUND((SUM(BH92:BH94)),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ROUND((SUM(BI92:BI94)),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142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4354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03 - Vedlejší rozpočtové náklady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J92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1101</v>
      </c>
      <c r="E68" s="157"/>
      <c r="F68" s="157"/>
      <c r="G68" s="157"/>
      <c r="H68" s="157"/>
      <c r="I68" s="158"/>
      <c r="J68" s="159">
        <f>J93</f>
        <v>0</v>
      </c>
      <c r="K68" s="155"/>
      <c r="L68" s="160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9"/>
      <c r="J69" s="38"/>
      <c r="K69" s="38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5"/>
      <c r="J70" s="50"/>
      <c r="K70" s="50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8"/>
      <c r="J74" s="52"/>
      <c r="K74" s="52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5" t="s">
        <v>196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430" t="str">
        <f>E7</f>
        <v>Dostavba budovy F2</v>
      </c>
      <c r="F78" s="431"/>
      <c r="G78" s="431"/>
      <c r="H78" s="431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3"/>
      <c r="C79" s="31" t="s">
        <v>139</v>
      </c>
      <c r="D79" s="24"/>
      <c r="E79" s="24"/>
      <c r="F79" s="24"/>
      <c r="G79" s="24"/>
      <c r="H79" s="24"/>
      <c r="I79" s="110"/>
      <c r="J79" s="24"/>
      <c r="K79" s="24"/>
      <c r="L79" s="22"/>
    </row>
    <row r="80" spans="1:47" s="1" customFormat="1" ht="16.5" customHeight="1">
      <c r="B80" s="23"/>
      <c r="C80" s="24"/>
      <c r="D80" s="24"/>
      <c r="E80" s="430" t="s">
        <v>142</v>
      </c>
      <c r="F80" s="406"/>
      <c r="G80" s="406"/>
      <c r="H80" s="406"/>
      <c r="I80" s="110"/>
      <c r="J80" s="24"/>
      <c r="K80" s="24"/>
      <c r="L80" s="22"/>
    </row>
    <row r="81" spans="1:65" s="1" customFormat="1" ht="12" customHeight="1">
      <c r="B81" s="23"/>
      <c r="C81" s="31" t="s">
        <v>144</v>
      </c>
      <c r="D81" s="24"/>
      <c r="E81" s="24"/>
      <c r="F81" s="24"/>
      <c r="G81" s="24"/>
      <c r="H81" s="24"/>
      <c r="I81" s="110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32" t="s">
        <v>4354</v>
      </c>
      <c r="F82" s="433"/>
      <c r="G82" s="433"/>
      <c r="H82" s="433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150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77" t="str">
        <f>E13</f>
        <v>03 - Vedlejší rozpočtové náklady</v>
      </c>
      <c r="F84" s="433"/>
      <c r="G84" s="433"/>
      <c r="H84" s="433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22</v>
      </c>
      <c r="D86" s="38"/>
      <c r="E86" s="38"/>
      <c r="F86" s="29" t="str">
        <f>F16</f>
        <v>Liberec</v>
      </c>
      <c r="G86" s="38"/>
      <c r="H86" s="38"/>
      <c r="I86" s="121" t="s">
        <v>24</v>
      </c>
      <c r="J86" s="61" t="str">
        <f>IF(J16="","",J16)</f>
        <v>2. 11. 2020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26</v>
      </c>
      <c r="D88" s="38"/>
      <c r="E88" s="38"/>
      <c r="F88" s="29" t="str">
        <f>E19</f>
        <v>Technická univerzita v Liberci</v>
      </c>
      <c r="G88" s="38"/>
      <c r="H88" s="38"/>
      <c r="I88" s="121" t="s">
        <v>32</v>
      </c>
      <c r="J88" s="34" t="str">
        <f>E25</f>
        <v>UNION.ARCH spol. s r.o.</v>
      </c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30</v>
      </c>
      <c r="D89" s="38"/>
      <c r="E89" s="38"/>
      <c r="F89" s="29" t="str">
        <f>IF(E22="","",E22)</f>
        <v>Vyplň údaj</v>
      </c>
      <c r="G89" s="38"/>
      <c r="H89" s="38"/>
      <c r="I89" s="121" t="s">
        <v>35</v>
      </c>
      <c r="J89" s="34" t="str">
        <f>E28</f>
        <v>PROPOS Liberec s.r.o.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67"/>
      <c r="B91" s="168"/>
      <c r="C91" s="169" t="s">
        <v>197</v>
      </c>
      <c r="D91" s="170" t="s">
        <v>58</v>
      </c>
      <c r="E91" s="170" t="s">
        <v>54</v>
      </c>
      <c r="F91" s="170" t="s">
        <v>55</v>
      </c>
      <c r="G91" s="170" t="s">
        <v>198</v>
      </c>
      <c r="H91" s="170" t="s">
        <v>199</v>
      </c>
      <c r="I91" s="171" t="s">
        <v>200</v>
      </c>
      <c r="J91" s="170" t="s">
        <v>174</v>
      </c>
      <c r="K91" s="172" t="s">
        <v>201</v>
      </c>
      <c r="L91" s="173"/>
      <c r="M91" s="70" t="s">
        <v>21</v>
      </c>
      <c r="N91" s="71" t="s">
        <v>43</v>
      </c>
      <c r="O91" s="71" t="s">
        <v>202</v>
      </c>
      <c r="P91" s="71" t="s">
        <v>203</v>
      </c>
      <c r="Q91" s="71" t="s">
        <v>204</v>
      </c>
      <c r="R91" s="71" t="s">
        <v>205</v>
      </c>
      <c r="S91" s="71" t="s">
        <v>206</v>
      </c>
      <c r="T91" s="72" t="s">
        <v>207</v>
      </c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spans="1:65" s="2" customFormat="1" ht="22.9" customHeight="1">
      <c r="A92" s="36"/>
      <c r="B92" s="37"/>
      <c r="C92" s="77" t="s">
        <v>208</v>
      </c>
      <c r="D92" s="38"/>
      <c r="E92" s="38"/>
      <c r="F92" s="38"/>
      <c r="G92" s="38"/>
      <c r="H92" s="38"/>
      <c r="I92" s="119"/>
      <c r="J92" s="174">
        <f>BK92</f>
        <v>0</v>
      </c>
      <c r="K92" s="38"/>
      <c r="L92" s="41"/>
      <c r="M92" s="73"/>
      <c r="N92" s="175"/>
      <c r="O92" s="74"/>
      <c r="P92" s="176">
        <f>P93</f>
        <v>0</v>
      </c>
      <c r="Q92" s="74"/>
      <c r="R92" s="176">
        <f>R93</f>
        <v>0</v>
      </c>
      <c r="S92" s="74"/>
      <c r="T92" s="17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175</v>
      </c>
      <c r="BK92" s="178">
        <f>BK93</f>
        <v>0</v>
      </c>
    </row>
    <row r="93" spans="1:65" s="12" customFormat="1" ht="25.9" customHeight="1">
      <c r="B93" s="179"/>
      <c r="C93" s="180"/>
      <c r="D93" s="181" t="s">
        <v>72</v>
      </c>
      <c r="E93" s="182" t="s">
        <v>1102</v>
      </c>
      <c r="F93" s="182" t="s">
        <v>91</v>
      </c>
      <c r="G93" s="180"/>
      <c r="H93" s="180"/>
      <c r="I93" s="183"/>
      <c r="J93" s="184">
        <f>BK93</f>
        <v>0</v>
      </c>
      <c r="K93" s="180"/>
      <c r="L93" s="185"/>
      <c r="M93" s="186"/>
      <c r="N93" s="187"/>
      <c r="O93" s="187"/>
      <c r="P93" s="188">
        <f>P94</f>
        <v>0</v>
      </c>
      <c r="Q93" s="187"/>
      <c r="R93" s="188">
        <f>R94</f>
        <v>0</v>
      </c>
      <c r="S93" s="187"/>
      <c r="T93" s="189">
        <f>T94</f>
        <v>0</v>
      </c>
      <c r="AR93" s="190" t="s">
        <v>245</v>
      </c>
      <c r="AT93" s="191" t="s">
        <v>72</v>
      </c>
      <c r="AU93" s="191" t="s">
        <v>73</v>
      </c>
      <c r="AY93" s="190" t="s">
        <v>211</v>
      </c>
      <c r="BK93" s="192">
        <f>BK94</f>
        <v>0</v>
      </c>
    </row>
    <row r="94" spans="1:65" s="2" customFormat="1" ht="16.5" customHeight="1">
      <c r="A94" s="36"/>
      <c r="B94" s="37"/>
      <c r="C94" s="195" t="s">
        <v>80</v>
      </c>
      <c r="D94" s="195" t="s">
        <v>213</v>
      </c>
      <c r="E94" s="196" t="s">
        <v>1103</v>
      </c>
      <c r="F94" s="197" t="s">
        <v>4827</v>
      </c>
      <c r="G94" s="198" t="s">
        <v>752</v>
      </c>
      <c r="H94" s="199">
        <v>1</v>
      </c>
      <c r="I94" s="200"/>
      <c r="J94" s="201">
        <f>ROUND(I94*H94,2)</f>
        <v>0</v>
      </c>
      <c r="K94" s="197" t="s">
        <v>21</v>
      </c>
      <c r="L94" s="41"/>
      <c r="M94" s="268" t="s">
        <v>21</v>
      </c>
      <c r="N94" s="269" t="s">
        <v>44</v>
      </c>
      <c r="O94" s="270"/>
      <c r="P94" s="271">
        <f>O94*H94</f>
        <v>0</v>
      </c>
      <c r="Q94" s="271">
        <v>0</v>
      </c>
      <c r="R94" s="271">
        <f>Q94*H94</f>
        <v>0</v>
      </c>
      <c r="S94" s="271">
        <v>0</v>
      </c>
      <c r="T94" s="27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6" t="s">
        <v>1105</v>
      </c>
      <c r="AT94" s="206" t="s">
        <v>213</v>
      </c>
      <c r="AU94" s="206" t="s">
        <v>80</v>
      </c>
      <c r="AY94" s="19" t="s">
        <v>211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9" t="s">
        <v>80</v>
      </c>
      <c r="BK94" s="207">
        <f>ROUND(I94*H94,2)</f>
        <v>0</v>
      </c>
      <c r="BL94" s="19" t="s">
        <v>1105</v>
      </c>
      <c r="BM94" s="206" t="s">
        <v>1106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145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kIfbUr3F1QtfE55pSuz1pnGIt/jVthuv/9SSZL42hiPnqtSyxZrOfeqvXZCO3jUvu4txofmqHJlZgXDMIzpXFg==" saltValue="esuqm6t4wOFE+8NmDo1rPIaGJywRsMbvM67qTLLw5Gp8IHGLLPaasJbAhg6q/4NjwBM2b11nN8O/8en6iZCeTg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124</v>
      </c>
      <c r="AZ2" s="111" t="s">
        <v>1142</v>
      </c>
      <c r="BA2" s="111" t="s">
        <v>21</v>
      </c>
      <c r="BB2" s="111" t="s">
        <v>21</v>
      </c>
      <c r="BC2" s="111" t="s">
        <v>4828</v>
      </c>
      <c r="BD2" s="111" t="s">
        <v>82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  <c r="AZ3" s="111" t="s">
        <v>4829</v>
      </c>
      <c r="BA3" s="111" t="s">
        <v>21</v>
      </c>
      <c r="BB3" s="111" t="s">
        <v>21</v>
      </c>
      <c r="BC3" s="111" t="s">
        <v>4830</v>
      </c>
      <c r="BD3" s="111" t="s">
        <v>82</v>
      </c>
    </row>
    <row r="4" spans="1:5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  <c r="AZ4" s="111" t="s">
        <v>4831</v>
      </c>
      <c r="BA4" s="111" t="s">
        <v>21</v>
      </c>
      <c r="BB4" s="111" t="s">
        <v>21</v>
      </c>
      <c r="BC4" s="111" t="s">
        <v>4832</v>
      </c>
      <c r="BD4" s="111" t="s">
        <v>82</v>
      </c>
    </row>
    <row r="5" spans="1:56" s="1" customFormat="1" ht="6.95" customHeight="1">
      <c r="B5" s="22"/>
      <c r="I5" s="110"/>
      <c r="L5" s="22"/>
      <c r="AZ5" s="111" t="s">
        <v>4833</v>
      </c>
      <c r="BA5" s="111" t="s">
        <v>21</v>
      </c>
      <c r="BB5" s="111" t="s">
        <v>21</v>
      </c>
      <c r="BC5" s="111" t="s">
        <v>4834</v>
      </c>
      <c r="BD5" s="111" t="s">
        <v>82</v>
      </c>
    </row>
    <row r="6" spans="1:56" s="1" customFormat="1" ht="12" customHeight="1">
      <c r="B6" s="22"/>
      <c r="D6" s="117" t="s">
        <v>16</v>
      </c>
      <c r="I6" s="110"/>
      <c r="L6" s="22"/>
      <c r="AZ6" s="111" t="s">
        <v>4835</v>
      </c>
      <c r="BA6" s="111" t="s">
        <v>21</v>
      </c>
      <c r="BB6" s="111" t="s">
        <v>21</v>
      </c>
      <c r="BC6" s="111" t="s">
        <v>4836</v>
      </c>
      <c r="BD6" s="111" t="s">
        <v>82</v>
      </c>
    </row>
    <row r="7" spans="1:5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  <c r="AZ7" s="111" t="s">
        <v>4837</v>
      </c>
      <c r="BA7" s="111" t="s">
        <v>21</v>
      </c>
      <c r="BB7" s="111" t="s">
        <v>21</v>
      </c>
      <c r="BC7" s="111" t="s">
        <v>4838</v>
      </c>
      <c r="BD7" s="111" t="s">
        <v>82</v>
      </c>
    </row>
    <row r="8" spans="1:56" ht="12.75">
      <c r="B8" s="22"/>
      <c r="D8" s="117" t="s">
        <v>139</v>
      </c>
      <c r="L8" s="22"/>
      <c r="AZ8" s="111" t="s">
        <v>4839</v>
      </c>
      <c r="BA8" s="111" t="s">
        <v>21</v>
      </c>
      <c r="BB8" s="111" t="s">
        <v>21</v>
      </c>
      <c r="BC8" s="111" t="s">
        <v>4840</v>
      </c>
      <c r="BD8" s="111" t="s">
        <v>82</v>
      </c>
    </row>
    <row r="9" spans="1:56" s="1" customFormat="1" ht="16.5" customHeight="1">
      <c r="B9" s="22"/>
      <c r="E9" s="422" t="s">
        <v>4841</v>
      </c>
      <c r="F9" s="421"/>
      <c r="G9" s="421"/>
      <c r="H9" s="421"/>
      <c r="I9" s="110"/>
      <c r="L9" s="22"/>
      <c r="AZ9" s="111" t="s">
        <v>170</v>
      </c>
      <c r="BA9" s="111" t="s">
        <v>21</v>
      </c>
      <c r="BB9" s="111" t="s">
        <v>21</v>
      </c>
      <c r="BC9" s="111" t="s">
        <v>4842</v>
      </c>
      <c r="BD9" s="111" t="s">
        <v>82</v>
      </c>
    </row>
    <row r="10" spans="1:56" s="1" customFormat="1" ht="12" customHeight="1">
      <c r="B10" s="22"/>
      <c r="D10" s="117" t="s">
        <v>144</v>
      </c>
      <c r="I10" s="110"/>
      <c r="L10" s="22"/>
      <c r="AZ10" s="111" t="s">
        <v>1200</v>
      </c>
      <c r="BA10" s="111" t="s">
        <v>21</v>
      </c>
      <c r="BB10" s="111" t="s">
        <v>21</v>
      </c>
      <c r="BC10" s="111" t="s">
        <v>4843</v>
      </c>
      <c r="BD10" s="111" t="s">
        <v>82</v>
      </c>
    </row>
    <row r="11" spans="1:56" s="2" customFormat="1" ht="16.5" customHeight="1">
      <c r="A11" s="36"/>
      <c r="B11" s="41"/>
      <c r="C11" s="36"/>
      <c r="D11" s="36"/>
      <c r="E11" s="424" t="s">
        <v>147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1" t="s">
        <v>168</v>
      </c>
      <c r="BA11" s="111" t="s">
        <v>21</v>
      </c>
      <c r="BB11" s="111" t="s">
        <v>21</v>
      </c>
      <c r="BC11" s="111" t="s">
        <v>989</v>
      </c>
      <c r="BD11" s="111" t="s">
        <v>82</v>
      </c>
    </row>
    <row r="12" spans="1:5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26" t="s">
        <v>153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7" t="s">
        <v>18</v>
      </c>
      <c r="E15" s="36"/>
      <c r="F15" s="104" t="s">
        <v>19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23"/>
      <c r="B31" s="124"/>
      <c r="C31" s="123"/>
      <c r="D31" s="123"/>
      <c r="E31" s="429" t="s">
        <v>1166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ROUND(J106,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ROUND((SUM(BE106:BE605)),  2)</f>
        <v>0</v>
      </c>
      <c r="G37" s="36"/>
      <c r="H37" s="36"/>
      <c r="I37" s="134">
        <v>0.21</v>
      </c>
      <c r="J37" s="133">
        <f>ROUND(((SUM(BE106:BE605))*I37),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ROUND((SUM(BF106:BF605)),  2)</f>
        <v>0</v>
      </c>
      <c r="G38" s="36"/>
      <c r="H38" s="36"/>
      <c r="I38" s="134">
        <v>0.15</v>
      </c>
      <c r="J38" s="133">
        <f>ROUND(((SUM(BF106:BF605))*I38),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ROUND((SUM(BG106:BG605)),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ROUND((SUM(BH106:BH605)),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ROUND((SUM(BI106:BI605)),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4841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147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01 - Architektonicko stavební část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J106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176</v>
      </c>
      <c r="E68" s="157"/>
      <c r="F68" s="157"/>
      <c r="G68" s="157"/>
      <c r="H68" s="157"/>
      <c r="I68" s="158"/>
      <c r="J68" s="159">
        <f>J107</f>
        <v>0</v>
      </c>
      <c r="K68" s="155"/>
      <c r="L68" s="160"/>
    </row>
    <row r="69" spans="1:47" s="10" customFormat="1" ht="19.899999999999999" customHeight="1">
      <c r="B69" s="161"/>
      <c r="C69" s="98"/>
      <c r="D69" s="162" t="s">
        <v>177</v>
      </c>
      <c r="E69" s="163"/>
      <c r="F69" s="163"/>
      <c r="G69" s="163"/>
      <c r="H69" s="163"/>
      <c r="I69" s="164"/>
      <c r="J69" s="165">
        <f>J108</f>
        <v>0</v>
      </c>
      <c r="K69" s="98"/>
      <c r="L69" s="166"/>
    </row>
    <row r="70" spans="1:47" s="10" customFormat="1" ht="19.899999999999999" customHeight="1">
      <c r="B70" s="161"/>
      <c r="C70" s="98"/>
      <c r="D70" s="162" t="s">
        <v>180</v>
      </c>
      <c r="E70" s="163"/>
      <c r="F70" s="163"/>
      <c r="G70" s="163"/>
      <c r="H70" s="163"/>
      <c r="I70" s="164"/>
      <c r="J70" s="165">
        <f>J114</f>
        <v>0</v>
      </c>
      <c r="K70" s="98"/>
      <c r="L70" s="166"/>
    </row>
    <row r="71" spans="1:47" s="10" customFormat="1" ht="19.899999999999999" customHeight="1">
      <c r="B71" s="161"/>
      <c r="C71" s="98"/>
      <c r="D71" s="162" t="s">
        <v>181</v>
      </c>
      <c r="E71" s="163"/>
      <c r="F71" s="163"/>
      <c r="G71" s="163"/>
      <c r="H71" s="163"/>
      <c r="I71" s="164"/>
      <c r="J71" s="165">
        <f>J122</f>
        <v>0</v>
      </c>
      <c r="K71" s="98"/>
      <c r="L71" s="166"/>
    </row>
    <row r="72" spans="1:47" s="10" customFormat="1" ht="19.899999999999999" customHeight="1">
      <c r="B72" s="161"/>
      <c r="C72" s="98"/>
      <c r="D72" s="162" t="s">
        <v>182</v>
      </c>
      <c r="E72" s="163"/>
      <c r="F72" s="163"/>
      <c r="G72" s="163"/>
      <c r="H72" s="163"/>
      <c r="I72" s="164"/>
      <c r="J72" s="165">
        <f>J131</f>
        <v>0</v>
      </c>
      <c r="K72" s="98"/>
      <c r="L72" s="166"/>
    </row>
    <row r="73" spans="1:47" s="10" customFormat="1" ht="19.899999999999999" customHeight="1">
      <c r="B73" s="161"/>
      <c r="C73" s="98"/>
      <c r="D73" s="162" t="s">
        <v>184</v>
      </c>
      <c r="E73" s="163"/>
      <c r="F73" s="163"/>
      <c r="G73" s="163"/>
      <c r="H73" s="163"/>
      <c r="I73" s="164"/>
      <c r="J73" s="165">
        <f>J202</f>
        <v>0</v>
      </c>
      <c r="K73" s="98"/>
      <c r="L73" s="166"/>
    </row>
    <row r="74" spans="1:47" s="10" customFormat="1" ht="19.899999999999999" customHeight="1">
      <c r="B74" s="161"/>
      <c r="C74" s="98"/>
      <c r="D74" s="162" t="s">
        <v>185</v>
      </c>
      <c r="E74" s="163"/>
      <c r="F74" s="163"/>
      <c r="G74" s="163"/>
      <c r="H74" s="163"/>
      <c r="I74" s="164"/>
      <c r="J74" s="165">
        <f>J276</f>
        <v>0</v>
      </c>
      <c r="K74" s="98"/>
      <c r="L74" s="166"/>
    </row>
    <row r="75" spans="1:47" s="10" customFormat="1" ht="19.899999999999999" customHeight="1">
      <c r="B75" s="161"/>
      <c r="C75" s="98"/>
      <c r="D75" s="162" t="s">
        <v>186</v>
      </c>
      <c r="E75" s="163"/>
      <c r="F75" s="163"/>
      <c r="G75" s="163"/>
      <c r="H75" s="163"/>
      <c r="I75" s="164"/>
      <c r="J75" s="165">
        <f>J300</f>
        <v>0</v>
      </c>
      <c r="K75" s="98"/>
      <c r="L75" s="166"/>
    </row>
    <row r="76" spans="1:47" s="9" customFormat="1" ht="24.95" customHeight="1">
      <c r="B76" s="154"/>
      <c r="C76" s="155"/>
      <c r="D76" s="156" t="s">
        <v>187</v>
      </c>
      <c r="E76" s="157"/>
      <c r="F76" s="157"/>
      <c r="G76" s="157"/>
      <c r="H76" s="157"/>
      <c r="I76" s="158"/>
      <c r="J76" s="159">
        <f>J303</f>
        <v>0</v>
      </c>
      <c r="K76" s="155"/>
      <c r="L76" s="160"/>
    </row>
    <row r="77" spans="1:47" s="10" customFormat="1" ht="19.899999999999999" customHeight="1">
      <c r="B77" s="161"/>
      <c r="C77" s="98"/>
      <c r="D77" s="162" t="s">
        <v>189</v>
      </c>
      <c r="E77" s="163"/>
      <c r="F77" s="163"/>
      <c r="G77" s="163"/>
      <c r="H77" s="163"/>
      <c r="I77" s="164"/>
      <c r="J77" s="165">
        <f>J304</f>
        <v>0</v>
      </c>
      <c r="K77" s="98"/>
      <c r="L77" s="166"/>
    </row>
    <row r="78" spans="1:47" s="10" customFormat="1" ht="19.899999999999999" customHeight="1">
      <c r="B78" s="161"/>
      <c r="C78" s="98"/>
      <c r="D78" s="162" t="s">
        <v>4844</v>
      </c>
      <c r="E78" s="163"/>
      <c r="F78" s="163"/>
      <c r="G78" s="163"/>
      <c r="H78" s="163"/>
      <c r="I78" s="164"/>
      <c r="J78" s="165">
        <f>J315</f>
        <v>0</v>
      </c>
      <c r="K78" s="98"/>
      <c r="L78" s="166"/>
    </row>
    <row r="79" spans="1:47" s="10" customFormat="1" ht="19.899999999999999" customHeight="1">
      <c r="B79" s="161"/>
      <c r="C79" s="98"/>
      <c r="D79" s="162" t="s">
        <v>191</v>
      </c>
      <c r="E79" s="163"/>
      <c r="F79" s="163"/>
      <c r="G79" s="163"/>
      <c r="H79" s="163"/>
      <c r="I79" s="164"/>
      <c r="J79" s="165">
        <f>J332</f>
        <v>0</v>
      </c>
      <c r="K79" s="98"/>
      <c r="L79" s="166"/>
    </row>
    <row r="80" spans="1:47" s="10" customFormat="1" ht="19.899999999999999" customHeight="1">
      <c r="B80" s="161"/>
      <c r="C80" s="98"/>
      <c r="D80" s="162" t="s">
        <v>192</v>
      </c>
      <c r="E80" s="163"/>
      <c r="F80" s="163"/>
      <c r="G80" s="163"/>
      <c r="H80" s="163"/>
      <c r="I80" s="164"/>
      <c r="J80" s="165">
        <f>J345</f>
        <v>0</v>
      </c>
      <c r="K80" s="98"/>
      <c r="L80" s="166"/>
    </row>
    <row r="81" spans="1:31" s="10" customFormat="1" ht="19.899999999999999" customHeight="1">
      <c r="B81" s="161"/>
      <c r="C81" s="98"/>
      <c r="D81" s="162" t="s">
        <v>1214</v>
      </c>
      <c r="E81" s="163"/>
      <c r="F81" s="163"/>
      <c r="G81" s="163"/>
      <c r="H81" s="163"/>
      <c r="I81" s="164"/>
      <c r="J81" s="165">
        <f>J421</f>
        <v>0</v>
      </c>
      <c r="K81" s="98"/>
      <c r="L81" s="166"/>
    </row>
    <row r="82" spans="1:31" s="10" customFormat="1" ht="19.899999999999999" customHeight="1">
      <c r="B82" s="161"/>
      <c r="C82" s="98"/>
      <c r="D82" s="162" t="s">
        <v>195</v>
      </c>
      <c r="E82" s="163"/>
      <c r="F82" s="163"/>
      <c r="G82" s="163"/>
      <c r="H82" s="163"/>
      <c r="I82" s="164"/>
      <c r="J82" s="165">
        <f>J485</f>
        <v>0</v>
      </c>
      <c r="K82" s="98"/>
      <c r="L82" s="166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145"/>
      <c r="J84" s="50"/>
      <c r="K84" s="50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148"/>
      <c r="J88" s="52"/>
      <c r="K88" s="52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196</v>
      </c>
      <c r="D89" s="38"/>
      <c r="E89" s="38"/>
      <c r="F89" s="38"/>
      <c r="G89" s="38"/>
      <c r="H89" s="38"/>
      <c r="I89" s="119"/>
      <c r="J89" s="38"/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119"/>
      <c r="J91" s="38"/>
      <c r="K91" s="38"/>
      <c r="L91" s="120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430" t="str">
        <f>E7</f>
        <v>Dostavba budovy F2</v>
      </c>
      <c r="F92" s="431"/>
      <c r="G92" s="431"/>
      <c r="H92" s="431"/>
      <c r="I92" s="119"/>
      <c r="J92" s="38"/>
      <c r="K92" s="38"/>
      <c r="L92" s="120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139</v>
      </c>
      <c r="D93" s="24"/>
      <c r="E93" s="24"/>
      <c r="F93" s="24"/>
      <c r="G93" s="24"/>
      <c r="H93" s="24"/>
      <c r="I93" s="110"/>
      <c r="J93" s="24"/>
      <c r="K93" s="24"/>
      <c r="L93" s="22"/>
    </row>
    <row r="94" spans="1:31" s="1" customFormat="1" ht="16.5" customHeight="1">
      <c r="B94" s="23"/>
      <c r="C94" s="24"/>
      <c r="D94" s="24"/>
      <c r="E94" s="430" t="s">
        <v>4841</v>
      </c>
      <c r="F94" s="406"/>
      <c r="G94" s="406"/>
      <c r="H94" s="406"/>
      <c r="I94" s="110"/>
      <c r="J94" s="24"/>
      <c r="K94" s="24"/>
      <c r="L94" s="22"/>
    </row>
    <row r="95" spans="1:31" s="1" customFormat="1" ht="12" customHeight="1">
      <c r="B95" s="23"/>
      <c r="C95" s="31" t="s">
        <v>144</v>
      </c>
      <c r="D95" s="24"/>
      <c r="E95" s="24"/>
      <c r="F95" s="24"/>
      <c r="G95" s="24"/>
      <c r="H95" s="24"/>
      <c r="I95" s="110"/>
      <c r="J95" s="24"/>
      <c r="K95" s="24"/>
      <c r="L95" s="22"/>
    </row>
    <row r="96" spans="1:31" s="2" customFormat="1" ht="16.5" customHeight="1">
      <c r="A96" s="36"/>
      <c r="B96" s="37"/>
      <c r="C96" s="38"/>
      <c r="D96" s="38"/>
      <c r="E96" s="432" t="s">
        <v>147</v>
      </c>
      <c r="F96" s="433"/>
      <c r="G96" s="433"/>
      <c r="H96" s="433"/>
      <c r="I96" s="119"/>
      <c r="J96" s="38"/>
      <c r="K96" s="38"/>
      <c r="L96" s="12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150</v>
      </c>
      <c r="D97" s="38"/>
      <c r="E97" s="38"/>
      <c r="F97" s="38"/>
      <c r="G97" s="38"/>
      <c r="H97" s="38"/>
      <c r="I97" s="119"/>
      <c r="J97" s="38"/>
      <c r="K97" s="38"/>
      <c r="L97" s="12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>
      <c r="A98" s="36"/>
      <c r="B98" s="37"/>
      <c r="C98" s="38"/>
      <c r="D98" s="38"/>
      <c r="E98" s="377" t="str">
        <f>E13</f>
        <v>01 - Architektonicko stavební část</v>
      </c>
      <c r="F98" s="433"/>
      <c r="G98" s="433"/>
      <c r="H98" s="433"/>
      <c r="I98" s="119"/>
      <c r="J98" s="38"/>
      <c r="K98" s="38"/>
      <c r="L98" s="120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119"/>
      <c r="J99" s="38"/>
      <c r="K99" s="38"/>
      <c r="L99" s="120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2" customHeight="1">
      <c r="A100" s="36"/>
      <c r="B100" s="37"/>
      <c r="C100" s="31" t="s">
        <v>22</v>
      </c>
      <c r="D100" s="38"/>
      <c r="E100" s="38"/>
      <c r="F100" s="29" t="str">
        <f>F16</f>
        <v>Liberec</v>
      </c>
      <c r="G100" s="38"/>
      <c r="H100" s="38"/>
      <c r="I100" s="121" t="s">
        <v>24</v>
      </c>
      <c r="J100" s="61" t="str">
        <f>IF(J16="","",J16)</f>
        <v>2. 11. 2020</v>
      </c>
      <c r="K100" s="38"/>
      <c r="L100" s="120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119"/>
      <c r="J101" s="38"/>
      <c r="K101" s="38"/>
      <c r="L101" s="120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25.7" customHeight="1">
      <c r="A102" s="36"/>
      <c r="B102" s="37"/>
      <c r="C102" s="31" t="s">
        <v>26</v>
      </c>
      <c r="D102" s="38"/>
      <c r="E102" s="38"/>
      <c r="F102" s="29" t="str">
        <f>E19</f>
        <v>Technická univerzita v Liberci</v>
      </c>
      <c r="G102" s="38"/>
      <c r="H102" s="38"/>
      <c r="I102" s="121" t="s">
        <v>32</v>
      </c>
      <c r="J102" s="34" t="str">
        <f>E25</f>
        <v>UNION.ARCH spol. s r.o.</v>
      </c>
      <c r="K102" s="38"/>
      <c r="L102" s="120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25.7" customHeight="1">
      <c r="A103" s="36"/>
      <c r="B103" s="37"/>
      <c r="C103" s="31" t="s">
        <v>30</v>
      </c>
      <c r="D103" s="38"/>
      <c r="E103" s="38"/>
      <c r="F103" s="29" t="str">
        <f>IF(E22="","",E22)</f>
        <v>Vyplň údaj</v>
      </c>
      <c r="G103" s="38"/>
      <c r="H103" s="38"/>
      <c r="I103" s="121" t="s">
        <v>35</v>
      </c>
      <c r="J103" s="34" t="str">
        <f>E28</f>
        <v>PROPOS Liberec s.r.o.</v>
      </c>
      <c r="K103" s="38"/>
      <c r="L103" s="120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0.35" customHeight="1">
      <c r="A104" s="36"/>
      <c r="B104" s="37"/>
      <c r="C104" s="38"/>
      <c r="D104" s="38"/>
      <c r="E104" s="38"/>
      <c r="F104" s="38"/>
      <c r="G104" s="38"/>
      <c r="H104" s="38"/>
      <c r="I104" s="119"/>
      <c r="J104" s="38"/>
      <c r="K104" s="38"/>
      <c r="L104" s="120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11" customFormat="1" ht="29.25" customHeight="1">
      <c r="A105" s="167"/>
      <c r="B105" s="168"/>
      <c r="C105" s="169" t="s">
        <v>197</v>
      </c>
      <c r="D105" s="170" t="s">
        <v>58</v>
      </c>
      <c r="E105" s="170" t="s">
        <v>54</v>
      </c>
      <c r="F105" s="170" t="s">
        <v>55</v>
      </c>
      <c r="G105" s="170" t="s">
        <v>198</v>
      </c>
      <c r="H105" s="170" t="s">
        <v>199</v>
      </c>
      <c r="I105" s="171" t="s">
        <v>200</v>
      </c>
      <c r="J105" s="170" t="s">
        <v>174</v>
      </c>
      <c r="K105" s="172" t="s">
        <v>201</v>
      </c>
      <c r="L105" s="173"/>
      <c r="M105" s="70" t="s">
        <v>21</v>
      </c>
      <c r="N105" s="71" t="s">
        <v>43</v>
      </c>
      <c r="O105" s="71" t="s">
        <v>202</v>
      </c>
      <c r="P105" s="71" t="s">
        <v>203</v>
      </c>
      <c r="Q105" s="71" t="s">
        <v>204</v>
      </c>
      <c r="R105" s="71" t="s">
        <v>205</v>
      </c>
      <c r="S105" s="71" t="s">
        <v>206</v>
      </c>
      <c r="T105" s="72" t="s">
        <v>207</v>
      </c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</row>
    <row r="106" spans="1:65" s="2" customFormat="1" ht="22.9" customHeight="1">
      <c r="A106" s="36"/>
      <c r="B106" s="37"/>
      <c r="C106" s="77" t="s">
        <v>208</v>
      </c>
      <c r="D106" s="38"/>
      <c r="E106" s="38"/>
      <c r="F106" s="38"/>
      <c r="G106" s="38"/>
      <c r="H106" s="38"/>
      <c r="I106" s="119"/>
      <c r="J106" s="174">
        <f>BK106</f>
        <v>0</v>
      </c>
      <c r="K106" s="38"/>
      <c r="L106" s="41"/>
      <c r="M106" s="73"/>
      <c r="N106" s="175"/>
      <c r="O106" s="74"/>
      <c r="P106" s="176">
        <f>P107+P303</f>
        <v>0</v>
      </c>
      <c r="Q106" s="74"/>
      <c r="R106" s="176">
        <f>R107+R303</f>
        <v>211.75749793</v>
      </c>
      <c r="S106" s="74"/>
      <c r="T106" s="177">
        <f>T107+T303</f>
        <v>115.25649130000001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72</v>
      </c>
      <c r="AU106" s="19" t="s">
        <v>175</v>
      </c>
      <c r="BK106" s="178">
        <f>BK107+BK303</f>
        <v>0</v>
      </c>
    </row>
    <row r="107" spans="1:65" s="12" customFormat="1" ht="25.9" customHeight="1">
      <c r="B107" s="179"/>
      <c r="C107" s="180"/>
      <c r="D107" s="181" t="s">
        <v>72</v>
      </c>
      <c r="E107" s="182" t="s">
        <v>209</v>
      </c>
      <c r="F107" s="182" t="s">
        <v>210</v>
      </c>
      <c r="G107" s="180"/>
      <c r="H107" s="180"/>
      <c r="I107" s="183"/>
      <c r="J107" s="184">
        <f>BK107</f>
        <v>0</v>
      </c>
      <c r="K107" s="180"/>
      <c r="L107" s="185"/>
      <c r="M107" s="186"/>
      <c r="N107" s="187"/>
      <c r="O107" s="187"/>
      <c r="P107" s="188">
        <f>P108+P114+P122+P131+P202+P276+P300</f>
        <v>0</v>
      </c>
      <c r="Q107" s="187"/>
      <c r="R107" s="188">
        <f>R108+R114+R122+R131+R202+R276+R300</f>
        <v>200.38602355999998</v>
      </c>
      <c r="S107" s="187"/>
      <c r="T107" s="189">
        <f>T108+T114+T122+T131+T202+T276+T300</f>
        <v>114.30820130000001</v>
      </c>
      <c r="AR107" s="190" t="s">
        <v>80</v>
      </c>
      <c r="AT107" s="191" t="s">
        <v>72</v>
      </c>
      <c r="AU107" s="191" t="s">
        <v>73</v>
      </c>
      <c r="AY107" s="190" t="s">
        <v>211</v>
      </c>
      <c r="BK107" s="192">
        <f>BK108+BK114+BK122+BK131+BK202+BK276+BK300</f>
        <v>0</v>
      </c>
    </row>
    <row r="108" spans="1:65" s="12" customFormat="1" ht="22.9" customHeight="1">
      <c r="B108" s="179"/>
      <c r="C108" s="180"/>
      <c r="D108" s="181" t="s">
        <v>72</v>
      </c>
      <c r="E108" s="193" t="s">
        <v>80</v>
      </c>
      <c r="F108" s="193" t="s">
        <v>212</v>
      </c>
      <c r="G108" s="180"/>
      <c r="H108" s="180"/>
      <c r="I108" s="183"/>
      <c r="J108" s="194">
        <f>BK108</f>
        <v>0</v>
      </c>
      <c r="K108" s="180"/>
      <c r="L108" s="185"/>
      <c r="M108" s="186"/>
      <c r="N108" s="187"/>
      <c r="O108" s="187"/>
      <c r="P108" s="188">
        <f>SUM(P109:P113)</f>
        <v>0</v>
      </c>
      <c r="Q108" s="187"/>
      <c r="R108" s="188">
        <f>SUM(R109:R113)</f>
        <v>37.5</v>
      </c>
      <c r="S108" s="187"/>
      <c r="T108" s="189">
        <f>SUM(T109:T113)</f>
        <v>23.141999999999999</v>
      </c>
      <c r="AR108" s="190" t="s">
        <v>80</v>
      </c>
      <c r="AT108" s="191" t="s">
        <v>72</v>
      </c>
      <c r="AU108" s="191" t="s">
        <v>80</v>
      </c>
      <c r="AY108" s="190" t="s">
        <v>211</v>
      </c>
      <c r="BK108" s="192">
        <f>SUM(BK109:BK113)</f>
        <v>0</v>
      </c>
    </row>
    <row r="109" spans="1:65" s="2" customFormat="1" ht="21.75" customHeight="1">
      <c r="A109" s="36"/>
      <c r="B109" s="37"/>
      <c r="C109" s="195" t="s">
        <v>80</v>
      </c>
      <c r="D109" s="195" t="s">
        <v>213</v>
      </c>
      <c r="E109" s="196" t="s">
        <v>226</v>
      </c>
      <c r="F109" s="197" t="s">
        <v>227</v>
      </c>
      <c r="G109" s="198" t="s">
        <v>216</v>
      </c>
      <c r="H109" s="199">
        <v>125</v>
      </c>
      <c r="I109" s="200"/>
      <c r="J109" s="201">
        <f>ROUND(I109*H109,2)</f>
        <v>0</v>
      </c>
      <c r="K109" s="197" t="s">
        <v>217</v>
      </c>
      <c r="L109" s="41"/>
      <c r="M109" s="202" t="s">
        <v>21</v>
      </c>
      <c r="N109" s="203" t="s">
        <v>44</v>
      </c>
      <c r="O109" s="66"/>
      <c r="P109" s="204">
        <f>O109*H109</f>
        <v>0</v>
      </c>
      <c r="Q109" s="204">
        <v>0.3</v>
      </c>
      <c r="R109" s="204">
        <f>Q109*H109</f>
        <v>37.5</v>
      </c>
      <c r="S109" s="204">
        <v>0.17</v>
      </c>
      <c r="T109" s="205">
        <f>S109*H109</f>
        <v>21.25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6" t="s">
        <v>100</v>
      </c>
      <c r="AT109" s="206" t="s">
        <v>213</v>
      </c>
      <c r="AU109" s="206" t="s">
        <v>82</v>
      </c>
      <c r="AY109" s="19" t="s">
        <v>211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9" t="s">
        <v>80</v>
      </c>
      <c r="BK109" s="207">
        <f>ROUND(I109*H109,2)</f>
        <v>0</v>
      </c>
      <c r="BL109" s="19" t="s">
        <v>100</v>
      </c>
      <c r="BM109" s="206" t="s">
        <v>4845</v>
      </c>
    </row>
    <row r="110" spans="1:65" s="13" customFormat="1" ht="11.25">
      <c r="B110" s="208"/>
      <c r="C110" s="209"/>
      <c r="D110" s="210" t="s">
        <v>219</v>
      </c>
      <c r="E110" s="211" t="s">
        <v>21</v>
      </c>
      <c r="F110" s="212" t="s">
        <v>4846</v>
      </c>
      <c r="G110" s="209"/>
      <c r="H110" s="211" t="s">
        <v>21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219</v>
      </c>
      <c r="AU110" s="218" t="s">
        <v>82</v>
      </c>
      <c r="AV110" s="13" t="s">
        <v>80</v>
      </c>
      <c r="AW110" s="13" t="s">
        <v>34</v>
      </c>
      <c r="AX110" s="13" t="s">
        <v>73</v>
      </c>
      <c r="AY110" s="218" t="s">
        <v>211</v>
      </c>
    </row>
    <row r="111" spans="1:65" s="14" customFormat="1" ht="11.25">
      <c r="B111" s="219"/>
      <c r="C111" s="220"/>
      <c r="D111" s="210" t="s">
        <v>219</v>
      </c>
      <c r="E111" s="221" t="s">
        <v>21</v>
      </c>
      <c r="F111" s="222" t="s">
        <v>4847</v>
      </c>
      <c r="G111" s="220"/>
      <c r="H111" s="223">
        <v>125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219</v>
      </c>
      <c r="AU111" s="229" t="s">
        <v>82</v>
      </c>
      <c r="AV111" s="14" t="s">
        <v>82</v>
      </c>
      <c r="AW111" s="14" t="s">
        <v>34</v>
      </c>
      <c r="AX111" s="14" t="s">
        <v>80</v>
      </c>
      <c r="AY111" s="229" t="s">
        <v>211</v>
      </c>
    </row>
    <row r="112" spans="1:65" s="2" customFormat="1" ht="21.75" customHeight="1">
      <c r="A112" s="36"/>
      <c r="B112" s="37"/>
      <c r="C112" s="195" t="s">
        <v>82</v>
      </c>
      <c r="D112" s="195" t="s">
        <v>213</v>
      </c>
      <c r="E112" s="196" t="s">
        <v>4848</v>
      </c>
      <c r="F112" s="197" t="s">
        <v>4849</v>
      </c>
      <c r="G112" s="198" t="s">
        <v>438</v>
      </c>
      <c r="H112" s="199">
        <v>47.3</v>
      </c>
      <c r="I112" s="200"/>
      <c r="J112" s="201">
        <f>ROUND(I112*H112,2)</f>
        <v>0</v>
      </c>
      <c r="K112" s="197" t="s">
        <v>217</v>
      </c>
      <c r="L112" s="41"/>
      <c r="M112" s="202" t="s">
        <v>21</v>
      </c>
      <c r="N112" s="203" t="s">
        <v>44</v>
      </c>
      <c r="O112" s="66"/>
      <c r="P112" s="204">
        <f>O112*H112</f>
        <v>0</v>
      </c>
      <c r="Q112" s="204">
        <v>0</v>
      </c>
      <c r="R112" s="204">
        <f>Q112*H112</f>
        <v>0</v>
      </c>
      <c r="S112" s="204">
        <v>0.04</v>
      </c>
      <c r="T112" s="205">
        <f>S112*H112</f>
        <v>1.8919999999999999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100</v>
      </c>
      <c r="AT112" s="206" t="s">
        <v>213</v>
      </c>
      <c r="AU112" s="206" t="s">
        <v>82</v>
      </c>
      <c r="AY112" s="19" t="s">
        <v>211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9" t="s">
        <v>80</v>
      </c>
      <c r="BK112" s="207">
        <f>ROUND(I112*H112,2)</f>
        <v>0</v>
      </c>
      <c r="BL112" s="19" t="s">
        <v>100</v>
      </c>
      <c r="BM112" s="206" t="s">
        <v>4850</v>
      </c>
    </row>
    <row r="113" spans="1:65" s="14" customFormat="1" ht="11.25">
      <c r="B113" s="219"/>
      <c r="C113" s="220"/>
      <c r="D113" s="210" t="s">
        <v>219</v>
      </c>
      <c r="E113" s="221" t="s">
        <v>21</v>
      </c>
      <c r="F113" s="222" t="s">
        <v>4829</v>
      </c>
      <c r="G113" s="220"/>
      <c r="H113" s="223">
        <v>47.3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219</v>
      </c>
      <c r="AU113" s="229" t="s">
        <v>82</v>
      </c>
      <c r="AV113" s="14" t="s">
        <v>82</v>
      </c>
      <c r="AW113" s="14" t="s">
        <v>34</v>
      </c>
      <c r="AX113" s="14" t="s">
        <v>80</v>
      </c>
      <c r="AY113" s="229" t="s">
        <v>211</v>
      </c>
    </row>
    <row r="114" spans="1:65" s="12" customFormat="1" ht="22.9" customHeight="1">
      <c r="B114" s="179"/>
      <c r="C114" s="180"/>
      <c r="D114" s="181" t="s">
        <v>72</v>
      </c>
      <c r="E114" s="193" t="s">
        <v>100</v>
      </c>
      <c r="F114" s="193" t="s">
        <v>456</v>
      </c>
      <c r="G114" s="180"/>
      <c r="H114" s="180"/>
      <c r="I114" s="183"/>
      <c r="J114" s="194">
        <f>BK114</f>
        <v>0</v>
      </c>
      <c r="K114" s="180"/>
      <c r="L114" s="185"/>
      <c r="M114" s="186"/>
      <c r="N114" s="187"/>
      <c r="O114" s="187"/>
      <c r="P114" s="188">
        <f>SUM(P115:P121)</f>
        <v>0</v>
      </c>
      <c r="Q114" s="187"/>
      <c r="R114" s="188">
        <f>SUM(R115:R121)</f>
        <v>32.89</v>
      </c>
      <c r="S114" s="187"/>
      <c r="T114" s="189">
        <f>SUM(T115:T121)</f>
        <v>0</v>
      </c>
      <c r="AR114" s="190" t="s">
        <v>80</v>
      </c>
      <c r="AT114" s="191" t="s">
        <v>72</v>
      </c>
      <c r="AU114" s="191" t="s">
        <v>80</v>
      </c>
      <c r="AY114" s="190" t="s">
        <v>211</v>
      </c>
      <c r="BK114" s="192">
        <f>SUM(BK115:BK121)</f>
        <v>0</v>
      </c>
    </row>
    <row r="115" spans="1:65" s="2" customFormat="1" ht="21.75" customHeight="1">
      <c r="A115" s="36"/>
      <c r="B115" s="37"/>
      <c r="C115" s="195" t="s">
        <v>88</v>
      </c>
      <c r="D115" s="195" t="s">
        <v>213</v>
      </c>
      <c r="E115" s="196" t="s">
        <v>4851</v>
      </c>
      <c r="F115" s="197" t="s">
        <v>4852</v>
      </c>
      <c r="G115" s="198" t="s">
        <v>216</v>
      </c>
      <c r="H115" s="199">
        <v>125</v>
      </c>
      <c r="I115" s="200"/>
      <c r="J115" s="201">
        <f>ROUND(I115*H115,2)</f>
        <v>0</v>
      </c>
      <c r="K115" s="197" t="s">
        <v>217</v>
      </c>
      <c r="L115" s="41"/>
      <c r="M115" s="202" t="s">
        <v>21</v>
      </c>
      <c r="N115" s="203" t="s">
        <v>44</v>
      </c>
      <c r="O115" s="66"/>
      <c r="P115" s="204">
        <f>O115*H115</f>
        <v>0</v>
      </c>
      <c r="Q115" s="204">
        <v>0.16192000000000001</v>
      </c>
      <c r="R115" s="204">
        <f>Q115*H115</f>
        <v>20.240000000000002</v>
      </c>
      <c r="S115" s="204">
        <v>0</v>
      </c>
      <c r="T115" s="20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6" t="s">
        <v>100</v>
      </c>
      <c r="AT115" s="206" t="s">
        <v>213</v>
      </c>
      <c r="AU115" s="206" t="s">
        <v>82</v>
      </c>
      <c r="AY115" s="19" t="s">
        <v>211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9" t="s">
        <v>80</v>
      </c>
      <c r="BK115" s="207">
        <f>ROUND(I115*H115,2)</f>
        <v>0</v>
      </c>
      <c r="BL115" s="19" t="s">
        <v>100</v>
      </c>
      <c r="BM115" s="206" t="s">
        <v>4853</v>
      </c>
    </row>
    <row r="116" spans="1:65" s="13" customFormat="1" ht="11.25">
      <c r="B116" s="208"/>
      <c r="C116" s="209"/>
      <c r="D116" s="210" t="s">
        <v>219</v>
      </c>
      <c r="E116" s="211" t="s">
        <v>21</v>
      </c>
      <c r="F116" s="212" t="s">
        <v>4854</v>
      </c>
      <c r="G116" s="209"/>
      <c r="H116" s="211" t="s">
        <v>21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219</v>
      </c>
      <c r="AU116" s="218" t="s">
        <v>82</v>
      </c>
      <c r="AV116" s="13" t="s">
        <v>80</v>
      </c>
      <c r="AW116" s="13" t="s">
        <v>34</v>
      </c>
      <c r="AX116" s="13" t="s">
        <v>73</v>
      </c>
      <c r="AY116" s="218" t="s">
        <v>211</v>
      </c>
    </row>
    <row r="117" spans="1:65" s="13" customFormat="1" ht="11.25">
      <c r="B117" s="208"/>
      <c r="C117" s="209"/>
      <c r="D117" s="210" t="s">
        <v>219</v>
      </c>
      <c r="E117" s="211" t="s">
        <v>21</v>
      </c>
      <c r="F117" s="212" t="s">
        <v>4855</v>
      </c>
      <c r="G117" s="209"/>
      <c r="H117" s="211" t="s">
        <v>21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219</v>
      </c>
      <c r="AU117" s="218" t="s">
        <v>82</v>
      </c>
      <c r="AV117" s="13" t="s">
        <v>80</v>
      </c>
      <c r="AW117" s="13" t="s">
        <v>34</v>
      </c>
      <c r="AX117" s="13" t="s">
        <v>73</v>
      </c>
      <c r="AY117" s="218" t="s">
        <v>211</v>
      </c>
    </row>
    <row r="118" spans="1:65" s="14" customFormat="1" ht="11.25">
      <c r="B118" s="219"/>
      <c r="C118" s="220"/>
      <c r="D118" s="210" t="s">
        <v>219</v>
      </c>
      <c r="E118" s="221" t="s">
        <v>21</v>
      </c>
      <c r="F118" s="222" t="s">
        <v>168</v>
      </c>
      <c r="G118" s="220"/>
      <c r="H118" s="223">
        <v>125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219</v>
      </c>
      <c r="AU118" s="229" t="s">
        <v>82</v>
      </c>
      <c r="AV118" s="14" t="s">
        <v>82</v>
      </c>
      <c r="AW118" s="14" t="s">
        <v>34</v>
      </c>
      <c r="AX118" s="14" t="s">
        <v>80</v>
      </c>
      <c r="AY118" s="229" t="s">
        <v>211</v>
      </c>
    </row>
    <row r="119" spans="1:65" s="2" customFormat="1" ht="21.75" customHeight="1">
      <c r="A119" s="36"/>
      <c r="B119" s="37"/>
      <c r="C119" s="195" t="s">
        <v>100</v>
      </c>
      <c r="D119" s="195" t="s">
        <v>213</v>
      </c>
      <c r="E119" s="196" t="s">
        <v>4856</v>
      </c>
      <c r="F119" s="197" t="s">
        <v>4857</v>
      </c>
      <c r="G119" s="198" t="s">
        <v>216</v>
      </c>
      <c r="H119" s="199">
        <v>625</v>
      </c>
      <c r="I119" s="200"/>
      <c r="J119" s="201">
        <f>ROUND(I119*H119,2)</f>
        <v>0</v>
      </c>
      <c r="K119" s="197" t="s">
        <v>217</v>
      </c>
      <c r="L119" s="41"/>
      <c r="M119" s="202" t="s">
        <v>21</v>
      </c>
      <c r="N119" s="203" t="s">
        <v>44</v>
      </c>
      <c r="O119" s="66"/>
      <c r="P119" s="204">
        <f>O119*H119</f>
        <v>0</v>
      </c>
      <c r="Q119" s="204">
        <v>2.0240000000000001E-2</v>
      </c>
      <c r="R119" s="204">
        <f>Q119*H119</f>
        <v>12.65</v>
      </c>
      <c r="S119" s="204">
        <v>0</v>
      </c>
      <c r="T119" s="20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6" t="s">
        <v>100</v>
      </c>
      <c r="AT119" s="206" t="s">
        <v>213</v>
      </c>
      <c r="AU119" s="206" t="s">
        <v>82</v>
      </c>
      <c r="AY119" s="19" t="s">
        <v>211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9" t="s">
        <v>80</v>
      </c>
      <c r="BK119" s="207">
        <f>ROUND(I119*H119,2)</f>
        <v>0</v>
      </c>
      <c r="BL119" s="19" t="s">
        <v>100</v>
      </c>
      <c r="BM119" s="206" t="s">
        <v>4858</v>
      </c>
    </row>
    <row r="120" spans="1:65" s="13" customFormat="1" ht="11.25">
      <c r="B120" s="208"/>
      <c r="C120" s="209"/>
      <c r="D120" s="210" t="s">
        <v>219</v>
      </c>
      <c r="E120" s="211" t="s">
        <v>21</v>
      </c>
      <c r="F120" s="212" t="s">
        <v>4859</v>
      </c>
      <c r="G120" s="209"/>
      <c r="H120" s="211" t="s">
        <v>21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219</v>
      </c>
      <c r="AU120" s="218" t="s">
        <v>82</v>
      </c>
      <c r="AV120" s="13" t="s">
        <v>80</v>
      </c>
      <c r="AW120" s="13" t="s">
        <v>34</v>
      </c>
      <c r="AX120" s="13" t="s">
        <v>73</v>
      </c>
      <c r="AY120" s="218" t="s">
        <v>211</v>
      </c>
    </row>
    <row r="121" spans="1:65" s="14" customFormat="1" ht="11.25">
      <c r="B121" s="219"/>
      <c r="C121" s="220"/>
      <c r="D121" s="210" t="s">
        <v>219</v>
      </c>
      <c r="E121" s="221" t="s">
        <v>21</v>
      </c>
      <c r="F121" s="222" t="s">
        <v>4860</v>
      </c>
      <c r="G121" s="220"/>
      <c r="H121" s="223">
        <v>625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219</v>
      </c>
      <c r="AU121" s="229" t="s">
        <v>82</v>
      </c>
      <c r="AV121" s="14" t="s">
        <v>82</v>
      </c>
      <c r="AW121" s="14" t="s">
        <v>34</v>
      </c>
      <c r="AX121" s="14" t="s">
        <v>80</v>
      </c>
      <c r="AY121" s="229" t="s">
        <v>211</v>
      </c>
    </row>
    <row r="122" spans="1:65" s="12" customFormat="1" ht="22.9" customHeight="1">
      <c r="B122" s="179"/>
      <c r="C122" s="180"/>
      <c r="D122" s="181" t="s">
        <v>72</v>
      </c>
      <c r="E122" s="193" t="s">
        <v>245</v>
      </c>
      <c r="F122" s="193" t="s">
        <v>494</v>
      </c>
      <c r="G122" s="180"/>
      <c r="H122" s="180"/>
      <c r="I122" s="183"/>
      <c r="J122" s="194">
        <f>BK122</f>
        <v>0</v>
      </c>
      <c r="K122" s="180"/>
      <c r="L122" s="185"/>
      <c r="M122" s="186"/>
      <c r="N122" s="187"/>
      <c r="O122" s="187"/>
      <c r="P122" s="188">
        <f>SUM(P123:P130)</f>
        <v>0</v>
      </c>
      <c r="Q122" s="187"/>
      <c r="R122" s="188">
        <f>SUM(R123:R130)</f>
        <v>61.462499999999999</v>
      </c>
      <c r="S122" s="187"/>
      <c r="T122" s="189">
        <f>SUM(T123:T130)</f>
        <v>0</v>
      </c>
      <c r="AR122" s="190" t="s">
        <v>80</v>
      </c>
      <c r="AT122" s="191" t="s">
        <v>72</v>
      </c>
      <c r="AU122" s="191" t="s">
        <v>80</v>
      </c>
      <c r="AY122" s="190" t="s">
        <v>211</v>
      </c>
      <c r="BK122" s="192">
        <f>SUM(BK123:BK130)</f>
        <v>0</v>
      </c>
    </row>
    <row r="123" spans="1:65" s="2" customFormat="1" ht="21.75" customHeight="1">
      <c r="A123" s="36"/>
      <c r="B123" s="37"/>
      <c r="C123" s="195" t="s">
        <v>245</v>
      </c>
      <c r="D123" s="195" t="s">
        <v>213</v>
      </c>
      <c r="E123" s="196" t="s">
        <v>496</v>
      </c>
      <c r="F123" s="197" t="s">
        <v>497</v>
      </c>
      <c r="G123" s="198" t="s">
        <v>216</v>
      </c>
      <c r="H123" s="199">
        <v>125</v>
      </c>
      <c r="I123" s="200"/>
      <c r="J123" s="201">
        <f>ROUND(I123*H123,2)</f>
        <v>0</v>
      </c>
      <c r="K123" s="197" t="s">
        <v>217</v>
      </c>
      <c r="L123" s="41"/>
      <c r="M123" s="202" t="s">
        <v>21</v>
      </c>
      <c r="N123" s="203" t="s">
        <v>44</v>
      </c>
      <c r="O123" s="66"/>
      <c r="P123" s="204">
        <f>O123*H123</f>
        <v>0</v>
      </c>
      <c r="Q123" s="204">
        <v>0.45</v>
      </c>
      <c r="R123" s="204">
        <f>Q123*H123</f>
        <v>56.25</v>
      </c>
      <c r="S123" s="204">
        <v>0</v>
      </c>
      <c r="T123" s="20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6" t="s">
        <v>100</v>
      </c>
      <c r="AT123" s="206" t="s">
        <v>213</v>
      </c>
      <c r="AU123" s="206" t="s">
        <v>82</v>
      </c>
      <c r="AY123" s="19" t="s">
        <v>211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9" t="s">
        <v>80</v>
      </c>
      <c r="BK123" s="207">
        <f>ROUND(I123*H123,2)</f>
        <v>0</v>
      </c>
      <c r="BL123" s="19" t="s">
        <v>100</v>
      </c>
      <c r="BM123" s="206" t="s">
        <v>4861</v>
      </c>
    </row>
    <row r="124" spans="1:65" s="13" customFormat="1" ht="11.25">
      <c r="B124" s="208"/>
      <c r="C124" s="209"/>
      <c r="D124" s="210" t="s">
        <v>219</v>
      </c>
      <c r="E124" s="211" t="s">
        <v>21</v>
      </c>
      <c r="F124" s="212" t="s">
        <v>4862</v>
      </c>
      <c r="G124" s="209"/>
      <c r="H124" s="211" t="s">
        <v>21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219</v>
      </c>
      <c r="AU124" s="218" t="s">
        <v>82</v>
      </c>
      <c r="AV124" s="13" t="s">
        <v>80</v>
      </c>
      <c r="AW124" s="13" t="s">
        <v>34</v>
      </c>
      <c r="AX124" s="13" t="s">
        <v>73</v>
      </c>
      <c r="AY124" s="218" t="s">
        <v>211</v>
      </c>
    </row>
    <row r="125" spans="1:65" s="13" customFormat="1" ht="11.25">
      <c r="B125" s="208"/>
      <c r="C125" s="209"/>
      <c r="D125" s="210" t="s">
        <v>219</v>
      </c>
      <c r="E125" s="211" t="s">
        <v>21</v>
      </c>
      <c r="F125" s="212" t="s">
        <v>4863</v>
      </c>
      <c r="G125" s="209"/>
      <c r="H125" s="211" t="s">
        <v>21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219</v>
      </c>
      <c r="AU125" s="218" t="s">
        <v>82</v>
      </c>
      <c r="AV125" s="13" t="s">
        <v>80</v>
      </c>
      <c r="AW125" s="13" t="s">
        <v>34</v>
      </c>
      <c r="AX125" s="13" t="s">
        <v>73</v>
      </c>
      <c r="AY125" s="218" t="s">
        <v>211</v>
      </c>
    </row>
    <row r="126" spans="1:65" s="14" customFormat="1" ht="11.25">
      <c r="B126" s="219"/>
      <c r="C126" s="220"/>
      <c r="D126" s="210" t="s">
        <v>219</v>
      </c>
      <c r="E126" s="221" t="s">
        <v>21</v>
      </c>
      <c r="F126" s="222" t="s">
        <v>4847</v>
      </c>
      <c r="G126" s="220"/>
      <c r="H126" s="223">
        <v>125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219</v>
      </c>
      <c r="AU126" s="229" t="s">
        <v>82</v>
      </c>
      <c r="AV126" s="14" t="s">
        <v>82</v>
      </c>
      <c r="AW126" s="14" t="s">
        <v>34</v>
      </c>
      <c r="AX126" s="14" t="s">
        <v>73</v>
      </c>
      <c r="AY126" s="229" t="s">
        <v>211</v>
      </c>
    </row>
    <row r="127" spans="1:65" s="16" customFormat="1" ht="11.25">
      <c r="B127" s="241"/>
      <c r="C127" s="242"/>
      <c r="D127" s="210" t="s">
        <v>219</v>
      </c>
      <c r="E127" s="243" t="s">
        <v>168</v>
      </c>
      <c r="F127" s="244" t="s">
        <v>240</v>
      </c>
      <c r="G127" s="242"/>
      <c r="H127" s="245">
        <v>125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219</v>
      </c>
      <c r="AU127" s="251" t="s">
        <v>82</v>
      </c>
      <c r="AV127" s="16" t="s">
        <v>88</v>
      </c>
      <c r="AW127" s="16" t="s">
        <v>34</v>
      </c>
      <c r="AX127" s="16" t="s">
        <v>80</v>
      </c>
      <c r="AY127" s="251" t="s">
        <v>211</v>
      </c>
    </row>
    <row r="128" spans="1:65" s="2" customFormat="1" ht="16.5" customHeight="1">
      <c r="A128" s="36"/>
      <c r="B128" s="37"/>
      <c r="C128" s="252" t="s">
        <v>264</v>
      </c>
      <c r="D128" s="252" t="s">
        <v>399</v>
      </c>
      <c r="E128" s="253" t="s">
        <v>501</v>
      </c>
      <c r="F128" s="254" t="s">
        <v>502</v>
      </c>
      <c r="G128" s="255" t="s">
        <v>216</v>
      </c>
      <c r="H128" s="256">
        <v>12.5</v>
      </c>
      <c r="I128" s="257"/>
      <c r="J128" s="258">
        <f>ROUND(I128*H128,2)</f>
        <v>0</v>
      </c>
      <c r="K128" s="254" t="s">
        <v>21</v>
      </c>
      <c r="L128" s="259"/>
      <c r="M128" s="260" t="s">
        <v>21</v>
      </c>
      <c r="N128" s="261" t="s">
        <v>44</v>
      </c>
      <c r="O128" s="66"/>
      <c r="P128" s="204">
        <f>O128*H128</f>
        <v>0</v>
      </c>
      <c r="Q128" s="204">
        <v>0.41699999999999998</v>
      </c>
      <c r="R128" s="204">
        <f>Q128*H128</f>
        <v>5.2124999999999995</v>
      </c>
      <c r="S128" s="204">
        <v>0</v>
      </c>
      <c r="T128" s="20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276</v>
      </c>
      <c r="AT128" s="206" t="s">
        <v>399</v>
      </c>
      <c r="AU128" s="206" t="s">
        <v>82</v>
      </c>
      <c r="AY128" s="19" t="s">
        <v>211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9" t="s">
        <v>80</v>
      </c>
      <c r="BK128" s="207">
        <f>ROUND(I128*H128,2)</f>
        <v>0</v>
      </c>
      <c r="BL128" s="19" t="s">
        <v>100</v>
      </c>
      <c r="BM128" s="206" t="s">
        <v>4864</v>
      </c>
    </row>
    <row r="129" spans="1:65" s="13" customFormat="1" ht="11.25">
      <c r="B129" s="208"/>
      <c r="C129" s="209"/>
      <c r="D129" s="210" t="s">
        <v>219</v>
      </c>
      <c r="E129" s="211" t="s">
        <v>21</v>
      </c>
      <c r="F129" s="212" t="s">
        <v>504</v>
      </c>
      <c r="G129" s="209"/>
      <c r="H129" s="211" t="s">
        <v>21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219</v>
      </c>
      <c r="AU129" s="218" t="s">
        <v>82</v>
      </c>
      <c r="AV129" s="13" t="s">
        <v>80</v>
      </c>
      <c r="AW129" s="13" t="s">
        <v>34</v>
      </c>
      <c r="AX129" s="13" t="s">
        <v>73</v>
      </c>
      <c r="AY129" s="218" t="s">
        <v>211</v>
      </c>
    </row>
    <row r="130" spans="1:65" s="14" customFormat="1" ht="11.25">
      <c r="B130" s="219"/>
      <c r="C130" s="220"/>
      <c r="D130" s="210" t="s">
        <v>219</v>
      </c>
      <c r="E130" s="221" t="s">
        <v>21</v>
      </c>
      <c r="F130" s="222" t="s">
        <v>505</v>
      </c>
      <c r="G130" s="220"/>
      <c r="H130" s="223">
        <v>12.5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219</v>
      </c>
      <c r="AU130" s="229" t="s">
        <v>82</v>
      </c>
      <c r="AV130" s="14" t="s">
        <v>82</v>
      </c>
      <c r="AW130" s="14" t="s">
        <v>34</v>
      </c>
      <c r="AX130" s="14" t="s">
        <v>80</v>
      </c>
      <c r="AY130" s="229" t="s">
        <v>211</v>
      </c>
    </row>
    <row r="131" spans="1:65" s="12" customFormat="1" ht="22.9" customHeight="1">
      <c r="B131" s="179"/>
      <c r="C131" s="180"/>
      <c r="D131" s="181" t="s">
        <v>72</v>
      </c>
      <c r="E131" s="193" t="s">
        <v>264</v>
      </c>
      <c r="F131" s="193" t="s">
        <v>506</v>
      </c>
      <c r="G131" s="180"/>
      <c r="H131" s="180"/>
      <c r="I131" s="183"/>
      <c r="J131" s="194">
        <f>BK131</f>
        <v>0</v>
      </c>
      <c r="K131" s="180"/>
      <c r="L131" s="185"/>
      <c r="M131" s="186"/>
      <c r="N131" s="187"/>
      <c r="O131" s="187"/>
      <c r="P131" s="188">
        <f>SUM(P132:P201)</f>
        <v>0</v>
      </c>
      <c r="Q131" s="187"/>
      <c r="R131" s="188">
        <f>SUM(R132:R201)</f>
        <v>62.267162059999997</v>
      </c>
      <c r="S131" s="187"/>
      <c r="T131" s="189">
        <f>SUM(T132:T201)</f>
        <v>0</v>
      </c>
      <c r="AR131" s="190" t="s">
        <v>80</v>
      </c>
      <c r="AT131" s="191" t="s">
        <v>72</v>
      </c>
      <c r="AU131" s="191" t="s">
        <v>80</v>
      </c>
      <c r="AY131" s="190" t="s">
        <v>211</v>
      </c>
      <c r="BK131" s="192">
        <f>SUM(BK132:BK201)</f>
        <v>0</v>
      </c>
    </row>
    <row r="132" spans="1:65" s="2" customFormat="1" ht="16.5" customHeight="1">
      <c r="A132" s="36"/>
      <c r="B132" s="37"/>
      <c r="C132" s="195" t="s">
        <v>270</v>
      </c>
      <c r="D132" s="195" t="s">
        <v>213</v>
      </c>
      <c r="E132" s="196" t="s">
        <v>4401</v>
      </c>
      <c r="F132" s="197" t="s">
        <v>4402</v>
      </c>
      <c r="G132" s="198" t="s">
        <v>510</v>
      </c>
      <c r="H132" s="199">
        <v>80</v>
      </c>
      <c r="I132" s="200"/>
      <c r="J132" s="201">
        <f>ROUND(I132*H132,2)</f>
        <v>0</v>
      </c>
      <c r="K132" s="197" t="s">
        <v>217</v>
      </c>
      <c r="L132" s="41"/>
      <c r="M132" s="202" t="s">
        <v>21</v>
      </c>
      <c r="N132" s="203" t="s">
        <v>44</v>
      </c>
      <c r="O132" s="66"/>
      <c r="P132" s="204">
        <f>O132*H132</f>
        <v>0</v>
      </c>
      <c r="Q132" s="204">
        <v>4.1500000000000002E-2</v>
      </c>
      <c r="R132" s="204">
        <f>Q132*H132</f>
        <v>3.3200000000000003</v>
      </c>
      <c r="S132" s="204">
        <v>0</v>
      </c>
      <c r="T132" s="20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6" t="s">
        <v>100</v>
      </c>
      <c r="AT132" s="206" t="s">
        <v>213</v>
      </c>
      <c r="AU132" s="206" t="s">
        <v>82</v>
      </c>
      <c r="AY132" s="19" t="s">
        <v>211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9" t="s">
        <v>80</v>
      </c>
      <c r="BK132" s="207">
        <f>ROUND(I132*H132,2)</f>
        <v>0</v>
      </c>
      <c r="BL132" s="19" t="s">
        <v>100</v>
      </c>
      <c r="BM132" s="206" t="s">
        <v>4865</v>
      </c>
    </row>
    <row r="133" spans="1:65" s="13" customFormat="1" ht="11.25">
      <c r="B133" s="208"/>
      <c r="C133" s="209"/>
      <c r="D133" s="210" t="s">
        <v>219</v>
      </c>
      <c r="E133" s="211" t="s">
        <v>21</v>
      </c>
      <c r="F133" s="212" t="s">
        <v>4866</v>
      </c>
      <c r="G133" s="209"/>
      <c r="H133" s="211" t="s">
        <v>21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219</v>
      </c>
      <c r="AU133" s="218" t="s">
        <v>82</v>
      </c>
      <c r="AV133" s="13" t="s">
        <v>80</v>
      </c>
      <c r="AW133" s="13" t="s">
        <v>34</v>
      </c>
      <c r="AX133" s="13" t="s">
        <v>73</v>
      </c>
      <c r="AY133" s="218" t="s">
        <v>211</v>
      </c>
    </row>
    <row r="134" spans="1:65" s="13" customFormat="1" ht="11.25">
      <c r="B134" s="208"/>
      <c r="C134" s="209"/>
      <c r="D134" s="210" t="s">
        <v>219</v>
      </c>
      <c r="E134" s="211" t="s">
        <v>21</v>
      </c>
      <c r="F134" s="212" t="s">
        <v>4867</v>
      </c>
      <c r="G134" s="209"/>
      <c r="H134" s="211" t="s">
        <v>21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219</v>
      </c>
      <c r="AU134" s="218" t="s">
        <v>82</v>
      </c>
      <c r="AV134" s="13" t="s">
        <v>80</v>
      </c>
      <c r="AW134" s="13" t="s">
        <v>34</v>
      </c>
      <c r="AX134" s="13" t="s">
        <v>73</v>
      </c>
      <c r="AY134" s="218" t="s">
        <v>211</v>
      </c>
    </row>
    <row r="135" spans="1:65" s="13" customFormat="1" ht="11.25">
      <c r="B135" s="208"/>
      <c r="C135" s="209"/>
      <c r="D135" s="210" t="s">
        <v>219</v>
      </c>
      <c r="E135" s="211" t="s">
        <v>21</v>
      </c>
      <c r="F135" s="212" t="s">
        <v>998</v>
      </c>
      <c r="G135" s="209"/>
      <c r="H135" s="211" t="s">
        <v>21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219</v>
      </c>
      <c r="AU135" s="218" t="s">
        <v>82</v>
      </c>
      <c r="AV135" s="13" t="s">
        <v>80</v>
      </c>
      <c r="AW135" s="13" t="s">
        <v>34</v>
      </c>
      <c r="AX135" s="13" t="s">
        <v>73</v>
      </c>
      <c r="AY135" s="218" t="s">
        <v>211</v>
      </c>
    </row>
    <row r="136" spans="1:65" s="14" customFormat="1" ht="11.25">
      <c r="B136" s="219"/>
      <c r="C136" s="220"/>
      <c r="D136" s="210" t="s">
        <v>219</v>
      </c>
      <c r="E136" s="221" t="s">
        <v>21</v>
      </c>
      <c r="F136" s="222" t="s">
        <v>360</v>
      </c>
      <c r="G136" s="220"/>
      <c r="H136" s="223">
        <v>20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219</v>
      </c>
      <c r="AU136" s="229" t="s">
        <v>82</v>
      </c>
      <c r="AV136" s="14" t="s">
        <v>82</v>
      </c>
      <c r="AW136" s="14" t="s">
        <v>34</v>
      </c>
      <c r="AX136" s="14" t="s">
        <v>73</v>
      </c>
      <c r="AY136" s="229" t="s">
        <v>211</v>
      </c>
    </row>
    <row r="137" spans="1:65" s="13" customFormat="1" ht="11.25">
      <c r="B137" s="208"/>
      <c r="C137" s="209"/>
      <c r="D137" s="210" t="s">
        <v>219</v>
      </c>
      <c r="E137" s="211" t="s">
        <v>21</v>
      </c>
      <c r="F137" s="212" t="s">
        <v>4868</v>
      </c>
      <c r="G137" s="209"/>
      <c r="H137" s="211" t="s">
        <v>21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219</v>
      </c>
      <c r="AU137" s="218" t="s">
        <v>82</v>
      </c>
      <c r="AV137" s="13" t="s">
        <v>80</v>
      </c>
      <c r="AW137" s="13" t="s">
        <v>34</v>
      </c>
      <c r="AX137" s="13" t="s">
        <v>73</v>
      </c>
      <c r="AY137" s="218" t="s">
        <v>211</v>
      </c>
    </row>
    <row r="138" spans="1:65" s="13" customFormat="1" ht="11.25">
      <c r="B138" s="208"/>
      <c r="C138" s="209"/>
      <c r="D138" s="210" t="s">
        <v>219</v>
      </c>
      <c r="E138" s="211" t="s">
        <v>21</v>
      </c>
      <c r="F138" s="212" t="s">
        <v>4869</v>
      </c>
      <c r="G138" s="209"/>
      <c r="H138" s="211" t="s">
        <v>21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219</v>
      </c>
      <c r="AU138" s="218" t="s">
        <v>82</v>
      </c>
      <c r="AV138" s="13" t="s">
        <v>80</v>
      </c>
      <c r="AW138" s="13" t="s">
        <v>34</v>
      </c>
      <c r="AX138" s="13" t="s">
        <v>73</v>
      </c>
      <c r="AY138" s="218" t="s">
        <v>211</v>
      </c>
    </row>
    <row r="139" spans="1:65" s="14" customFormat="1" ht="11.25">
      <c r="B139" s="219"/>
      <c r="C139" s="220"/>
      <c r="D139" s="210" t="s">
        <v>219</v>
      </c>
      <c r="E139" s="221" t="s">
        <v>21</v>
      </c>
      <c r="F139" s="222" t="s">
        <v>245</v>
      </c>
      <c r="G139" s="220"/>
      <c r="H139" s="223">
        <v>5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219</v>
      </c>
      <c r="AU139" s="229" t="s">
        <v>82</v>
      </c>
      <c r="AV139" s="14" t="s">
        <v>82</v>
      </c>
      <c r="AW139" s="14" t="s">
        <v>34</v>
      </c>
      <c r="AX139" s="14" t="s">
        <v>73</v>
      </c>
      <c r="AY139" s="229" t="s">
        <v>211</v>
      </c>
    </row>
    <row r="140" spans="1:65" s="13" customFormat="1" ht="11.25">
      <c r="B140" s="208"/>
      <c r="C140" s="209"/>
      <c r="D140" s="210" t="s">
        <v>219</v>
      </c>
      <c r="E140" s="211" t="s">
        <v>21</v>
      </c>
      <c r="F140" s="212" t="s">
        <v>4464</v>
      </c>
      <c r="G140" s="209"/>
      <c r="H140" s="211" t="s">
        <v>21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219</v>
      </c>
      <c r="AU140" s="218" t="s">
        <v>82</v>
      </c>
      <c r="AV140" s="13" t="s">
        <v>80</v>
      </c>
      <c r="AW140" s="13" t="s">
        <v>34</v>
      </c>
      <c r="AX140" s="13" t="s">
        <v>73</v>
      </c>
      <c r="AY140" s="218" t="s">
        <v>211</v>
      </c>
    </row>
    <row r="141" spans="1:65" s="14" customFormat="1" ht="11.25">
      <c r="B141" s="219"/>
      <c r="C141" s="220"/>
      <c r="D141" s="210" t="s">
        <v>219</v>
      </c>
      <c r="E141" s="221" t="s">
        <v>21</v>
      </c>
      <c r="F141" s="222" t="s">
        <v>245</v>
      </c>
      <c r="G141" s="220"/>
      <c r="H141" s="223">
        <v>5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219</v>
      </c>
      <c r="AU141" s="229" t="s">
        <v>82</v>
      </c>
      <c r="AV141" s="14" t="s">
        <v>82</v>
      </c>
      <c r="AW141" s="14" t="s">
        <v>34</v>
      </c>
      <c r="AX141" s="14" t="s">
        <v>73</v>
      </c>
      <c r="AY141" s="229" t="s">
        <v>211</v>
      </c>
    </row>
    <row r="142" spans="1:65" s="13" customFormat="1" ht="11.25">
      <c r="B142" s="208"/>
      <c r="C142" s="209"/>
      <c r="D142" s="210" t="s">
        <v>219</v>
      </c>
      <c r="E142" s="211" t="s">
        <v>21</v>
      </c>
      <c r="F142" s="212" t="s">
        <v>4870</v>
      </c>
      <c r="G142" s="209"/>
      <c r="H142" s="211" t="s">
        <v>21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219</v>
      </c>
      <c r="AU142" s="218" t="s">
        <v>82</v>
      </c>
      <c r="AV142" s="13" t="s">
        <v>80</v>
      </c>
      <c r="AW142" s="13" t="s">
        <v>34</v>
      </c>
      <c r="AX142" s="13" t="s">
        <v>73</v>
      </c>
      <c r="AY142" s="218" t="s">
        <v>211</v>
      </c>
    </row>
    <row r="143" spans="1:65" s="14" customFormat="1" ht="11.25">
      <c r="B143" s="219"/>
      <c r="C143" s="220"/>
      <c r="D143" s="210" t="s">
        <v>219</v>
      </c>
      <c r="E143" s="221" t="s">
        <v>21</v>
      </c>
      <c r="F143" s="222" t="s">
        <v>360</v>
      </c>
      <c r="G143" s="220"/>
      <c r="H143" s="223">
        <v>20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219</v>
      </c>
      <c r="AU143" s="229" t="s">
        <v>82</v>
      </c>
      <c r="AV143" s="14" t="s">
        <v>82</v>
      </c>
      <c r="AW143" s="14" t="s">
        <v>34</v>
      </c>
      <c r="AX143" s="14" t="s">
        <v>73</v>
      </c>
      <c r="AY143" s="229" t="s">
        <v>211</v>
      </c>
    </row>
    <row r="144" spans="1:65" s="13" customFormat="1" ht="11.25">
      <c r="B144" s="208"/>
      <c r="C144" s="209"/>
      <c r="D144" s="210" t="s">
        <v>219</v>
      </c>
      <c r="E144" s="211" t="s">
        <v>21</v>
      </c>
      <c r="F144" s="212" t="s">
        <v>4871</v>
      </c>
      <c r="G144" s="209"/>
      <c r="H144" s="211" t="s">
        <v>21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219</v>
      </c>
      <c r="AU144" s="218" t="s">
        <v>82</v>
      </c>
      <c r="AV144" s="13" t="s">
        <v>80</v>
      </c>
      <c r="AW144" s="13" t="s">
        <v>34</v>
      </c>
      <c r="AX144" s="13" t="s">
        <v>73</v>
      </c>
      <c r="AY144" s="218" t="s">
        <v>211</v>
      </c>
    </row>
    <row r="145" spans="1:65" s="13" customFormat="1" ht="11.25">
      <c r="B145" s="208"/>
      <c r="C145" s="209"/>
      <c r="D145" s="210" t="s">
        <v>219</v>
      </c>
      <c r="E145" s="211" t="s">
        <v>21</v>
      </c>
      <c r="F145" s="212" t="s">
        <v>4872</v>
      </c>
      <c r="G145" s="209"/>
      <c r="H145" s="211" t="s">
        <v>21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219</v>
      </c>
      <c r="AU145" s="218" t="s">
        <v>82</v>
      </c>
      <c r="AV145" s="13" t="s">
        <v>80</v>
      </c>
      <c r="AW145" s="13" t="s">
        <v>34</v>
      </c>
      <c r="AX145" s="13" t="s">
        <v>73</v>
      </c>
      <c r="AY145" s="218" t="s">
        <v>211</v>
      </c>
    </row>
    <row r="146" spans="1:65" s="14" customFormat="1" ht="11.25">
      <c r="B146" s="219"/>
      <c r="C146" s="220"/>
      <c r="D146" s="210" t="s">
        <v>219</v>
      </c>
      <c r="E146" s="221" t="s">
        <v>21</v>
      </c>
      <c r="F146" s="222" t="s">
        <v>245</v>
      </c>
      <c r="G146" s="220"/>
      <c r="H146" s="223">
        <v>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219</v>
      </c>
      <c r="AU146" s="229" t="s">
        <v>82</v>
      </c>
      <c r="AV146" s="14" t="s">
        <v>82</v>
      </c>
      <c r="AW146" s="14" t="s">
        <v>34</v>
      </c>
      <c r="AX146" s="14" t="s">
        <v>73</v>
      </c>
      <c r="AY146" s="229" t="s">
        <v>211</v>
      </c>
    </row>
    <row r="147" spans="1:65" s="13" customFormat="1" ht="11.25">
      <c r="B147" s="208"/>
      <c r="C147" s="209"/>
      <c r="D147" s="210" t="s">
        <v>219</v>
      </c>
      <c r="E147" s="211" t="s">
        <v>21</v>
      </c>
      <c r="F147" s="212" t="s">
        <v>4457</v>
      </c>
      <c r="G147" s="209"/>
      <c r="H147" s="211" t="s">
        <v>21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219</v>
      </c>
      <c r="AU147" s="218" t="s">
        <v>82</v>
      </c>
      <c r="AV147" s="13" t="s">
        <v>80</v>
      </c>
      <c r="AW147" s="13" t="s">
        <v>34</v>
      </c>
      <c r="AX147" s="13" t="s">
        <v>73</v>
      </c>
      <c r="AY147" s="218" t="s">
        <v>211</v>
      </c>
    </row>
    <row r="148" spans="1:65" s="14" customFormat="1" ht="11.25">
      <c r="B148" s="219"/>
      <c r="C148" s="220"/>
      <c r="D148" s="210" t="s">
        <v>219</v>
      </c>
      <c r="E148" s="221" t="s">
        <v>21</v>
      </c>
      <c r="F148" s="222" t="s">
        <v>245</v>
      </c>
      <c r="G148" s="220"/>
      <c r="H148" s="223">
        <v>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219</v>
      </c>
      <c r="AU148" s="229" t="s">
        <v>82</v>
      </c>
      <c r="AV148" s="14" t="s">
        <v>82</v>
      </c>
      <c r="AW148" s="14" t="s">
        <v>34</v>
      </c>
      <c r="AX148" s="14" t="s">
        <v>73</v>
      </c>
      <c r="AY148" s="229" t="s">
        <v>211</v>
      </c>
    </row>
    <row r="149" spans="1:65" s="13" customFormat="1" ht="11.25">
      <c r="B149" s="208"/>
      <c r="C149" s="209"/>
      <c r="D149" s="210" t="s">
        <v>219</v>
      </c>
      <c r="E149" s="211" t="s">
        <v>21</v>
      </c>
      <c r="F149" s="212" t="s">
        <v>4873</v>
      </c>
      <c r="G149" s="209"/>
      <c r="H149" s="211" t="s">
        <v>21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219</v>
      </c>
      <c r="AU149" s="218" t="s">
        <v>82</v>
      </c>
      <c r="AV149" s="13" t="s">
        <v>80</v>
      </c>
      <c r="AW149" s="13" t="s">
        <v>34</v>
      </c>
      <c r="AX149" s="13" t="s">
        <v>73</v>
      </c>
      <c r="AY149" s="218" t="s">
        <v>211</v>
      </c>
    </row>
    <row r="150" spans="1:65" s="14" customFormat="1" ht="11.25">
      <c r="B150" s="219"/>
      <c r="C150" s="220"/>
      <c r="D150" s="210" t="s">
        <v>219</v>
      </c>
      <c r="E150" s="221" t="s">
        <v>21</v>
      </c>
      <c r="F150" s="222" t="s">
        <v>360</v>
      </c>
      <c r="G150" s="220"/>
      <c r="H150" s="223">
        <v>20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219</v>
      </c>
      <c r="AU150" s="229" t="s">
        <v>82</v>
      </c>
      <c r="AV150" s="14" t="s">
        <v>82</v>
      </c>
      <c r="AW150" s="14" t="s">
        <v>34</v>
      </c>
      <c r="AX150" s="14" t="s">
        <v>73</v>
      </c>
      <c r="AY150" s="229" t="s">
        <v>211</v>
      </c>
    </row>
    <row r="151" spans="1:65" s="15" customFormat="1" ht="11.25">
      <c r="B151" s="230"/>
      <c r="C151" s="231"/>
      <c r="D151" s="210" t="s">
        <v>219</v>
      </c>
      <c r="E151" s="232" t="s">
        <v>21</v>
      </c>
      <c r="F151" s="233" t="s">
        <v>225</v>
      </c>
      <c r="G151" s="231"/>
      <c r="H151" s="234">
        <v>80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219</v>
      </c>
      <c r="AU151" s="240" t="s">
        <v>82</v>
      </c>
      <c r="AV151" s="15" t="s">
        <v>100</v>
      </c>
      <c r="AW151" s="15" t="s">
        <v>34</v>
      </c>
      <c r="AX151" s="15" t="s">
        <v>80</v>
      </c>
      <c r="AY151" s="240" t="s">
        <v>211</v>
      </c>
    </row>
    <row r="152" spans="1:65" s="2" customFormat="1" ht="21.75" customHeight="1">
      <c r="A152" s="36"/>
      <c r="B152" s="37"/>
      <c r="C152" s="195" t="s">
        <v>276</v>
      </c>
      <c r="D152" s="195" t="s">
        <v>213</v>
      </c>
      <c r="E152" s="196" t="s">
        <v>584</v>
      </c>
      <c r="F152" s="197" t="s">
        <v>585</v>
      </c>
      <c r="G152" s="198" t="s">
        <v>248</v>
      </c>
      <c r="H152" s="199">
        <v>13.228</v>
      </c>
      <c r="I152" s="200"/>
      <c r="J152" s="201">
        <f>ROUND(I152*H152,2)</f>
        <v>0</v>
      </c>
      <c r="K152" s="197" t="s">
        <v>217</v>
      </c>
      <c r="L152" s="41"/>
      <c r="M152" s="202" t="s">
        <v>21</v>
      </c>
      <c r="N152" s="203" t="s">
        <v>44</v>
      </c>
      <c r="O152" s="66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6" t="s">
        <v>100</v>
      </c>
      <c r="AT152" s="206" t="s">
        <v>213</v>
      </c>
      <c r="AU152" s="206" t="s">
        <v>82</v>
      </c>
      <c r="AY152" s="19" t="s">
        <v>211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9" t="s">
        <v>80</v>
      </c>
      <c r="BK152" s="207">
        <f>ROUND(I152*H152,2)</f>
        <v>0</v>
      </c>
      <c r="BL152" s="19" t="s">
        <v>100</v>
      </c>
      <c r="BM152" s="206" t="s">
        <v>4874</v>
      </c>
    </row>
    <row r="153" spans="1:65" s="14" customFormat="1" ht="11.25">
      <c r="B153" s="219"/>
      <c r="C153" s="220"/>
      <c r="D153" s="210" t="s">
        <v>219</v>
      </c>
      <c r="E153" s="221" t="s">
        <v>21</v>
      </c>
      <c r="F153" s="222" t="s">
        <v>4875</v>
      </c>
      <c r="G153" s="220"/>
      <c r="H153" s="223">
        <v>13.228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219</v>
      </c>
      <c r="AU153" s="229" t="s">
        <v>82</v>
      </c>
      <c r="AV153" s="14" t="s">
        <v>82</v>
      </c>
      <c r="AW153" s="14" t="s">
        <v>34</v>
      </c>
      <c r="AX153" s="14" t="s">
        <v>80</v>
      </c>
      <c r="AY153" s="229" t="s">
        <v>211</v>
      </c>
    </row>
    <row r="154" spans="1:65" s="2" customFormat="1" ht="16.5" customHeight="1">
      <c r="A154" s="36"/>
      <c r="B154" s="37"/>
      <c r="C154" s="195" t="s">
        <v>282</v>
      </c>
      <c r="D154" s="195" t="s">
        <v>213</v>
      </c>
      <c r="E154" s="196" t="s">
        <v>594</v>
      </c>
      <c r="F154" s="197" t="s">
        <v>595</v>
      </c>
      <c r="G154" s="198" t="s">
        <v>370</v>
      </c>
      <c r="H154" s="199">
        <v>0.57799999999999996</v>
      </c>
      <c r="I154" s="200"/>
      <c r="J154" s="201">
        <f>ROUND(I154*H154,2)</f>
        <v>0</v>
      </c>
      <c r="K154" s="197" t="s">
        <v>217</v>
      </c>
      <c r="L154" s="41"/>
      <c r="M154" s="202" t="s">
        <v>21</v>
      </c>
      <c r="N154" s="203" t="s">
        <v>44</v>
      </c>
      <c r="O154" s="66"/>
      <c r="P154" s="204">
        <f>O154*H154</f>
        <v>0</v>
      </c>
      <c r="Q154" s="204">
        <v>1.06277</v>
      </c>
      <c r="R154" s="204">
        <f>Q154*H154</f>
        <v>0.61428105999999993</v>
      </c>
      <c r="S154" s="204">
        <v>0</v>
      </c>
      <c r="T154" s="20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6" t="s">
        <v>100</v>
      </c>
      <c r="AT154" s="206" t="s">
        <v>213</v>
      </c>
      <c r="AU154" s="206" t="s">
        <v>82</v>
      </c>
      <c r="AY154" s="19" t="s">
        <v>211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9" t="s">
        <v>80</v>
      </c>
      <c r="BK154" s="207">
        <f>ROUND(I154*H154,2)</f>
        <v>0</v>
      </c>
      <c r="BL154" s="19" t="s">
        <v>100</v>
      </c>
      <c r="BM154" s="206" t="s">
        <v>4876</v>
      </c>
    </row>
    <row r="155" spans="1:65" s="13" customFormat="1" ht="11.25">
      <c r="B155" s="208"/>
      <c r="C155" s="209"/>
      <c r="D155" s="210" t="s">
        <v>219</v>
      </c>
      <c r="E155" s="211" t="s">
        <v>21</v>
      </c>
      <c r="F155" s="212" t="s">
        <v>597</v>
      </c>
      <c r="G155" s="209"/>
      <c r="H155" s="211" t="s">
        <v>21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219</v>
      </c>
      <c r="AU155" s="218" t="s">
        <v>82</v>
      </c>
      <c r="AV155" s="13" t="s">
        <v>80</v>
      </c>
      <c r="AW155" s="13" t="s">
        <v>34</v>
      </c>
      <c r="AX155" s="13" t="s">
        <v>73</v>
      </c>
      <c r="AY155" s="218" t="s">
        <v>211</v>
      </c>
    </row>
    <row r="156" spans="1:65" s="13" customFormat="1" ht="11.25">
      <c r="B156" s="208"/>
      <c r="C156" s="209"/>
      <c r="D156" s="210" t="s">
        <v>219</v>
      </c>
      <c r="E156" s="211" t="s">
        <v>21</v>
      </c>
      <c r="F156" s="212" t="s">
        <v>598</v>
      </c>
      <c r="G156" s="209"/>
      <c r="H156" s="211" t="s">
        <v>21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219</v>
      </c>
      <c r="AU156" s="218" t="s">
        <v>82</v>
      </c>
      <c r="AV156" s="13" t="s">
        <v>80</v>
      </c>
      <c r="AW156" s="13" t="s">
        <v>34</v>
      </c>
      <c r="AX156" s="13" t="s">
        <v>73</v>
      </c>
      <c r="AY156" s="218" t="s">
        <v>211</v>
      </c>
    </row>
    <row r="157" spans="1:65" s="14" customFormat="1" ht="11.25">
      <c r="B157" s="219"/>
      <c r="C157" s="220"/>
      <c r="D157" s="210" t="s">
        <v>219</v>
      </c>
      <c r="E157" s="221" t="s">
        <v>21</v>
      </c>
      <c r="F157" s="222" t="s">
        <v>4877</v>
      </c>
      <c r="G157" s="220"/>
      <c r="H157" s="223">
        <v>0.57799999999999996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219</v>
      </c>
      <c r="AU157" s="229" t="s">
        <v>82</v>
      </c>
      <c r="AV157" s="14" t="s">
        <v>82</v>
      </c>
      <c r="AW157" s="14" t="s">
        <v>34</v>
      </c>
      <c r="AX157" s="14" t="s">
        <v>80</v>
      </c>
      <c r="AY157" s="229" t="s">
        <v>211</v>
      </c>
    </row>
    <row r="158" spans="1:65" s="2" customFormat="1" ht="16.5" customHeight="1">
      <c r="A158" s="36"/>
      <c r="B158" s="37"/>
      <c r="C158" s="195" t="s">
        <v>290</v>
      </c>
      <c r="D158" s="195" t="s">
        <v>213</v>
      </c>
      <c r="E158" s="196" t="s">
        <v>4878</v>
      </c>
      <c r="F158" s="197" t="s">
        <v>4879</v>
      </c>
      <c r="G158" s="198" t="s">
        <v>216</v>
      </c>
      <c r="H158" s="199">
        <v>202.3</v>
      </c>
      <c r="I158" s="200"/>
      <c r="J158" s="201">
        <f>ROUND(I158*H158,2)</f>
        <v>0</v>
      </c>
      <c r="K158" s="197" t="s">
        <v>217</v>
      </c>
      <c r="L158" s="41"/>
      <c r="M158" s="202" t="s">
        <v>21</v>
      </c>
      <c r="N158" s="203" t="s">
        <v>44</v>
      </c>
      <c r="O158" s="66"/>
      <c r="P158" s="204">
        <f>O158*H158</f>
        <v>0</v>
      </c>
      <c r="Q158" s="204">
        <v>9.9000000000000005E-2</v>
      </c>
      <c r="R158" s="204">
        <f>Q158*H158</f>
        <v>20.027700000000003</v>
      </c>
      <c r="S158" s="204">
        <v>0</v>
      </c>
      <c r="T158" s="20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6" t="s">
        <v>100</v>
      </c>
      <c r="AT158" s="206" t="s">
        <v>213</v>
      </c>
      <c r="AU158" s="206" t="s">
        <v>82</v>
      </c>
      <c r="AY158" s="19" t="s">
        <v>211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9" t="s">
        <v>80</v>
      </c>
      <c r="BK158" s="207">
        <f>ROUND(I158*H158,2)</f>
        <v>0</v>
      </c>
      <c r="BL158" s="19" t="s">
        <v>100</v>
      </c>
      <c r="BM158" s="206" t="s">
        <v>4880</v>
      </c>
    </row>
    <row r="159" spans="1:65" s="14" customFormat="1" ht="11.25">
      <c r="B159" s="219"/>
      <c r="C159" s="220"/>
      <c r="D159" s="210" t="s">
        <v>219</v>
      </c>
      <c r="E159" s="221" t="s">
        <v>21</v>
      </c>
      <c r="F159" s="222" t="s">
        <v>4837</v>
      </c>
      <c r="G159" s="220"/>
      <c r="H159" s="223">
        <v>202.3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219</v>
      </c>
      <c r="AU159" s="229" t="s">
        <v>82</v>
      </c>
      <c r="AV159" s="14" t="s">
        <v>82</v>
      </c>
      <c r="AW159" s="14" t="s">
        <v>34</v>
      </c>
      <c r="AX159" s="14" t="s">
        <v>73</v>
      </c>
      <c r="AY159" s="229" t="s">
        <v>211</v>
      </c>
    </row>
    <row r="160" spans="1:65" s="15" customFormat="1" ht="11.25">
      <c r="B160" s="230"/>
      <c r="C160" s="231"/>
      <c r="D160" s="210" t="s">
        <v>219</v>
      </c>
      <c r="E160" s="232" t="s">
        <v>21</v>
      </c>
      <c r="F160" s="233" t="s">
        <v>225</v>
      </c>
      <c r="G160" s="231"/>
      <c r="H160" s="234">
        <v>202.3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219</v>
      </c>
      <c r="AU160" s="240" t="s">
        <v>82</v>
      </c>
      <c r="AV160" s="15" t="s">
        <v>100</v>
      </c>
      <c r="AW160" s="15" t="s">
        <v>34</v>
      </c>
      <c r="AX160" s="15" t="s">
        <v>80</v>
      </c>
      <c r="AY160" s="240" t="s">
        <v>211</v>
      </c>
    </row>
    <row r="161" spans="1:65" s="2" customFormat="1" ht="16.5" customHeight="1">
      <c r="A161" s="36"/>
      <c r="B161" s="37"/>
      <c r="C161" s="195" t="s">
        <v>296</v>
      </c>
      <c r="D161" s="195" t="s">
        <v>213</v>
      </c>
      <c r="E161" s="196" t="s">
        <v>4881</v>
      </c>
      <c r="F161" s="197" t="s">
        <v>4882</v>
      </c>
      <c r="G161" s="198" t="s">
        <v>216</v>
      </c>
      <c r="H161" s="199">
        <v>107.15</v>
      </c>
      <c r="I161" s="200"/>
      <c r="J161" s="201">
        <f>ROUND(I161*H161,2)</f>
        <v>0</v>
      </c>
      <c r="K161" s="197" t="s">
        <v>217</v>
      </c>
      <c r="L161" s="41"/>
      <c r="M161" s="202" t="s">
        <v>21</v>
      </c>
      <c r="N161" s="203" t="s">
        <v>44</v>
      </c>
      <c r="O161" s="66"/>
      <c r="P161" s="204">
        <f>O161*H161</f>
        <v>0</v>
      </c>
      <c r="Q161" s="204">
        <v>0.11</v>
      </c>
      <c r="R161" s="204">
        <f>Q161*H161</f>
        <v>11.7865</v>
      </c>
      <c r="S161" s="204">
        <v>0</v>
      </c>
      <c r="T161" s="20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100</v>
      </c>
      <c r="AT161" s="206" t="s">
        <v>213</v>
      </c>
      <c r="AU161" s="206" t="s">
        <v>82</v>
      </c>
      <c r="AY161" s="19" t="s">
        <v>211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9" t="s">
        <v>80</v>
      </c>
      <c r="BK161" s="207">
        <f>ROUND(I161*H161,2)</f>
        <v>0</v>
      </c>
      <c r="BL161" s="19" t="s">
        <v>100</v>
      </c>
      <c r="BM161" s="206" t="s">
        <v>4883</v>
      </c>
    </row>
    <row r="162" spans="1:65" s="14" customFormat="1" ht="11.25">
      <c r="B162" s="219"/>
      <c r="C162" s="220"/>
      <c r="D162" s="210" t="s">
        <v>219</v>
      </c>
      <c r="E162" s="221" t="s">
        <v>21</v>
      </c>
      <c r="F162" s="222" t="s">
        <v>4839</v>
      </c>
      <c r="G162" s="220"/>
      <c r="H162" s="223">
        <v>107.15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219</v>
      </c>
      <c r="AU162" s="229" t="s">
        <v>82</v>
      </c>
      <c r="AV162" s="14" t="s">
        <v>82</v>
      </c>
      <c r="AW162" s="14" t="s">
        <v>34</v>
      </c>
      <c r="AX162" s="14" t="s">
        <v>73</v>
      </c>
      <c r="AY162" s="229" t="s">
        <v>211</v>
      </c>
    </row>
    <row r="163" spans="1:65" s="15" customFormat="1" ht="11.25">
      <c r="B163" s="230"/>
      <c r="C163" s="231"/>
      <c r="D163" s="210" t="s">
        <v>219</v>
      </c>
      <c r="E163" s="232" t="s">
        <v>21</v>
      </c>
      <c r="F163" s="233" t="s">
        <v>225</v>
      </c>
      <c r="G163" s="231"/>
      <c r="H163" s="234">
        <v>107.15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219</v>
      </c>
      <c r="AU163" s="240" t="s">
        <v>82</v>
      </c>
      <c r="AV163" s="15" t="s">
        <v>100</v>
      </c>
      <c r="AW163" s="15" t="s">
        <v>34</v>
      </c>
      <c r="AX163" s="15" t="s">
        <v>80</v>
      </c>
      <c r="AY163" s="240" t="s">
        <v>211</v>
      </c>
    </row>
    <row r="164" spans="1:65" s="2" customFormat="1" ht="16.5" customHeight="1">
      <c r="A164" s="36"/>
      <c r="B164" s="37"/>
      <c r="C164" s="195" t="s">
        <v>303</v>
      </c>
      <c r="D164" s="195" t="s">
        <v>213</v>
      </c>
      <c r="E164" s="196" t="s">
        <v>612</v>
      </c>
      <c r="F164" s="197" t="s">
        <v>613</v>
      </c>
      <c r="G164" s="198" t="s">
        <v>216</v>
      </c>
      <c r="H164" s="199">
        <v>203.5</v>
      </c>
      <c r="I164" s="200"/>
      <c r="J164" s="201">
        <f>ROUND(I164*H164,2)</f>
        <v>0</v>
      </c>
      <c r="K164" s="197" t="s">
        <v>21</v>
      </c>
      <c r="L164" s="41"/>
      <c r="M164" s="202" t="s">
        <v>21</v>
      </c>
      <c r="N164" s="203" t="s">
        <v>44</v>
      </c>
      <c r="O164" s="66"/>
      <c r="P164" s="204">
        <f>O164*H164</f>
        <v>0</v>
      </c>
      <c r="Q164" s="204">
        <v>0.13</v>
      </c>
      <c r="R164" s="204">
        <f>Q164*H164</f>
        <v>26.455000000000002</v>
      </c>
      <c r="S164" s="204">
        <v>0</v>
      </c>
      <c r="T164" s="20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100</v>
      </c>
      <c r="AT164" s="206" t="s">
        <v>213</v>
      </c>
      <c r="AU164" s="206" t="s">
        <v>82</v>
      </c>
      <c r="AY164" s="19" t="s">
        <v>211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9" t="s">
        <v>80</v>
      </c>
      <c r="BK164" s="207">
        <f>ROUND(I164*H164,2)</f>
        <v>0</v>
      </c>
      <c r="BL164" s="19" t="s">
        <v>100</v>
      </c>
      <c r="BM164" s="206" t="s">
        <v>4884</v>
      </c>
    </row>
    <row r="165" spans="1:65" s="14" customFormat="1" ht="11.25">
      <c r="B165" s="219"/>
      <c r="C165" s="220"/>
      <c r="D165" s="210" t="s">
        <v>219</v>
      </c>
      <c r="E165" s="221" t="s">
        <v>21</v>
      </c>
      <c r="F165" s="222" t="s">
        <v>4831</v>
      </c>
      <c r="G165" s="220"/>
      <c r="H165" s="223">
        <v>203.5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219</v>
      </c>
      <c r="AU165" s="229" t="s">
        <v>82</v>
      </c>
      <c r="AV165" s="14" t="s">
        <v>82</v>
      </c>
      <c r="AW165" s="14" t="s">
        <v>34</v>
      </c>
      <c r="AX165" s="14" t="s">
        <v>80</v>
      </c>
      <c r="AY165" s="229" t="s">
        <v>211</v>
      </c>
    </row>
    <row r="166" spans="1:65" s="2" customFormat="1" ht="16.5" customHeight="1">
      <c r="A166" s="36"/>
      <c r="B166" s="37"/>
      <c r="C166" s="195" t="s">
        <v>169</v>
      </c>
      <c r="D166" s="195" t="s">
        <v>213</v>
      </c>
      <c r="E166" s="196" t="s">
        <v>620</v>
      </c>
      <c r="F166" s="197" t="s">
        <v>621</v>
      </c>
      <c r="G166" s="198" t="s">
        <v>216</v>
      </c>
      <c r="H166" s="199">
        <v>512.95000000000005</v>
      </c>
      <c r="I166" s="200"/>
      <c r="J166" s="201">
        <f>ROUND(I166*H166,2)</f>
        <v>0</v>
      </c>
      <c r="K166" s="197" t="s">
        <v>21</v>
      </c>
      <c r="L166" s="41"/>
      <c r="M166" s="202" t="s">
        <v>21</v>
      </c>
      <c r="N166" s="203" t="s">
        <v>44</v>
      </c>
      <c r="O166" s="66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100</v>
      </c>
      <c r="AT166" s="206" t="s">
        <v>213</v>
      </c>
      <c r="AU166" s="206" t="s">
        <v>82</v>
      </c>
      <c r="AY166" s="19" t="s">
        <v>211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9" t="s">
        <v>80</v>
      </c>
      <c r="BK166" s="207">
        <f>ROUND(I166*H166,2)</f>
        <v>0</v>
      </c>
      <c r="BL166" s="19" t="s">
        <v>100</v>
      </c>
      <c r="BM166" s="206" t="s">
        <v>4885</v>
      </c>
    </row>
    <row r="167" spans="1:65" s="14" customFormat="1" ht="11.25">
      <c r="B167" s="219"/>
      <c r="C167" s="220"/>
      <c r="D167" s="210" t="s">
        <v>219</v>
      </c>
      <c r="E167" s="221" t="s">
        <v>21</v>
      </c>
      <c r="F167" s="222" t="s">
        <v>4839</v>
      </c>
      <c r="G167" s="220"/>
      <c r="H167" s="223">
        <v>107.15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219</v>
      </c>
      <c r="AU167" s="229" t="s">
        <v>82</v>
      </c>
      <c r="AV167" s="14" t="s">
        <v>82</v>
      </c>
      <c r="AW167" s="14" t="s">
        <v>34</v>
      </c>
      <c r="AX167" s="14" t="s">
        <v>73</v>
      </c>
      <c r="AY167" s="229" t="s">
        <v>211</v>
      </c>
    </row>
    <row r="168" spans="1:65" s="14" customFormat="1" ht="11.25">
      <c r="B168" s="219"/>
      <c r="C168" s="220"/>
      <c r="D168" s="210" t="s">
        <v>219</v>
      </c>
      <c r="E168" s="221" t="s">
        <v>21</v>
      </c>
      <c r="F168" s="222" t="s">
        <v>4837</v>
      </c>
      <c r="G168" s="220"/>
      <c r="H168" s="223">
        <v>202.3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219</v>
      </c>
      <c r="AU168" s="229" t="s">
        <v>82</v>
      </c>
      <c r="AV168" s="14" t="s">
        <v>82</v>
      </c>
      <c r="AW168" s="14" t="s">
        <v>34</v>
      </c>
      <c r="AX168" s="14" t="s">
        <v>73</v>
      </c>
      <c r="AY168" s="229" t="s">
        <v>211</v>
      </c>
    </row>
    <row r="169" spans="1:65" s="14" customFormat="1" ht="11.25">
      <c r="B169" s="219"/>
      <c r="C169" s="220"/>
      <c r="D169" s="210" t="s">
        <v>219</v>
      </c>
      <c r="E169" s="221" t="s">
        <v>21</v>
      </c>
      <c r="F169" s="222" t="s">
        <v>4831</v>
      </c>
      <c r="G169" s="220"/>
      <c r="H169" s="223">
        <v>203.5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219</v>
      </c>
      <c r="AU169" s="229" t="s">
        <v>82</v>
      </c>
      <c r="AV169" s="14" t="s">
        <v>82</v>
      </c>
      <c r="AW169" s="14" t="s">
        <v>34</v>
      </c>
      <c r="AX169" s="14" t="s">
        <v>73</v>
      </c>
      <c r="AY169" s="229" t="s">
        <v>211</v>
      </c>
    </row>
    <row r="170" spans="1:65" s="15" customFormat="1" ht="11.25">
      <c r="B170" s="230"/>
      <c r="C170" s="231"/>
      <c r="D170" s="210" t="s">
        <v>219</v>
      </c>
      <c r="E170" s="232" t="s">
        <v>21</v>
      </c>
      <c r="F170" s="233" t="s">
        <v>225</v>
      </c>
      <c r="G170" s="231"/>
      <c r="H170" s="234">
        <v>512.95000000000005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219</v>
      </c>
      <c r="AU170" s="240" t="s">
        <v>82</v>
      </c>
      <c r="AV170" s="15" t="s">
        <v>100</v>
      </c>
      <c r="AW170" s="15" t="s">
        <v>34</v>
      </c>
      <c r="AX170" s="15" t="s">
        <v>80</v>
      </c>
      <c r="AY170" s="240" t="s">
        <v>211</v>
      </c>
    </row>
    <row r="171" spans="1:65" s="2" customFormat="1" ht="16.5" customHeight="1">
      <c r="A171" s="36"/>
      <c r="B171" s="37"/>
      <c r="C171" s="195" t="s">
        <v>322</v>
      </c>
      <c r="D171" s="195" t="s">
        <v>213</v>
      </c>
      <c r="E171" s="196" t="s">
        <v>624</v>
      </c>
      <c r="F171" s="197" t="s">
        <v>625</v>
      </c>
      <c r="G171" s="198" t="s">
        <v>216</v>
      </c>
      <c r="H171" s="199">
        <v>203.5</v>
      </c>
      <c r="I171" s="200"/>
      <c r="J171" s="201">
        <f>ROUND(I171*H171,2)</f>
        <v>0</v>
      </c>
      <c r="K171" s="197" t="s">
        <v>217</v>
      </c>
      <c r="L171" s="41"/>
      <c r="M171" s="202" t="s">
        <v>21</v>
      </c>
      <c r="N171" s="203" t="s">
        <v>44</v>
      </c>
      <c r="O171" s="66"/>
      <c r="P171" s="204">
        <f>O171*H171</f>
        <v>0</v>
      </c>
      <c r="Q171" s="204">
        <v>1.2999999999999999E-4</v>
      </c>
      <c r="R171" s="204">
        <f>Q171*H171</f>
        <v>2.6454999999999999E-2</v>
      </c>
      <c r="S171" s="204">
        <v>0</v>
      </c>
      <c r="T171" s="20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100</v>
      </c>
      <c r="AT171" s="206" t="s">
        <v>213</v>
      </c>
      <c r="AU171" s="206" t="s">
        <v>82</v>
      </c>
      <c r="AY171" s="19" t="s">
        <v>211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9" t="s">
        <v>80</v>
      </c>
      <c r="BK171" s="207">
        <f>ROUND(I171*H171,2)</f>
        <v>0</v>
      </c>
      <c r="BL171" s="19" t="s">
        <v>100</v>
      </c>
      <c r="BM171" s="206" t="s">
        <v>4886</v>
      </c>
    </row>
    <row r="172" spans="1:65" s="14" customFormat="1" ht="11.25">
      <c r="B172" s="219"/>
      <c r="C172" s="220"/>
      <c r="D172" s="210" t="s">
        <v>219</v>
      </c>
      <c r="E172" s="221" t="s">
        <v>21</v>
      </c>
      <c r="F172" s="222" t="s">
        <v>4831</v>
      </c>
      <c r="G172" s="220"/>
      <c r="H172" s="223">
        <v>203.5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219</v>
      </c>
      <c r="AU172" s="229" t="s">
        <v>82</v>
      </c>
      <c r="AV172" s="14" t="s">
        <v>82</v>
      </c>
      <c r="AW172" s="14" t="s">
        <v>34</v>
      </c>
      <c r="AX172" s="14" t="s">
        <v>80</v>
      </c>
      <c r="AY172" s="229" t="s">
        <v>211</v>
      </c>
    </row>
    <row r="173" spans="1:65" s="2" customFormat="1" ht="21.75" customHeight="1">
      <c r="A173" s="36"/>
      <c r="B173" s="37"/>
      <c r="C173" s="195" t="s">
        <v>8</v>
      </c>
      <c r="D173" s="195" t="s">
        <v>213</v>
      </c>
      <c r="E173" s="196" t="s">
        <v>4887</v>
      </c>
      <c r="F173" s="197" t="s">
        <v>4888</v>
      </c>
      <c r="G173" s="198" t="s">
        <v>438</v>
      </c>
      <c r="H173" s="199">
        <v>531.79999999999995</v>
      </c>
      <c r="I173" s="200"/>
      <c r="J173" s="201">
        <f>ROUND(I173*H173,2)</f>
        <v>0</v>
      </c>
      <c r="K173" s="197" t="s">
        <v>21</v>
      </c>
      <c r="L173" s="41"/>
      <c r="M173" s="202" t="s">
        <v>21</v>
      </c>
      <c r="N173" s="203" t="s">
        <v>44</v>
      </c>
      <c r="O173" s="66"/>
      <c r="P173" s="204">
        <f>O173*H173</f>
        <v>0</v>
      </c>
      <c r="Q173" s="204">
        <v>6.9999999999999994E-5</v>
      </c>
      <c r="R173" s="204">
        <f>Q173*H173</f>
        <v>3.7225999999999995E-2</v>
      </c>
      <c r="S173" s="204">
        <v>0</v>
      </c>
      <c r="T173" s="20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100</v>
      </c>
      <c r="AT173" s="206" t="s">
        <v>213</v>
      </c>
      <c r="AU173" s="206" t="s">
        <v>82</v>
      </c>
      <c r="AY173" s="19" t="s">
        <v>211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9" t="s">
        <v>80</v>
      </c>
      <c r="BK173" s="207">
        <f>ROUND(I173*H173,2)</f>
        <v>0</v>
      </c>
      <c r="BL173" s="19" t="s">
        <v>100</v>
      </c>
      <c r="BM173" s="206" t="s">
        <v>4889</v>
      </c>
    </row>
    <row r="174" spans="1:65" s="13" customFormat="1" ht="11.25">
      <c r="B174" s="208"/>
      <c r="C174" s="209"/>
      <c r="D174" s="210" t="s">
        <v>219</v>
      </c>
      <c r="E174" s="211" t="s">
        <v>21</v>
      </c>
      <c r="F174" s="212" t="s">
        <v>4890</v>
      </c>
      <c r="G174" s="209"/>
      <c r="H174" s="211" t="s">
        <v>21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219</v>
      </c>
      <c r="AU174" s="218" t="s">
        <v>82</v>
      </c>
      <c r="AV174" s="13" t="s">
        <v>80</v>
      </c>
      <c r="AW174" s="13" t="s">
        <v>34</v>
      </c>
      <c r="AX174" s="13" t="s">
        <v>73</v>
      </c>
      <c r="AY174" s="218" t="s">
        <v>211</v>
      </c>
    </row>
    <row r="175" spans="1:65" s="13" customFormat="1" ht="11.25">
      <c r="B175" s="208"/>
      <c r="C175" s="209"/>
      <c r="D175" s="210" t="s">
        <v>219</v>
      </c>
      <c r="E175" s="211" t="s">
        <v>21</v>
      </c>
      <c r="F175" s="212" t="s">
        <v>4891</v>
      </c>
      <c r="G175" s="209"/>
      <c r="H175" s="211" t="s">
        <v>21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219</v>
      </c>
      <c r="AU175" s="218" t="s">
        <v>82</v>
      </c>
      <c r="AV175" s="13" t="s">
        <v>80</v>
      </c>
      <c r="AW175" s="13" t="s">
        <v>34</v>
      </c>
      <c r="AX175" s="13" t="s">
        <v>73</v>
      </c>
      <c r="AY175" s="218" t="s">
        <v>211</v>
      </c>
    </row>
    <row r="176" spans="1:65" s="14" customFormat="1" ht="11.25">
      <c r="B176" s="219"/>
      <c r="C176" s="220"/>
      <c r="D176" s="210" t="s">
        <v>219</v>
      </c>
      <c r="E176" s="221" t="s">
        <v>21</v>
      </c>
      <c r="F176" s="222" t="s">
        <v>4892</v>
      </c>
      <c r="G176" s="220"/>
      <c r="H176" s="223">
        <v>119.5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219</v>
      </c>
      <c r="AU176" s="229" t="s">
        <v>82</v>
      </c>
      <c r="AV176" s="14" t="s">
        <v>82</v>
      </c>
      <c r="AW176" s="14" t="s">
        <v>34</v>
      </c>
      <c r="AX176" s="14" t="s">
        <v>73</v>
      </c>
      <c r="AY176" s="229" t="s">
        <v>211</v>
      </c>
    </row>
    <row r="177" spans="2:51" s="13" customFormat="1" ht="11.25">
      <c r="B177" s="208"/>
      <c r="C177" s="209"/>
      <c r="D177" s="210" t="s">
        <v>219</v>
      </c>
      <c r="E177" s="211" t="s">
        <v>21</v>
      </c>
      <c r="F177" s="212" t="s">
        <v>4893</v>
      </c>
      <c r="G177" s="209"/>
      <c r="H177" s="211" t="s">
        <v>21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219</v>
      </c>
      <c r="AU177" s="218" t="s">
        <v>82</v>
      </c>
      <c r="AV177" s="13" t="s">
        <v>80</v>
      </c>
      <c r="AW177" s="13" t="s">
        <v>34</v>
      </c>
      <c r="AX177" s="13" t="s">
        <v>73</v>
      </c>
      <c r="AY177" s="218" t="s">
        <v>211</v>
      </c>
    </row>
    <row r="178" spans="2:51" s="14" customFormat="1" ht="11.25">
      <c r="B178" s="219"/>
      <c r="C178" s="220"/>
      <c r="D178" s="210" t="s">
        <v>219</v>
      </c>
      <c r="E178" s="221" t="s">
        <v>21</v>
      </c>
      <c r="F178" s="222" t="s">
        <v>4894</v>
      </c>
      <c r="G178" s="220"/>
      <c r="H178" s="223">
        <v>25.2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219</v>
      </c>
      <c r="AU178" s="229" t="s">
        <v>82</v>
      </c>
      <c r="AV178" s="14" t="s">
        <v>82</v>
      </c>
      <c r="AW178" s="14" t="s">
        <v>34</v>
      </c>
      <c r="AX178" s="14" t="s">
        <v>73</v>
      </c>
      <c r="AY178" s="229" t="s">
        <v>211</v>
      </c>
    </row>
    <row r="179" spans="2:51" s="13" customFormat="1" ht="11.25">
      <c r="B179" s="208"/>
      <c r="C179" s="209"/>
      <c r="D179" s="210" t="s">
        <v>219</v>
      </c>
      <c r="E179" s="211" t="s">
        <v>21</v>
      </c>
      <c r="F179" s="212" t="s">
        <v>4895</v>
      </c>
      <c r="G179" s="209"/>
      <c r="H179" s="211" t="s">
        <v>21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219</v>
      </c>
      <c r="AU179" s="218" t="s">
        <v>82</v>
      </c>
      <c r="AV179" s="13" t="s">
        <v>80</v>
      </c>
      <c r="AW179" s="13" t="s">
        <v>34</v>
      </c>
      <c r="AX179" s="13" t="s">
        <v>73</v>
      </c>
      <c r="AY179" s="218" t="s">
        <v>211</v>
      </c>
    </row>
    <row r="180" spans="2:51" s="13" customFormat="1" ht="11.25">
      <c r="B180" s="208"/>
      <c r="C180" s="209"/>
      <c r="D180" s="210" t="s">
        <v>219</v>
      </c>
      <c r="E180" s="211" t="s">
        <v>21</v>
      </c>
      <c r="F180" s="212" t="s">
        <v>4891</v>
      </c>
      <c r="G180" s="209"/>
      <c r="H180" s="211" t="s">
        <v>21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219</v>
      </c>
      <c r="AU180" s="218" t="s">
        <v>82</v>
      </c>
      <c r="AV180" s="13" t="s">
        <v>80</v>
      </c>
      <c r="AW180" s="13" t="s">
        <v>34</v>
      </c>
      <c r="AX180" s="13" t="s">
        <v>73</v>
      </c>
      <c r="AY180" s="218" t="s">
        <v>211</v>
      </c>
    </row>
    <row r="181" spans="2:51" s="14" customFormat="1" ht="11.25">
      <c r="B181" s="219"/>
      <c r="C181" s="220"/>
      <c r="D181" s="210" t="s">
        <v>219</v>
      </c>
      <c r="E181" s="221" t="s">
        <v>21</v>
      </c>
      <c r="F181" s="222" t="s">
        <v>4896</v>
      </c>
      <c r="G181" s="220"/>
      <c r="H181" s="223">
        <v>129.69999999999999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219</v>
      </c>
      <c r="AU181" s="229" t="s">
        <v>82</v>
      </c>
      <c r="AV181" s="14" t="s">
        <v>82</v>
      </c>
      <c r="AW181" s="14" t="s">
        <v>34</v>
      </c>
      <c r="AX181" s="14" t="s">
        <v>73</v>
      </c>
      <c r="AY181" s="229" t="s">
        <v>211</v>
      </c>
    </row>
    <row r="182" spans="2:51" s="13" customFormat="1" ht="11.25">
      <c r="B182" s="208"/>
      <c r="C182" s="209"/>
      <c r="D182" s="210" t="s">
        <v>219</v>
      </c>
      <c r="E182" s="211" t="s">
        <v>21</v>
      </c>
      <c r="F182" s="212" t="s">
        <v>4893</v>
      </c>
      <c r="G182" s="209"/>
      <c r="H182" s="211" t="s">
        <v>21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219</v>
      </c>
      <c r="AU182" s="218" t="s">
        <v>82</v>
      </c>
      <c r="AV182" s="13" t="s">
        <v>80</v>
      </c>
      <c r="AW182" s="13" t="s">
        <v>34</v>
      </c>
      <c r="AX182" s="13" t="s">
        <v>73</v>
      </c>
      <c r="AY182" s="218" t="s">
        <v>211</v>
      </c>
    </row>
    <row r="183" spans="2:51" s="14" customFormat="1" ht="11.25">
      <c r="B183" s="219"/>
      <c r="C183" s="220"/>
      <c r="D183" s="210" t="s">
        <v>219</v>
      </c>
      <c r="E183" s="221" t="s">
        <v>21</v>
      </c>
      <c r="F183" s="222" t="s">
        <v>4897</v>
      </c>
      <c r="G183" s="220"/>
      <c r="H183" s="223">
        <v>50.4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219</v>
      </c>
      <c r="AU183" s="229" t="s">
        <v>82</v>
      </c>
      <c r="AV183" s="14" t="s">
        <v>82</v>
      </c>
      <c r="AW183" s="14" t="s">
        <v>34</v>
      </c>
      <c r="AX183" s="14" t="s">
        <v>73</v>
      </c>
      <c r="AY183" s="229" t="s">
        <v>211</v>
      </c>
    </row>
    <row r="184" spans="2:51" s="13" customFormat="1" ht="22.5">
      <c r="B184" s="208"/>
      <c r="C184" s="209"/>
      <c r="D184" s="210" t="s">
        <v>219</v>
      </c>
      <c r="E184" s="211" t="s">
        <v>21</v>
      </c>
      <c r="F184" s="212" t="s">
        <v>4898</v>
      </c>
      <c r="G184" s="209"/>
      <c r="H184" s="211" t="s">
        <v>21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219</v>
      </c>
      <c r="AU184" s="218" t="s">
        <v>82</v>
      </c>
      <c r="AV184" s="13" t="s">
        <v>80</v>
      </c>
      <c r="AW184" s="13" t="s">
        <v>34</v>
      </c>
      <c r="AX184" s="13" t="s">
        <v>73</v>
      </c>
      <c r="AY184" s="218" t="s">
        <v>211</v>
      </c>
    </row>
    <row r="185" spans="2:51" s="14" customFormat="1" ht="11.25">
      <c r="B185" s="219"/>
      <c r="C185" s="220"/>
      <c r="D185" s="210" t="s">
        <v>219</v>
      </c>
      <c r="E185" s="221" t="s">
        <v>21</v>
      </c>
      <c r="F185" s="222" t="s">
        <v>73</v>
      </c>
      <c r="G185" s="220"/>
      <c r="H185" s="223">
        <v>0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219</v>
      </c>
      <c r="AU185" s="229" t="s">
        <v>82</v>
      </c>
      <c r="AV185" s="14" t="s">
        <v>82</v>
      </c>
      <c r="AW185" s="14" t="s">
        <v>34</v>
      </c>
      <c r="AX185" s="14" t="s">
        <v>73</v>
      </c>
      <c r="AY185" s="229" t="s">
        <v>211</v>
      </c>
    </row>
    <row r="186" spans="2:51" s="13" customFormat="1" ht="11.25">
      <c r="B186" s="208"/>
      <c r="C186" s="209"/>
      <c r="D186" s="210" t="s">
        <v>219</v>
      </c>
      <c r="E186" s="211" t="s">
        <v>21</v>
      </c>
      <c r="F186" s="212" t="s">
        <v>4899</v>
      </c>
      <c r="G186" s="209"/>
      <c r="H186" s="211" t="s">
        <v>21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219</v>
      </c>
      <c r="AU186" s="218" t="s">
        <v>82</v>
      </c>
      <c r="AV186" s="13" t="s">
        <v>80</v>
      </c>
      <c r="AW186" s="13" t="s">
        <v>34</v>
      </c>
      <c r="AX186" s="13" t="s">
        <v>73</v>
      </c>
      <c r="AY186" s="218" t="s">
        <v>211</v>
      </c>
    </row>
    <row r="187" spans="2:51" s="13" customFormat="1" ht="11.25">
      <c r="B187" s="208"/>
      <c r="C187" s="209"/>
      <c r="D187" s="210" t="s">
        <v>219</v>
      </c>
      <c r="E187" s="211" t="s">
        <v>21</v>
      </c>
      <c r="F187" s="212" t="s">
        <v>4900</v>
      </c>
      <c r="G187" s="209"/>
      <c r="H187" s="211" t="s">
        <v>21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219</v>
      </c>
      <c r="AU187" s="218" t="s">
        <v>82</v>
      </c>
      <c r="AV187" s="13" t="s">
        <v>80</v>
      </c>
      <c r="AW187" s="13" t="s">
        <v>34</v>
      </c>
      <c r="AX187" s="13" t="s">
        <v>73</v>
      </c>
      <c r="AY187" s="218" t="s">
        <v>211</v>
      </c>
    </row>
    <row r="188" spans="2:51" s="14" customFormat="1" ht="11.25">
      <c r="B188" s="219"/>
      <c r="C188" s="220"/>
      <c r="D188" s="210" t="s">
        <v>219</v>
      </c>
      <c r="E188" s="221" t="s">
        <v>21</v>
      </c>
      <c r="F188" s="222" t="s">
        <v>4901</v>
      </c>
      <c r="G188" s="220"/>
      <c r="H188" s="223">
        <v>39.4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219</v>
      </c>
      <c r="AU188" s="229" t="s">
        <v>82</v>
      </c>
      <c r="AV188" s="14" t="s">
        <v>82</v>
      </c>
      <c r="AW188" s="14" t="s">
        <v>34</v>
      </c>
      <c r="AX188" s="14" t="s">
        <v>73</v>
      </c>
      <c r="AY188" s="229" t="s">
        <v>211</v>
      </c>
    </row>
    <row r="189" spans="2:51" s="13" customFormat="1" ht="11.25">
      <c r="B189" s="208"/>
      <c r="C189" s="209"/>
      <c r="D189" s="210" t="s">
        <v>219</v>
      </c>
      <c r="E189" s="211" t="s">
        <v>21</v>
      </c>
      <c r="F189" s="212" t="s">
        <v>4902</v>
      </c>
      <c r="G189" s="209"/>
      <c r="H189" s="211" t="s">
        <v>21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219</v>
      </c>
      <c r="AU189" s="218" t="s">
        <v>82</v>
      </c>
      <c r="AV189" s="13" t="s">
        <v>80</v>
      </c>
      <c r="AW189" s="13" t="s">
        <v>34</v>
      </c>
      <c r="AX189" s="13" t="s">
        <v>73</v>
      </c>
      <c r="AY189" s="218" t="s">
        <v>211</v>
      </c>
    </row>
    <row r="190" spans="2:51" s="14" customFormat="1" ht="11.25">
      <c r="B190" s="219"/>
      <c r="C190" s="220"/>
      <c r="D190" s="210" t="s">
        <v>219</v>
      </c>
      <c r="E190" s="221" t="s">
        <v>21</v>
      </c>
      <c r="F190" s="222" t="s">
        <v>1003</v>
      </c>
      <c r="G190" s="220"/>
      <c r="H190" s="223">
        <v>5.2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219</v>
      </c>
      <c r="AU190" s="229" t="s">
        <v>82</v>
      </c>
      <c r="AV190" s="14" t="s">
        <v>82</v>
      </c>
      <c r="AW190" s="14" t="s">
        <v>34</v>
      </c>
      <c r="AX190" s="14" t="s">
        <v>73</v>
      </c>
      <c r="AY190" s="229" t="s">
        <v>211</v>
      </c>
    </row>
    <row r="191" spans="2:51" s="13" customFormat="1" ht="11.25">
      <c r="B191" s="208"/>
      <c r="C191" s="209"/>
      <c r="D191" s="210" t="s">
        <v>219</v>
      </c>
      <c r="E191" s="211" t="s">
        <v>21</v>
      </c>
      <c r="F191" s="212" t="s">
        <v>4903</v>
      </c>
      <c r="G191" s="209"/>
      <c r="H191" s="211" t="s">
        <v>21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219</v>
      </c>
      <c r="AU191" s="218" t="s">
        <v>82</v>
      </c>
      <c r="AV191" s="13" t="s">
        <v>80</v>
      </c>
      <c r="AW191" s="13" t="s">
        <v>34</v>
      </c>
      <c r="AX191" s="13" t="s">
        <v>73</v>
      </c>
      <c r="AY191" s="218" t="s">
        <v>211</v>
      </c>
    </row>
    <row r="192" spans="2:51" s="14" customFormat="1" ht="11.25">
      <c r="B192" s="219"/>
      <c r="C192" s="220"/>
      <c r="D192" s="210" t="s">
        <v>219</v>
      </c>
      <c r="E192" s="221" t="s">
        <v>21</v>
      </c>
      <c r="F192" s="222" t="s">
        <v>4901</v>
      </c>
      <c r="G192" s="220"/>
      <c r="H192" s="223">
        <v>39.4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219</v>
      </c>
      <c r="AU192" s="229" t="s">
        <v>82</v>
      </c>
      <c r="AV192" s="14" t="s">
        <v>82</v>
      </c>
      <c r="AW192" s="14" t="s">
        <v>34</v>
      </c>
      <c r="AX192" s="14" t="s">
        <v>73</v>
      </c>
      <c r="AY192" s="229" t="s">
        <v>211</v>
      </c>
    </row>
    <row r="193" spans="1:65" s="13" customFormat="1" ht="11.25">
      <c r="B193" s="208"/>
      <c r="C193" s="209"/>
      <c r="D193" s="210" t="s">
        <v>219</v>
      </c>
      <c r="E193" s="211" t="s">
        <v>21</v>
      </c>
      <c r="F193" s="212" t="s">
        <v>4902</v>
      </c>
      <c r="G193" s="209"/>
      <c r="H193" s="211" t="s">
        <v>21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219</v>
      </c>
      <c r="AU193" s="218" t="s">
        <v>82</v>
      </c>
      <c r="AV193" s="13" t="s">
        <v>80</v>
      </c>
      <c r="AW193" s="13" t="s">
        <v>34</v>
      </c>
      <c r="AX193" s="13" t="s">
        <v>73</v>
      </c>
      <c r="AY193" s="218" t="s">
        <v>211</v>
      </c>
    </row>
    <row r="194" spans="1:65" s="14" customFormat="1" ht="11.25">
      <c r="B194" s="219"/>
      <c r="C194" s="220"/>
      <c r="D194" s="210" t="s">
        <v>219</v>
      </c>
      <c r="E194" s="221" t="s">
        <v>21</v>
      </c>
      <c r="F194" s="222" t="s">
        <v>1003</v>
      </c>
      <c r="G194" s="220"/>
      <c r="H194" s="223">
        <v>5.2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219</v>
      </c>
      <c r="AU194" s="229" t="s">
        <v>82</v>
      </c>
      <c r="AV194" s="14" t="s">
        <v>82</v>
      </c>
      <c r="AW194" s="14" t="s">
        <v>34</v>
      </c>
      <c r="AX194" s="14" t="s">
        <v>73</v>
      </c>
      <c r="AY194" s="229" t="s">
        <v>211</v>
      </c>
    </row>
    <row r="195" spans="1:65" s="13" customFormat="1" ht="22.5">
      <c r="B195" s="208"/>
      <c r="C195" s="209"/>
      <c r="D195" s="210" t="s">
        <v>219</v>
      </c>
      <c r="E195" s="211" t="s">
        <v>21</v>
      </c>
      <c r="F195" s="212" t="s">
        <v>4904</v>
      </c>
      <c r="G195" s="209"/>
      <c r="H195" s="211" t="s">
        <v>21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219</v>
      </c>
      <c r="AU195" s="218" t="s">
        <v>82</v>
      </c>
      <c r="AV195" s="13" t="s">
        <v>80</v>
      </c>
      <c r="AW195" s="13" t="s">
        <v>34</v>
      </c>
      <c r="AX195" s="13" t="s">
        <v>73</v>
      </c>
      <c r="AY195" s="218" t="s">
        <v>211</v>
      </c>
    </row>
    <row r="196" spans="1:65" s="14" customFormat="1" ht="11.25">
      <c r="B196" s="219"/>
      <c r="C196" s="220"/>
      <c r="D196" s="210" t="s">
        <v>219</v>
      </c>
      <c r="E196" s="221" t="s">
        <v>21</v>
      </c>
      <c r="F196" s="222" t="s">
        <v>73</v>
      </c>
      <c r="G196" s="220"/>
      <c r="H196" s="223">
        <v>0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219</v>
      </c>
      <c r="AU196" s="229" t="s">
        <v>82</v>
      </c>
      <c r="AV196" s="14" t="s">
        <v>82</v>
      </c>
      <c r="AW196" s="14" t="s">
        <v>34</v>
      </c>
      <c r="AX196" s="14" t="s">
        <v>73</v>
      </c>
      <c r="AY196" s="229" t="s">
        <v>211</v>
      </c>
    </row>
    <row r="197" spans="1:65" s="13" customFormat="1" ht="11.25">
      <c r="B197" s="208"/>
      <c r="C197" s="209"/>
      <c r="D197" s="210" t="s">
        <v>219</v>
      </c>
      <c r="E197" s="211" t="s">
        <v>21</v>
      </c>
      <c r="F197" s="212" t="s">
        <v>4905</v>
      </c>
      <c r="G197" s="209"/>
      <c r="H197" s="211" t="s">
        <v>21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219</v>
      </c>
      <c r="AU197" s="218" t="s">
        <v>82</v>
      </c>
      <c r="AV197" s="13" t="s">
        <v>80</v>
      </c>
      <c r="AW197" s="13" t="s">
        <v>34</v>
      </c>
      <c r="AX197" s="13" t="s">
        <v>73</v>
      </c>
      <c r="AY197" s="218" t="s">
        <v>211</v>
      </c>
    </row>
    <row r="198" spans="1:65" s="14" customFormat="1" ht="11.25">
      <c r="B198" s="219"/>
      <c r="C198" s="220"/>
      <c r="D198" s="210" t="s">
        <v>219</v>
      </c>
      <c r="E198" s="221" t="s">
        <v>21</v>
      </c>
      <c r="F198" s="222" t="s">
        <v>4906</v>
      </c>
      <c r="G198" s="220"/>
      <c r="H198" s="223">
        <v>17.8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219</v>
      </c>
      <c r="AU198" s="229" t="s">
        <v>82</v>
      </c>
      <c r="AV198" s="14" t="s">
        <v>82</v>
      </c>
      <c r="AW198" s="14" t="s">
        <v>34</v>
      </c>
      <c r="AX198" s="14" t="s">
        <v>73</v>
      </c>
      <c r="AY198" s="229" t="s">
        <v>211</v>
      </c>
    </row>
    <row r="199" spans="1:65" s="13" customFormat="1" ht="11.25">
      <c r="B199" s="208"/>
      <c r="C199" s="209"/>
      <c r="D199" s="210" t="s">
        <v>219</v>
      </c>
      <c r="E199" s="211" t="s">
        <v>21</v>
      </c>
      <c r="F199" s="212" t="s">
        <v>4907</v>
      </c>
      <c r="G199" s="209"/>
      <c r="H199" s="211" t="s">
        <v>21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219</v>
      </c>
      <c r="AU199" s="218" t="s">
        <v>82</v>
      </c>
      <c r="AV199" s="13" t="s">
        <v>80</v>
      </c>
      <c r="AW199" s="13" t="s">
        <v>34</v>
      </c>
      <c r="AX199" s="13" t="s">
        <v>73</v>
      </c>
      <c r="AY199" s="218" t="s">
        <v>211</v>
      </c>
    </row>
    <row r="200" spans="1:65" s="14" customFormat="1" ht="11.25">
      <c r="B200" s="219"/>
      <c r="C200" s="220"/>
      <c r="D200" s="210" t="s">
        <v>219</v>
      </c>
      <c r="E200" s="221" t="s">
        <v>21</v>
      </c>
      <c r="F200" s="222" t="s">
        <v>4908</v>
      </c>
      <c r="G200" s="220"/>
      <c r="H200" s="223">
        <v>100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219</v>
      </c>
      <c r="AU200" s="229" t="s">
        <v>82</v>
      </c>
      <c r="AV200" s="14" t="s">
        <v>82</v>
      </c>
      <c r="AW200" s="14" t="s">
        <v>34</v>
      </c>
      <c r="AX200" s="14" t="s">
        <v>73</v>
      </c>
      <c r="AY200" s="229" t="s">
        <v>211</v>
      </c>
    </row>
    <row r="201" spans="1:65" s="15" customFormat="1" ht="11.25">
      <c r="B201" s="230"/>
      <c r="C201" s="231"/>
      <c r="D201" s="210" t="s">
        <v>219</v>
      </c>
      <c r="E201" s="232" t="s">
        <v>21</v>
      </c>
      <c r="F201" s="233" t="s">
        <v>225</v>
      </c>
      <c r="G201" s="231"/>
      <c r="H201" s="234">
        <v>531.79999999999995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219</v>
      </c>
      <c r="AU201" s="240" t="s">
        <v>82</v>
      </c>
      <c r="AV201" s="15" t="s">
        <v>100</v>
      </c>
      <c r="AW201" s="15" t="s">
        <v>34</v>
      </c>
      <c r="AX201" s="15" t="s">
        <v>80</v>
      </c>
      <c r="AY201" s="240" t="s">
        <v>211</v>
      </c>
    </row>
    <row r="202" spans="1:65" s="12" customFormat="1" ht="22.9" customHeight="1">
      <c r="B202" s="179"/>
      <c r="C202" s="180"/>
      <c r="D202" s="181" t="s">
        <v>72</v>
      </c>
      <c r="E202" s="193" t="s">
        <v>282</v>
      </c>
      <c r="F202" s="193" t="s">
        <v>658</v>
      </c>
      <c r="G202" s="180"/>
      <c r="H202" s="180"/>
      <c r="I202" s="183"/>
      <c r="J202" s="194">
        <f>BK202</f>
        <v>0</v>
      </c>
      <c r="K202" s="180"/>
      <c r="L202" s="185"/>
      <c r="M202" s="186"/>
      <c r="N202" s="187"/>
      <c r="O202" s="187"/>
      <c r="P202" s="188">
        <f>SUM(P203:P275)</f>
        <v>0</v>
      </c>
      <c r="Q202" s="187"/>
      <c r="R202" s="188">
        <f>SUM(R203:R275)</f>
        <v>6.2663614999999995</v>
      </c>
      <c r="S202" s="187"/>
      <c r="T202" s="189">
        <f>SUM(T203:T275)</f>
        <v>91.166201300000012</v>
      </c>
      <c r="AR202" s="190" t="s">
        <v>80</v>
      </c>
      <c r="AT202" s="191" t="s">
        <v>72</v>
      </c>
      <c r="AU202" s="191" t="s">
        <v>80</v>
      </c>
      <c r="AY202" s="190" t="s">
        <v>211</v>
      </c>
      <c r="BK202" s="192">
        <f>SUM(BK203:BK275)</f>
        <v>0</v>
      </c>
    </row>
    <row r="203" spans="1:65" s="2" customFormat="1" ht="21.75" customHeight="1">
      <c r="A203" s="36"/>
      <c r="B203" s="37"/>
      <c r="C203" s="195" t="s">
        <v>330</v>
      </c>
      <c r="D203" s="195" t="s">
        <v>213</v>
      </c>
      <c r="E203" s="196" t="s">
        <v>4909</v>
      </c>
      <c r="F203" s="197" t="s">
        <v>4910</v>
      </c>
      <c r="G203" s="198" t="s">
        <v>438</v>
      </c>
      <c r="H203" s="199">
        <v>47.3</v>
      </c>
      <c r="I203" s="200"/>
      <c r="J203" s="201">
        <f>ROUND(I203*H203,2)</f>
        <v>0</v>
      </c>
      <c r="K203" s="197" t="s">
        <v>217</v>
      </c>
      <c r="L203" s="41"/>
      <c r="M203" s="202" t="s">
        <v>21</v>
      </c>
      <c r="N203" s="203" t="s">
        <v>44</v>
      </c>
      <c r="O203" s="66"/>
      <c r="P203" s="204">
        <f>O203*H203</f>
        <v>0</v>
      </c>
      <c r="Q203" s="204">
        <v>0.10095</v>
      </c>
      <c r="R203" s="204">
        <f>Q203*H203</f>
        <v>4.7749349999999993</v>
      </c>
      <c r="S203" s="204">
        <v>0</v>
      </c>
      <c r="T203" s="20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6" t="s">
        <v>100</v>
      </c>
      <c r="AT203" s="206" t="s">
        <v>213</v>
      </c>
      <c r="AU203" s="206" t="s">
        <v>82</v>
      </c>
      <c r="AY203" s="19" t="s">
        <v>211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9" t="s">
        <v>80</v>
      </c>
      <c r="BK203" s="207">
        <f>ROUND(I203*H203,2)</f>
        <v>0</v>
      </c>
      <c r="BL203" s="19" t="s">
        <v>100</v>
      </c>
      <c r="BM203" s="206" t="s">
        <v>4911</v>
      </c>
    </row>
    <row r="204" spans="1:65" s="14" customFormat="1" ht="11.25">
      <c r="B204" s="219"/>
      <c r="C204" s="220"/>
      <c r="D204" s="210" t="s">
        <v>219</v>
      </c>
      <c r="E204" s="221" t="s">
        <v>21</v>
      </c>
      <c r="F204" s="222" t="s">
        <v>4912</v>
      </c>
      <c r="G204" s="220"/>
      <c r="H204" s="223">
        <v>47.3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219</v>
      </c>
      <c r="AU204" s="229" t="s">
        <v>82</v>
      </c>
      <c r="AV204" s="14" t="s">
        <v>82</v>
      </c>
      <c r="AW204" s="14" t="s">
        <v>34</v>
      </c>
      <c r="AX204" s="14" t="s">
        <v>73</v>
      </c>
      <c r="AY204" s="229" t="s">
        <v>211</v>
      </c>
    </row>
    <row r="205" spans="1:65" s="16" customFormat="1" ht="11.25">
      <c r="B205" s="241"/>
      <c r="C205" s="242"/>
      <c r="D205" s="210" t="s">
        <v>219</v>
      </c>
      <c r="E205" s="243" t="s">
        <v>4829</v>
      </c>
      <c r="F205" s="244" t="s">
        <v>240</v>
      </c>
      <c r="G205" s="242"/>
      <c r="H205" s="245">
        <v>47.3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219</v>
      </c>
      <c r="AU205" s="251" t="s">
        <v>82</v>
      </c>
      <c r="AV205" s="16" t="s">
        <v>88</v>
      </c>
      <c r="AW205" s="16" t="s">
        <v>34</v>
      </c>
      <c r="AX205" s="16" t="s">
        <v>80</v>
      </c>
      <c r="AY205" s="251" t="s">
        <v>211</v>
      </c>
    </row>
    <row r="206" spans="1:65" s="2" customFormat="1" ht="16.5" customHeight="1">
      <c r="A206" s="36"/>
      <c r="B206" s="37"/>
      <c r="C206" s="252" t="s">
        <v>334</v>
      </c>
      <c r="D206" s="252" t="s">
        <v>399</v>
      </c>
      <c r="E206" s="253" t="s">
        <v>4913</v>
      </c>
      <c r="F206" s="254" t="s">
        <v>4914</v>
      </c>
      <c r="G206" s="255" t="s">
        <v>438</v>
      </c>
      <c r="H206" s="256">
        <v>49.664999999999999</v>
      </c>
      <c r="I206" s="257"/>
      <c r="J206" s="258">
        <f>ROUND(I206*H206,2)</f>
        <v>0</v>
      </c>
      <c r="K206" s="254" t="s">
        <v>217</v>
      </c>
      <c r="L206" s="259"/>
      <c r="M206" s="260" t="s">
        <v>21</v>
      </c>
      <c r="N206" s="261" t="s">
        <v>44</v>
      </c>
      <c r="O206" s="66"/>
      <c r="P206" s="204">
        <f>O206*H206</f>
        <v>0</v>
      </c>
      <c r="Q206" s="204">
        <v>2.8000000000000001E-2</v>
      </c>
      <c r="R206" s="204">
        <f>Q206*H206</f>
        <v>1.39062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276</v>
      </c>
      <c r="AT206" s="206" t="s">
        <v>399</v>
      </c>
      <c r="AU206" s="206" t="s">
        <v>82</v>
      </c>
      <c r="AY206" s="19" t="s">
        <v>211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9" t="s">
        <v>80</v>
      </c>
      <c r="BK206" s="207">
        <f>ROUND(I206*H206,2)</f>
        <v>0</v>
      </c>
      <c r="BL206" s="19" t="s">
        <v>100</v>
      </c>
      <c r="BM206" s="206" t="s">
        <v>4915</v>
      </c>
    </row>
    <row r="207" spans="1:65" s="14" customFormat="1" ht="11.25">
      <c r="B207" s="219"/>
      <c r="C207" s="220"/>
      <c r="D207" s="210" t="s">
        <v>219</v>
      </c>
      <c r="E207" s="220"/>
      <c r="F207" s="222" t="s">
        <v>4916</v>
      </c>
      <c r="G207" s="220"/>
      <c r="H207" s="223">
        <v>49.664999999999999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219</v>
      </c>
      <c r="AU207" s="229" t="s">
        <v>82</v>
      </c>
      <c r="AV207" s="14" t="s">
        <v>82</v>
      </c>
      <c r="AW207" s="14" t="s">
        <v>4</v>
      </c>
      <c r="AX207" s="14" t="s">
        <v>80</v>
      </c>
      <c r="AY207" s="229" t="s">
        <v>211</v>
      </c>
    </row>
    <row r="208" spans="1:65" s="2" customFormat="1" ht="21.75" customHeight="1">
      <c r="A208" s="36"/>
      <c r="B208" s="37"/>
      <c r="C208" s="195" t="s">
        <v>346</v>
      </c>
      <c r="D208" s="195" t="s">
        <v>213</v>
      </c>
      <c r="E208" s="196" t="s">
        <v>660</v>
      </c>
      <c r="F208" s="197" t="s">
        <v>661</v>
      </c>
      <c r="G208" s="198" t="s">
        <v>216</v>
      </c>
      <c r="H208" s="199">
        <v>180</v>
      </c>
      <c r="I208" s="200"/>
      <c r="J208" s="201">
        <f>ROUND(I208*H208,2)</f>
        <v>0</v>
      </c>
      <c r="K208" s="197" t="s">
        <v>217</v>
      </c>
      <c r="L208" s="41"/>
      <c r="M208" s="202" t="s">
        <v>21</v>
      </c>
      <c r="N208" s="203" t="s">
        <v>44</v>
      </c>
      <c r="O208" s="66"/>
      <c r="P208" s="204">
        <f>O208*H208</f>
        <v>0</v>
      </c>
      <c r="Q208" s="204">
        <v>1.2999999999999999E-4</v>
      </c>
      <c r="R208" s="204">
        <f>Q208*H208</f>
        <v>2.3399999999999997E-2</v>
      </c>
      <c r="S208" s="204">
        <v>0</v>
      </c>
      <c r="T208" s="20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6" t="s">
        <v>100</v>
      </c>
      <c r="AT208" s="206" t="s">
        <v>213</v>
      </c>
      <c r="AU208" s="206" t="s">
        <v>82</v>
      </c>
      <c r="AY208" s="19" t="s">
        <v>211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9" t="s">
        <v>80</v>
      </c>
      <c r="BK208" s="207">
        <f>ROUND(I208*H208,2)</f>
        <v>0</v>
      </c>
      <c r="BL208" s="19" t="s">
        <v>100</v>
      </c>
      <c r="BM208" s="206" t="s">
        <v>4917</v>
      </c>
    </row>
    <row r="209" spans="1:65" s="13" customFormat="1" ht="11.25">
      <c r="B209" s="208"/>
      <c r="C209" s="209"/>
      <c r="D209" s="210" t="s">
        <v>219</v>
      </c>
      <c r="E209" s="211" t="s">
        <v>21</v>
      </c>
      <c r="F209" s="212" t="s">
        <v>4918</v>
      </c>
      <c r="G209" s="209"/>
      <c r="H209" s="211" t="s">
        <v>21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219</v>
      </c>
      <c r="AU209" s="218" t="s">
        <v>82</v>
      </c>
      <c r="AV209" s="13" t="s">
        <v>80</v>
      </c>
      <c r="AW209" s="13" t="s">
        <v>34</v>
      </c>
      <c r="AX209" s="13" t="s">
        <v>73</v>
      </c>
      <c r="AY209" s="218" t="s">
        <v>211</v>
      </c>
    </row>
    <row r="210" spans="1:65" s="14" customFormat="1" ht="11.25">
      <c r="B210" s="219"/>
      <c r="C210" s="220"/>
      <c r="D210" s="210" t="s">
        <v>219</v>
      </c>
      <c r="E210" s="221" t="s">
        <v>21</v>
      </c>
      <c r="F210" s="222" t="s">
        <v>4919</v>
      </c>
      <c r="G210" s="220"/>
      <c r="H210" s="223">
        <v>180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219</v>
      </c>
      <c r="AU210" s="229" t="s">
        <v>82</v>
      </c>
      <c r="AV210" s="14" t="s">
        <v>82</v>
      </c>
      <c r="AW210" s="14" t="s">
        <v>34</v>
      </c>
      <c r="AX210" s="14" t="s">
        <v>80</v>
      </c>
      <c r="AY210" s="229" t="s">
        <v>211</v>
      </c>
    </row>
    <row r="211" spans="1:65" s="2" customFormat="1" ht="21.75" customHeight="1">
      <c r="A211" s="36"/>
      <c r="B211" s="37"/>
      <c r="C211" s="195" t="s">
        <v>354</v>
      </c>
      <c r="D211" s="195" t="s">
        <v>213</v>
      </c>
      <c r="E211" s="196" t="s">
        <v>674</v>
      </c>
      <c r="F211" s="197" t="s">
        <v>675</v>
      </c>
      <c r="G211" s="198" t="s">
        <v>216</v>
      </c>
      <c r="H211" s="199">
        <v>1783</v>
      </c>
      <c r="I211" s="200"/>
      <c r="J211" s="201">
        <f>ROUND(I211*H211,2)</f>
        <v>0</v>
      </c>
      <c r="K211" s="197" t="s">
        <v>217</v>
      </c>
      <c r="L211" s="41"/>
      <c r="M211" s="202" t="s">
        <v>21</v>
      </c>
      <c r="N211" s="203" t="s">
        <v>44</v>
      </c>
      <c r="O211" s="66"/>
      <c r="P211" s="204">
        <f>O211*H211</f>
        <v>0</v>
      </c>
      <c r="Q211" s="204">
        <v>4.0000000000000003E-5</v>
      </c>
      <c r="R211" s="204">
        <f>Q211*H211</f>
        <v>7.1320000000000008E-2</v>
      </c>
      <c r="S211" s="204">
        <v>0</v>
      </c>
      <c r="T211" s="20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6" t="s">
        <v>100</v>
      </c>
      <c r="AT211" s="206" t="s">
        <v>213</v>
      </c>
      <c r="AU211" s="206" t="s">
        <v>82</v>
      </c>
      <c r="AY211" s="19" t="s">
        <v>211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9" t="s">
        <v>80</v>
      </c>
      <c r="BK211" s="207">
        <f>ROUND(I211*H211,2)</f>
        <v>0</v>
      </c>
      <c r="BL211" s="19" t="s">
        <v>100</v>
      </c>
      <c r="BM211" s="206" t="s">
        <v>4920</v>
      </c>
    </row>
    <row r="212" spans="1:65" s="13" customFormat="1" ht="11.25">
      <c r="B212" s="208"/>
      <c r="C212" s="209"/>
      <c r="D212" s="210" t="s">
        <v>219</v>
      </c>
      <c r="E212" s="211" t="s">
        <v>21</v>
      </c>
      <c r="F212" s="212" t="s">
        <v>677</v>
      </c>
      <c r="G212" s="209"/>
      <c r="H212" s="211" t="s">
        <v>21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219</v>
      </c>
      <c r="AU212" s="218" t="s">
        <v>82</v>
      </c>
      <c r="AV212" s="13" t="s">
        <v>80</v>
      </c>
      <c r="AW212" s="13" t="s">
        <v>34</v>
      </c>
      <c r="AX212" s="13" t="s">
        <v>73</v>
      </c>
      <c r="AY212" s="218" t="s">
        <v>211</v>
      </c>
    </row>
    <row r="213" spans="1:65" s="13" customFormat="1" ht="11.25">
      <c r="B213" s="208"/>
      <c r="C213" s="209"/>
      <c r="D213" s="210" t="s">
        <v>219</v>
      </c>
      <c r="E213" s="211" t="s">
        <v>21</v>
      </c>
      <c r="F213" s="212" t="s">
        <v>998</v>
      </c>
      <c r="G213" s="209"/>
      <c r="H213" s="211" t="s">
        <v>21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219</v>
      </c>
      <c r="AU213" s="218" t="s">
        <v>82</v>
      </c>
      <c r="AV213" s="13" t="s">
        <v>80</v>
      </c>
      <c r="AW213" s="13" t="s">
        <v>34</v>
      </c>
      <c r="AX213" s="13" t="s">
        <v>73</v>
      </c>
      <c r="AY213" s="218" t="s">
        <v>211</v>
      </c>
    </row>
    <row r="214" spans="1:65" s="14" customFormat="1" ht="11.25">
      <c r="B214" s="219"/>
      <c r="C214" s="220"/>
      <c r="D214" s="210" t="s">
        <v>219</v>
      </c>
      <c r="E214" s="221" t="s">
        <v>21</v>
      </c>
      <c r="F214" s="222" t="s">
        <v>4921</v>
      </c>
      <c r="G214" s="220"/>
      <c r="H214" s="223">
        <v>734.2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219</v>
      </c>
      <c r="AU214" s="229" t="s">
        <v>82</v>
      </c>
      <c r="AV214" s="14" t="s">
        <v>82</v>
      </c>
      <c r="AW214" s="14" t="s">
        <v>34</v>
      </c>
      <c r="AX214" s="14" t="s">
        <v>73</v>
      </c>
      <c r="AY214" s="229" t="s">
        <v>211</v>
      </c>
    </row>
    <row r="215" spans="1:65" s="13" customFormat="1" ht="11.25">
      <c r="B215" s="208"/>
      <c r="C215" s="209"/>
      <c r="D215" s="210" t="s">
        <v>219</v>
      </c>
      <c r="E215" s="211" t="s">
        <v>21</v>
      </c>
      <c r="F215" s="212" t="s">
        <v>4922</v>
      </c>
      <c r="G215" s="209"/>
      <c r="H215" s="211" t="s">
        <v>21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219</v>
      </c>
      <c r="AU215" s="218" t="s">
        <v>82</v>
      </c>
      <c r="AV215" s="13" t="s">
        <v>80</v>
      </c>
      <c r="AW215" s="13" t="s">
        <v>34</v>
      </c>
      <c r="AX215" s="13" t="s">
        <v>73</v>
      </c>
      <c r="AY215" s="218" t="s">
        <v>211</v>
      </c>
    </row>
    <row r="216" spans="1:65" s="14" customFormat="1" ht="11.25">
      <c r="B216" s="219"/>
      <c r="C216" s="220"/>
      <c r="D216" s="210" t="s">
        <v>219</v>
      </c>
      <c r="E216" s="221" t="s">
        <v>21</v>
      </c>
      <c r="F216" s="222" t="s">
        <v>4923</v>
      </c>
      <c r="G216" s="220"/>
      <c r="H216" s="223">
        <v>591.20000000000005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219</v>
      </c>
      <c r="AU216" s="229" t="s">
        <v>82</v>
      </c>
      <c r="AV216" s="14" t="s">
        <v>82</v>
      </c>
      <c r="AW216" s="14" t="s">
        <v>34</v>
      </c>
      <c r="AX216" s="14" t="s">
        <v>73</v>
      </c>
      <c r="AY216" s="229" t="s">
        <v>211</v>
      </c>
    </row>
    <row r="217" spans="1:65" s="13" customFormat="1" ht="11.25">
      <c r="B217" s="208"/>
      <c r="C217" s="209"/>
      <c r="D217" s="210" t="s">
        <v>219</v>
      </c>
      <c r="E217" s="211" t="s">
        <v>21</v>
      </c>
      <c r="F217" s="212" t="s">
        <v>4924</v>
      </c>
      <c r="G217" s="209"/>
      <c r="H217" s="211" t="s">
        <v>21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219</v>
      </c>
      <c r="AU217" s="218" t="s">
        <v>82</v>
      </c>
      <c r="AV217" s="13" t="s">
        <v>80</v>
      </c>
      <c r="AW217" s="13" t="s">
        <v>34</v>
      </c>
      <c r="AX217" s="13" t="s">
        <v>73</v>
      </c>
      <c r="AY217" s="218" t="s">
        <v>211</v>
      </c>
    </row>
    <row r="218" spans="1:65" s="13" customFormat="1" ht="11.25">
      <c r="B218" s="208"/>
      <c r="C218" s="209"/>
      <c r="D218" s="210" t="s">
        <v>219</v>
      </c>
      <c r="E218" s="211" t="s">
        <v>21</v>
      </c>
      <c r="F218" s="212" t="s">
        <v>4463</v>
      </c>
      <c r="G218" s="209"/>
      <c r="H218" s="211" t="s">
        <v>21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219</v>
      </c>
      <c r="AU218" s="218" t="s">
        <v>82</v>
      </c>
      <c r="AV218" s="13" t="s">
        <v>80</v>
      </c>
      <c r="AW218" s="13" t="s">
        <v>34</v>
      </c>
      <c r="AX218" s="13" t="s">
        <v>73</v>
      </c>
      <c r="AY218" s="218" t="s">
        <v>211</v>
      </c>
    </row>
    <row r="219" spans="1:65" s="14" customFormat="1" ht="11.25">
      <c r="B219" s="219"/>
      <c r="C219" s="220"/>
      <c r="D219" s="210" t="s">
        <v>219</v>
      </c>
      <c r="E219" s="221" t="s">
        <v>21</v>
      </c>
      <c r="F219" s="222" t="s">
        <v>4925</v>
      </c>
      <c r="G219" s="220"/>
      <c r="H219" s="223">
        <v>-66.8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219</v>
      </c>
      <c r="AU219" s="229" t="s">
        <v>82</v>
      </c>
      <c r="AV219" s="14" t="s">
        <v>82</v>
      </c>
      <c r="AW219" s="14" t="s">
        <v>34</v>
      </c>
      <c r="AX219" s="14" t="s">
        <v>73</v>
      </c>
      <c r="AY219" s="229" t="s">
        <v>211</v>
      </c>
    </row>
    <row r="220" spans="1:65" s="13" customFormat="1" ht="11.25">
      <c r="B220" s="208"/>
      <c r="C220" s="209"/>
      <c r="D220" s="210" t="s">
        <v>219</v>
      </c>
      <c r="E220" s="211" t="s">
        <v>21</v>
      </c>
      <c r="F220" s="212" t="s">
        <v>4871</v>
      </c>
      <c r="G220" s="209"/>
      <c r="H220" s="211" t="s">
        <v>21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219</v>
      </c>
      <c r="AU220" s="218" t="s">
        <v>82</v>
      </c>
      <c r="AV220" s="13" t="s">
        <v>80</v>
      </c>
      <c r="AW220" s="13" t="s">
        <v>34</v>
      </c>
      <c r="AX220" s="13" t="s">
        <v>73</v>
      </c>
      <c r="AY220" s="218" t="s">
        <v>211</v>
      </c>
    </row>
    <row r="221" spans="1:65" s="14" customFormat="1" ht="11.25">
      <c r="B221" s="219"/>
      <c r="C221" s="220"/>
      <c r="D221" s="210" t="s">
        <v>219</v>
      </c>
      <c r="E221" s="221" t="s">
        <v>21</v>
      </c>
      <c r="F221" s="222" t="s">
        <v>4923</v>
      </c>
      <c r="G221" s="220"/>
      <c r="H221" s="223">
        <v>591.20000000000005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219</v>
      </c>
      <c r="AU221" s="229" t="s">
        <v>82</v>
      </c>
      <c r="AV221" s="14" t="s">
        <v>82</v>
      </c>
      <c r="AW221" s="14" t="s">
        <v>34</v>
      </c>
      <c r="AX221" s="14" t="s">
        <v>73</v>
      </c>
      <c r="AY221" s="229" t="s">
        <v>211</v>
      </c>
    </row>
    <row r="222" spans="1:65" s="13" customFormat="1" ht="11.25">
      <c r="B222" s="208"/>
      <c r="C222" s="209"/>
      <c r="D222" s="210" t="s">
        <v>219</v>
      </c>
      <c r="E222" s="211" t="s">
        <v>21</v>
      </c>
      <c r="F222" s="212" t="s">
        <v>4926</v>
      </c>
      <c r="G222" s="209"/>
      <c r="H222" s="211" t="s">
        <v>21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219</v>
      </c>
      <c r="AU222" s="218" t="s">
        <v>82</v>
      </c>
      <c r="AV222" s="13" t="s">
        <v>80</v>
      </c>
      <c r="AW222" s="13" t="s">
        <v>34</v>
      </c>
      <c r="AX222" s="13" t="s">
        <v>73</v>
      </c>
      <c r="AY222" s="218" t="s">
        <v>211</v>
      </c>
    </row>
    <row r="223" spans="1:65" s="13" customFormat="1" ht="11.25">
      <c r="B223" s="208"/>
      <c r="C223" s="209"/>
      <c r="D223" s="210" t="s">
        <v>219</v>
      </c>
      <c r="E223" s="211" t="s">
        <v>21</v>
      </c>
      <c r="F223" s="212" t="s">
        <v>4927</v>
      </c>
      <c r="G223" s="209"/>
      <c r="H223" s="211" t="s">
        <v>21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219</v>
      </c>
      <c r="AU223" s="218" t="s">
        <v>82</v>
      </c>
      <c r="AV223" s="13" t="s">
        <v>80</v>
      </c>
      <c r="AW223" s="13" t="s">
        <v>34</v>
      </c>
      <c r="AX223" s="13" t="s">
        <v>73</v>
      </c>
      <c r="AY223" s="218" t="s">
        <v>211</v>
      </c>
    </row>
    <row r="224" spans="1:65" s="14" customFormat="1" ht="11.25">
      <c r="B224" s="219"/>
      <c r="C224" s="220"/>
      <c r="D224" s="210" t="s">
        <v>219</v>
      </c>
      <c r="E224" s="221" t="s">
        <v>21</v>
      </c>
      <c r="F224" s="222" t="s">
        <v>4925</v>
      </c>
      <c r="G224" s="220"/>
      <c r="H224" s="223">
        <v>-66.8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219</v>
      </c>
      <c r="AU224" s="229" t="s">
        <v>82</v>
      </c>
      <c r="AV224" s="14" t="s">
        <v>82</v>
      </c>
      <c r="AW224" s="14" t="s">
        <v>34</v>
      </c>
      <c r="AX224" s="14" t="s">
        <v>73</v>
      </c>
      <c r="AY224" s="229" t="s">
        <v>211</v>
      </c>
    </row>
    <row r="225" spans="1:65" s="15" customFormat="1" ht="11.25">
      <c r="B225" s="230"/>
      <c r="C225" s="231"/>
      <c r="D225" s="210" t="s">
        <v>219</v>
      </c>
      <c r="E225" s="232" t="s">
        <v>21</v>
      </c>
      <c r="F225" s="233" t="s">
        <v>225</v>
      </c>
      <c r="G225" s="231"/>
      <c r="H225" s="234">
        <v>1783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219</v>
      </c>
      <c r="AU225" s="240" t="s">
        <v>82</v>
      </c>
      <c r="AV225" s="15" t="s">
        <v>100</v>
      </c>
      <c r="AW225" s="15" t="s">
        <v>34</v>
      </c>
      <c r="AX225" s="15" t="s">
        <v>80</v>
      </c>
      <c r="AY225" s="240" t="s">
        <v>211</v>
      </c>
    </row>
    <row r="226" spans="1:65" s="2" customFormat="1" ht="16.5" customHeight="1">
      <c r="A226" s="36"/>
      <c r="B226" s="37"/>
      <c r="C226" s="195" t="s">
        <v>360</v>
      </c>
      <c r="D226" s="195" t="s">
        <v>213</v>
      </c>
      <c r="E226" s="196" t="s">
        <v>680</v>
      </c>
      <c r="F226" s="197" t="s">
        <v>681</v>
      </c>
      <c r="G226" s="198" t="s">
        <v>216</v>
      </c>
      <c r="H226" s="199">
        <v>608.65</v>
      </c>
      <c r="I226" s="200"/>
      <c r="J226" s="201">
        <f>ROUND(I226*H226,2)</f>
        <v>0</v>
      </c>
      <c r="K226" s="197" t="s">
        <v>217</v>
      </c>
      <c r="L226" s="41"/>
      <c r="M226" s="202" t="s">
        <v>21</v>
      </c>
      <c r="N226" s="203" t="s">
        <v>44</v>
      </c>
      <c r="O226" s="66"/>
      <c r="P226" s="204">
        <f>O226*H226</f>
        <v>0</v>
      </c>
      <c r="Q226" s="204">
        <v>1.0000000000000001E-5</v>
      </c>
      <c r="R226" s="204">
        <f>Q226*H226</f>
        <v>6.0864999999999999E-3</v>
      </c>
      <c r="S226" s="204">
        <v>0</v>
      </c>
      <c r="T226" s="20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6" t="s">
        <v>100</v>
      </c>
      <c r="AT226" s="206" t="s">
        <v>213</v>
      </c>
      <c r="AU226" s="206" t="s">
        <v>82</v>
      </c>
      <c r="AY226" s="19" t="s">
        <v>211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9" t="s">
        <v>80</v>
      </c>
      <c r="BK226" s="207">
        <f>ROUND(I226*H226,2)</f>
        <v>0</v>
      </c>
      <c r="BL226" s="19" t="s">
        <v>100</v>
      </c>
      <c r="BM226" s="206" t="s">
        <v>4928</v>
      </c>
    </row>
    <row r="227" spans="1:65" s="13" customFormat="1" ht="11.25">
      <c r="B227" s="208"/>
      <c r="C227" s="209"/>
      <c r="D227" s="210" t="s">
        <v>219</v>
      </c>
      <c r="E227" s="211" t="s">
        <v>21</v>
      </c>
      <c r="F227" s="212" t="s">
        <v>980</v>
      </c>
      <c r="G227" s="209"/>
      <c r="H227" s="211" t="s">
        <v>21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219</v>
      </c>
      <c r="AU227" s="218" t="s">
        <v>82</v>
      </c>
      <c r="AV227" s="13" t="s">
        <v>80</v>
      </c>
      <c r="AW227" s="13" t="s">
        <v>34</v>
      </c>
      <c r="AX227" s="13" t="s">
        <v>73</v>
      </c>
      <c r="AY227" s="218" t="s">
        <v>211</v>
      </c>
    </row>
    <row r="228" spans="1:65" s="14" customFormat="1" ht="11.25">
      <c r="B228" s="219"/>
      <c r="C228" s="220"/>
      <c r="D228" s="210" t="s">
        <v>219</v>
      </c>
      <c r="E228" s="221" t="s">
        <v>21</v>
      </c>
      <c r="F228" s="222" t="s">
        <v>4839</v>
      </c>
      <c r="G228" s="220"/>
      <c r="H228" s="223">
        <v>107.15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219</v>
      </c>
      <c r="AU228" s="229" t="s">
        <v>82</v>
      </c>
      <c r="AV228" s="14" t="s">
        <v>82</v>
      </c>
      <c r="AW228" s="14" t="s">
        <v>34</v>
      </c>
      <c r="AX228" s="14" t="s">
        <v>73</v>
      </c>
      <c r="AY228" s="229" t="s">
        <v>211</v>
      </c>
    </row>
    <row r="229" spans="1:65" s="14" customFormat="1" ht="11.25">
      <c r="B229" s="219"/>
      <c r="C229" s="220"/>
      <c r="D229" s="210" t="s">
        <v>219</v>
      </c>
      <c r="E229" s="221" t="s">
        <v>21</v>
      </c>
      <c r="F229" s="222" t="s">
        <v>4837</v>
      </c>
      <c r="G229" s="220"/>
      <c r="H229" s="223">
        <v>202.3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219</v>
      </c>
      <c r="AU229" s="229" t="s">
        <v>82</v>
      </c>
      <c r="AV229" s="14" t="s">
        <v>82</v>
      </c>
      <c r="AW229" s="14" t="s">
        <v>34</v>
      </c>
      <c r="AX229" s="14" t="s">
        <v>73</v>
      </c>
      <c r="AY229" s="229" t="s">
        <v>211</v>
      </c>
    </row>
    <row r="230" spans="1:65" s="14" customFormat="1" ht="11.25">
      <c r="B230" s="219"/>
      <c r="C230" s="220"/>
      <c r="D230" s="210" t="s">
        <v>219</v>
      </c>
      <c r="E230" s="221" t="s">
        <v>21</v>
      </c>
      <c r="F230" s="222" t="s">
        <v>4831</v>
      </c>
      <c r="G230" s="220"/>
      <c r="H230" s="223">
        <v>203.5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219</v>
      </c>
      <c r="AU230" s="229" t="s">
        <v>82</v>
      </c>
      <c r="AV230" s="14" t="s">
        <v>82</v>
      </c>
      <c r="AW230" s="14" t="s">
        <v>34</v>
      </c>
      <c r="AX230" s="14" t="s">
        <v>73</v>
      </c>
      <c r="AY230" s="229" t="s">
        <v>211</v>
      </c>
    </row>
    <row r="231" spans="1:65" s="14" customFormat="1" ht="11.25">
      <c r="B231" s="219"/>
      <c r="C231" s="220"/>
      <c r="D231" s="210" t="s">
        <v>219</v>
      </c>
      <c r="E231" s="221" t="s">
        <v>21</v>
      </c>
      <c r="F231" s="222" t="s">
        <v>4833</v>
      </c>
      <c r="G231" s="220"/>
      <c r="H231" s="223">
        <v>82.1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219</v>
      </c>
      <c r="AU231" s="229" t="s">
        <v>82</v>
      </c>
      <c r="AV231" s="14" t="s">
        <v>82</v>
      </c>
      <c r="AW231" s="14" t="s">
        <v>34</v>
      </c>
      <c r="AX231" s="14" t="s">
        <v>73</v>
      </c>
      <c r="AY231" s="229" t="s">
        <v>211</v>
      </c>
    </row>
    <row r="232" spans="1:65" s="14" customFormat="1" ht="11.25">
      <c r="B232" s="219"/>
      <c r="C232" s="220"/>
      <c r="D232" s="210" t="s">
        <v>219</v>
      </c>
      <c r="E232" s="221" t="s">
        <v>21</v>
      </c>
      <c r="F232" s="222" t="s">
        <v>4835</v>
      </c>
      <c r="G232" s="220"/>
      <c r="H232" s="223">
        <v>13.6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219</v>
      </c>
      <c r="AU232" s="229" t="s">
        <v>82</v>
      </c>
      <c r="AV232" s="14" t="s">
        <v>82</v>
      </c>
      <c r="AW232" s="14" t="s">
        <v>34</v>
      </c>
      <c r="AX232" s="14" t="s">
        <v>73</v>
      </c>
      <c r="AY232" s="229" t="s">
        <v>211</v>
      </c>
    </row>
    <row r="233" spans="1:65" s="15" customFormat="1" ht="11.25">
      <c r="B233" s="230"/>
      <c r="C233" s="231"/>
      <c r="D233" s="210" t="s">
        <v>219</v>
      </c>
      <c r="E233" s="232" t="s">
        <v>21</v>
      </c>
      <c r="F233" s="233" t="s">
        <v>225</v>
      </c>
      <c r="G233" s="231"/>
      <c r="H233" s="234">
        <v>608.65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219</v>
      </c>
      <c r="AU233" s="240" t="s">
        <v>82</v>
      </c>
      <c r="AV233" s="15" t="s">
        <v>100</v>
      </c>
      <c r="AW233" s="15" t="s">
        <v>34</v>
      </c>
      <c r="AX233" s="15" t="s">
        <v>80</v>
      </c>
      <c r="AY233" s="240" t="s">
        <v>211</v>
      </c>
    </row>
    <row r="234" spans="1:65" s="2" customFormat="1" ht="16.5" customHeight="1">
      <c r="A234" s="36"/>
      <c r="B234" s="37"/>
      <c r="C234" s="195" t="s">
        <v>7</v>
      </c>
      <c r="D234" s="195" t="s">
        <v>213</v>
      </c>
      <c r="E234" s="196" t="s">
        <v>692</v>
      </c>
      <c r="F234" s="197" t="s">
        <v>693</v>
      </c>
      <c r="G234" s="198" t="s">
        <v>248</v>
      </c>
      <c r="H234" s="199">
        <v>23.571000000000002</v>
      </c>
      <c r="I234" s="200"/>
      <c r="J234" s="201">
        <f>ROUND(I234*H234,2)</f>
        <v>0</v>
      </c>
      <c r="K234" s="197" t="s">
        <v>217</v>
      </c>
      <c r="L234" s="41"/>
      <c r="M234" s="202" t="s">
        <v>21</v>
      </c>
      <c r="N234" s="203" t="s">
        <v>44</v>
      </c>
      <c r="O234" s="66"/>
      <c r="P234" s="204">
        <f>O234*H234</f>
        <v>0</v>
      </c>
      <c r="Q234" s="204">
        <v>0</v>
      </c>
      <c r="R234" s="204">
        <f>Q234*H234</f>
        <v>0</v>
      </c>
      <c r="S234" s="204">
        <v>2.2000000000000002</v>
      </c>
      <c r="T234" s="205">
        <f>S234*H234</f>
        <v>51.856200000000008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6" t="s">
        <v>100</v>
      </c>
      <c r="AT234" s="206" t="s">
        <v>213</v>
      </c>
      <c r="AU234" s="206" t="s">
        <v>82</v>
      </c>
      <c r="AY234" s="19" t="s">
        <v>211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9" t="s">
        <v>80</v>
      </c>
      <c r="BK234" s="207">
        <f>ROUND(I234*H234,2)</f>
        <v>0</v>
      </c>
      <c r="BL234" s="19" t="s">
        <v>100</v>
      </c>
      <c r="BM234" s="206" t="s">
        <v>4929</v>
      </c>
    </row>
    <row r="235" spans="1:65" s="13" customFormat="1" ht="11.25">
      <c r="B235" s="208"/>
      <c r="C235" s="209"/>
      <c r="D235" s="210" t="s">
        <v>219</v>
      </c>
      <c r="E235" s="211" t="s">
        <v>21</v>
      </c>
      <c r="F235" s="212" t="s">
        <v>4930</v>
      </c>
      <c r="G235" s="209"/>
      <c r="H235" s="211" t="s">
        <v>21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219</v>
      </c>
      <c r="AU235" s="218" t="s">
        <v>82</v>
      </c>
      <c r="AV235" s="13" t="s">
        <v>80</v>
      </c>
      <c r="AW235" s="13" t="s">
        <v>34</v>
      </c>
      <c r="AX235" s="13" t="s">
        <v>73</v>
      </c>
      <c r="AY235" s="218" t="s">
        <v>211</v>
      </c>
    </row>
    <row r="236" spans="1:65" s="14" customFormat="1" ht="11.25">
      <c r="B236" s="219"/>
      <c r="C236" s="220"/>
      <c r="D236" s="210" t="s">
        <v>219</v>
      </c>
      <c r="E236" s="221" t="s">
        <v>21</v>
      </c>
      <c r="F236" s="222" t="s">
        <v>4931</v>
      </c>
      <c r="G236" s="220"/>
      <c r="H236" s="223">
        <v>4.2859999999999996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219</v>
      </c>
      <c r="AU236" s="229" t="s">
        <v>82</v>
      </c>
      <c r="AV236" s="14" t="s">
        <v>82</v>
      </c>
      <c r="AW236" s="14" t="s">
        <v>34</v>
      </c>
      <c r="AX236" s="14" t="s">
        <v>73</v>
      </c>
      <c r="AY236" s="229" t="s">
        <v>211</v>
      </c>
    </row>
    <row r="237" spans="1:65" s="13" customFormat="1" ht="11.25">
      <c r="B237" s="208"/>
      <c r="C237" s="209"/>
      <c r="D237" s="210" t="s">
        <v>219</v>
      </c>
      <c r="E237" s="211" t="s">
        <v>21</v>
      </c>
      <c r="F237" s="212" t="s">
        <v>4932</v>
      </c>
      <c r="G237" s="209"/>
      <c r="H237" s="211" t="s">
        <v>21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219</v>
      </c>
      <c r="AU237" s="218" t="s">
        <v>82</v>
      </c>
      <c r="AV237" s="13" t="s">
        <v>80</v>
      </c>
      <c r="AW237" s="13" t="s">
        <v>34</v>
      </c>
      <c r="AX237" s="13" t="s">
        <v>73</v>
      </c>
      <c r="AY237" s="218" t="s">
        <v>211</v>
      </c>
    </row>
    <row r="238" spans="1:65" s="14" customFormat="1" ht="11.25">
      <c r="B238" s="219"/>
      <c r="C238" s="220"/>
      <c r="D238" s="210" t="s">
        <v>219</v>
      </c>
      <c r="E238" s="221" t="s">
        <v>21</v>
      </c>
      <c r="F238" s="222" t="s">
        <v>4933</v>
      </c>
      <c r="G238" s="220"/>
      <c r="H238" s="223">
        <v>8.0920000000000005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219</v>
      </c>
      <c r="AU238" s="229" t="s">
        <v>82</v>
      </c>
      <c r="AV238" s="14" t="s">
        <v>82</v>
      </c>
      <c r="AW238" s="14" t="s">
        <v>34</v>
      </c>
      <c r="AX238" s="14" t="s">
        <v>73</v>
      </c>
      <c r="AY238" s="229" t="s">
        <v>211</v>
      </c>
    </row>
    <row r="239" spans="1:65" s="13" customFormat="1" ht="11.25">
      <c r="B239" s="208"/>
      <c r="C239" s="209"/>
      <c r="D239" s="210" t="s">
        <v>219</v>
      </c>
      <c r="E239" s="211" t="s">
        <v>21</v>
      </c>
      <c r="F239" s="212" t="s">
        <v>4934</v>
      </c>
      <c r="G239" s="209"/>
      <c r="H239" s="211" t="s">
        <v>21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219</v>
      </c>
      <c r="AU239" s="218" t="s">
        <v>82</v>
      </c>
      <c r="AV239" s="13" t="s">
        <v>80</v>
      </c>
      <c r="AW239" s="13" t="s">
        <v>34</v>
      </c>
      <c r="AX239" s="13" t="s">
        <v>73</v>
      </c>
      <c r="AY239" s="218" t="s">
        <v>211</v>
      </c>
    </row>
    <row r="240" spans="1:65" s="14" customFormat="1" ht="11.25">
      <c r="B240" s="219"/>
      <c r="C240" s="220"/>
      <c r="D240" s="210" t="s">
        <v>219</v>
      </c>
      <c r="E240" s="221" t="s">
        <v>21</v>
      </c>
      <c r="F240" s="222" t="s">
        <v>4935</v>
      </c>
      <c r="G240" s="220"/>
      <c r="H240" s="223">
        <v>11.193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219</v>
      </c>
      <c r="AU240" s="229" t="s">
        <v>82</v>
      </c>
      <c r="AV240" s="14" t="s">
        <v>82</v>
      </c>
      <c r="AW240" s="14" t="s">
        <v>34</v>
      </c>
      <c r="AX240" s="14" t="s">
        <v>73</v>
      </c>
      <c r="AY240" s="229" t="s">
        <v>211</v>
      </c>
    </row>
    <row r="241" spans="1:65" s="15" customFormat="1" ht="11.25">
      <c r="B241" s="230"/>
      <c r="C241" s="231"/>
      <c r="D241" s="210" t="s">
        <v>219</v>
      </c>
      <c r="E241" s="232" t="s">
        <v>21</v>
      </c>
      <c r="F241" s="233" t="s">
        <v>225</v>
      </c>
      <c r="G241" s="231"/>
      <c r="H241" s="234">
        <v>23.571000000000002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219</v>
      </c>
      <c r="AU241" s="240" t="s">
        <v>82</v>
      </c>
      <c r="AV241" s="15" t="s">
        <v>100</v>
      </c>
      <c r="AW241" s="15" t="s">
        <v>34</v>
      </c>
      <c r="AX241" s="15" t="s">
        <v>80</v>
      </c>
      <c r="AY241" s="240" t="s">
        <v>211</v>
      </c>
    </row>
    <row r="242" spans="1:65" s="2" customFormat="1" ht="16.5" customHeight="1">
      <c r="A242" s="36"/>
      <c r="B242" s="37"/>
      <c r="C242" s="195" t="s">
        <v>367</v>
      </c>
      <c r="D242" s="195" t="s">
        <v>213</v>
      </c>
      <c r="E242" s="196" t="s">
        <v>702</v>
      </c>
      <c r="F242" s="197" t="s">
        <v>703</v>
      </c>
      <c r="G242" s="198" t="s">
        <v>216</v>
      </c>
      <c r="H242" s="199">
        <v>608.65</v>
      </c>
      <c r="I242" s="200"/>
      <c r="J242" s="201">
        <f>ROUND(I242*H242,2)</f>
        <v>0</v>
      </c>
      <c r="K242" s="197" t="s">
        <v>21</v>
      </c>
      <c r="L242" s="41"/>
      <c r="M242" s="202" t="s">
        <v>21</v>
      </c>
      <c r="N242" s="203" t="s">
        <v>44</v>
      </c>
      <c r="O242" s="66"/>
      <c r="P242" s="204">
        <f>O242*H242</f>
        <v>0</v>
      </c>
      <c r="Q242" s="204">
        <v>0</v>
      </c>
      <c r="R242" s="204">
        <f>Q242*H242</f>
        <v>0</v>
      </c>
      <c r="S242" s="204">
        <v>0</v>
      </c>
      <c r="T242" s="20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6" t="s">
        <v>100</v>
      </c>
      <c r="AT242" s="206" t="s">
        <v>213</v>
      </c>
      <c r="AU242" s="206" t="s">
        <v>82</v>
      </c>
      <c r="AY242" s="19" t="s">
        <v>211</v>
      </c>
      <c r="BE242" s="207">
        <f>IF(N242="základní",J242,0)</f>
        <v>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9" t="s">
        <v>80</v>
      </c>
      <c r="BK242" s="207">
        <f>ROUND(I242*H242,2)</f>
        <v>0</v>
      </c>
      <c r="BL242" s="19" t="s">
        <v>100</v>
      </c>
      <c r="BM242" s="206" t="s">
        <v>4936</v>
      </c>
    </row>
    <row r="243" spans="1:65" s="14" customFormat="1" ht="11.25">
      <c r="B243" s="219"/>
      <c r="C243" s="220"/>
      <c r="D243" s="210" t="s">
        <v>219</v>
      </c>
      <c r="E243" s="221" t="s">
        <v>21</v>
      </c>
      <c r="F243" s="222" t="s">
        <v>4839</v>
      </c>
      <c r="G243" s="220"/>
      <c r="H243" s="223">
        <v>107.15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219</v>
      </c>
      <c r="AU243" s="229" t="s">
        <v>82</v>
      </c>
      <c r="AV243" s="14" t="s">
        <v>82</v>
      </c>
      <c r="AW243" s="14" t="s">
        <v>34</v>
      </c>
      <c r="AX243" s="14" t="s">
        <v>73</v>
      </c>
      <c r="AY243" s="229" t="s">
        <v>211</v>
      </c>
    </row>
    <row r="244" spans="1:65" s="14" customFormat="1" ht="11.25">
      <c r="B244" s="219"/>
      <c r="C244" s="220"/>
      <c r="D244" s="210" t="s">
        <v>219</v>
      </c>
      <c r="E244" s="221" t="s">
        <v>21</v>
      </c>
      <c r="F244" s="222" t="s">
        <v>4837</v>
      </c>
      <c r="G244" s="220"/>
      <c r="H244" s="223">
        <v>202.3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219</v>
      </c>
      <c r="AU244" s="229" t="s">
        <v>82</v>
      </c>
      <c r="AV244" s="14" t="s">
        <v>82</v>
      </c>
      <c r="AW244" s="14" t="s">
        <v>34</v>
      </c>
      <c r="AX244" s="14" t="s">
        <v>73</v>
      </c>
      <c r="AY244" s="229" t="s">
        <v>211</v>
      </c>
    </row>
    <row r="245" spans="1:65" s="14" customFormat="1" ht="11.25">
      <c r="B245" s="219"/>
      <c r="C245" s="220"/>
      <c r="D245" s="210" t="s">
        <v>219</v>
      </c>
      <c r="E245" s="221" t="s">
        <v>21</v>
      </c>
      <c r="F245" s="222" t="s">
        <v>4831</v>
      </c>
      <c r="G245" s="220"/>
      <c r="H245" s="223">
        <v>203.5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219</v>
      </c>
      <c r="AU245" s="229" t="s">
        <v>82</v>
      </c>
      <c r="AV245" s="14" t="s">
        <v>82</v>
      </c>
      <c r="AW245" s="14" t="s">
        <v>34</v>
      </c>
      <c r="AX245" s="14" t="s">
        <v>73</v>
      </c>
      <c r="AY245" s="229" t="s">
        <v>211</v>
      </c>
    </row>
    <row r="246" spans="1:65" s="14" customFormat="1" ht="11.25">
      <c r="B246" s="219"/>
      <c r="C246" s="220"/>
      <c r="D246" s="210" t="s">
        <v>219</v>
      </c>
      <c r="E246" s="221" t="s">
        <v>21</v>
      </c>
      <c r="F246" s="222" t="s">
        <v>4833</v>
      </c>
      <c r="G246" s="220"/>
      <c r="H246" s="223">
        <v>82.1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219</v>
      </c>
      <c r="AU246" s="229" t="s">
        <v>82</v>
      </c>
      <c r="AV246" s="14" t="s">
        <v>82</v>
      </c>
      <c r="AW246" s="14" t="s">
        <v>34</v>
      </c>
      <c r="AX246" s="14" t="s">
        <v>73</v>
      </c>
      <c r="AY246" s="229" t="s">
        <v>211</v>
      </c>
    </row>
    <row r="247" spans="1:65" s="14" customFormat="1" ht="11.25">
      <c r="B247" s="219"/>
      <c r="C247" s="220"/>
      <c r="D247" s="210" t="s">
        <v>219</v>
      </c>
      <c r="E247" s="221" t="s">
        <v>21</v>
      </c>
      <c r="F247" s="222" t="s">
        <v>4835</v>
      </c>
      <c r="G247" s="220"/>
      <c r="H247" s="223">
        <v>13.6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219</v>
      </c>
      <c r="AU247" s="229" t="s">
        <v>82</v>
      </c>
      <c r="AV247" s="14" t="s">
        <v>82</v>
      </c>
      <c r="AW247" s="14" t="s">
        <v>34</v>
      </c>
      <c r="AX247" s="14" t="s">
        <v>73</v>
      </c>
      <c r="AY247" s="229" t="s">
        <v>211</v>
      </c>
    </row>
    <row r="248" spans="1:65" s="15" customFormat="1" ht="11.25">
      <c r="B248" s="230"/>
      <c r="C248" s="231"/>
      <c r="D248" s="210" t="s">
        <v>219</v>
      </c>
      <c r="E248" s="232" t="s">
        <v>21</v>
      </c>
      <c r="F248" s="233" t="s">
        <v>225</v>
      </c>
      <c r="G248" s="231"/>
      <c r="H248" s="234">
        <v>608.65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219</v>
      </c>
      <c r="AU248" s="240" t="s">
        <v>82</v>
      </c>
      <c r="AV248" s="15" t="s">
        <v>100</v>
      </c>
      <c r="AW248" s="15" t="s">
        <v>34</v>
      </c>
      <c r="AX248" s="15" t="s">
        <v>80</v>
      </c>
      <c r="AY248" s="240" t="s">
        <v>211</v>
      </c>
    </row>
    <row r="249" spans="1:65" s="2" customFormat="1" ht="16.5" customHeight="1">
      <c r="A249" s="36"/>
      <c r="B249" s="37"/>
      <c r="C249" s="195" t="s">
        <v>373</v>
      </c>
      <c r="D249" s="195" t="s">
        <v>213</v>
      </c>
      <c r="E249" s="196" t="s">
        <v>4937</v>
      </c>
      <c r="F249" s="197" t="s">
        <v>4938</v>
      </c>
      <c r="G249" s="198" t="s">
        <v>248</v>
      </c>
      <c r="H249" s="199">
        <v>15.478999999999999</v>
      </c>
      <c r="I249" s="200"/>
      <c r="J249" s="201">
        <f>ROUND(I249*H249,2)</f>
        <v>0</v>
      </c>
      <c r="K249" s="197" t="s">
        <v>217</v>
      </c>
      <c r="L249" s="41"/>
      <c r="M249" s="202" t="s">
        <v>21</v>
      </c>
      <c r="N249" s="203" t="s">
        <v>44</v>
      </c>
      <c r="O249" s="66"/>
      <c r="P249" s="204">
        <f>O249*H249</f>
        <v>0</v>
      </c>
      <c r="Q249" s="204">
        <v>0</v>
      </c>
      <c r="R249" s="204">
        <f>Q249*H249</f>
        <v>0</v>
      </c>
      <c r="S249" s="204">
        <v>4.7000000000000002E-3</v>
      </c>
      <c r="T249" s="205">
        <f>S249*H249</f>
        <v>7.2751300000000005E-2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6" t="s">
        <v>100</v>
      </c>
      <c r="AT249" s="206" t="s">
        <v>213</v>
      </c>
      <c r="AU249" s="206" t="s">
        <v>82</v>
      </c>
      <c r="AY249" s="19" t="s">
        <v>211</v>
      </c>
      <c r="BE249" s="207">
        <f>IF(N249="základní",J249,0)</f>
        <v>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9" t="s">
        <v>80</v>
      </c>
      <c r="BK249" s="207">
        <f>ROUND(I249*H249,2)</f>
        <v>0</v>
      </c>
      <c r="BL249" s="19" t="s">
        <v>100</v>
      </c>
      <c r="BM249" s="206" t="s">
        <v>4939</v>
      </c>
    </row>
    <row r="250" spans="1:65" s="13" customFormat="1" ht="11.25">
      <c r="B250" s="208"/>
      <c r="C250" s="209"/>
      <c r="D250" s="210" t="s">
        <v>219</v>
      </c>
      <c r="E250" s="211" t="s">
        <v>21</v>
      </c>
      <c r="F250" s="212" t="s">
        <v>4940</v>
      </c>
      <c r="G250" s="209"/>
      <c r="H250" s="211" t="s">
        <v>21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219</v>
      </c>
      <c r="AU250" s="218" t="s">
        <v>82</v>
      </c>
      <c r="AV250" s="13" t="s">
        <v>80</v>
      </c>
      <c r="AW250" s="13" t="s">
        <v>34</v>
      </c>
      <c r="AX250" s="13" t="s">
        <v>73</v>
      </c>
      <c r="AY250" s="218" t="s">
        <v>211</v>
      </c>
    </row>
    <row r="251" spans="1:65" s="14" customFormat="1" ht="11.25">
      <c r="B251" s="219"/>
      <c r="C251" s="220"/>
      <c r="D251" s="210" t="s">
        <v>219</v>
      </c>
      <c r="E251" s="221" t="s">
        <v>21</v>
      </c>
      <c r="F251" s="222" t="s">
        <v>4935</v>
      </c>
      <c r="G251" s="220"/>
      <c r="H251" s="223">
        <v>11.193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219</v>
      </c>
      <c r="AU251" s="229" t="s">
        <v>82</v>
      </c>
      <c r="AV251" s="14" t="s">
        <v>82</v>
      </c>
      <c r="AW251" s="14" t="s">
        <v>34</v>
      </c>
      <c r="AX251" s="14" t="s">
        <v>73</v>
      </c>
      <c r="AY251" s="229" t="s">
        <v>211</v>
      </c>
    </row>
    <row r="252" spans="1:65" s="13" customFormat="1" ht="11.25">
      <c r="B252" s="208"/>
      <c r="C252" s="209"/>
      <c r="D252" s="210" t="s">
        <v>219</v>
      </c>
      <c r="E252" s="211" t="s">
        <v>21</v>
      </c>
      <c r="F252" s="212" t="s">
        <v>4941</v>
      </c>
      <c r="G252" s="209"/>
      <c r="H252" s="211" t="s">
        <v>21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219</v>
      </c>
      <c r="AU252" s="218" t="s">
        <v>82</v>
      </c>
      <c r="AV252" s="13" t="s">
        <v>80</v>
      </c>
      <c r="AW252" s="13" t="s">
        <v>34</v>
      </c>
      <c r="AX252" s="13" t="s">
        <v>73</v>
      </c>
      <c r="AY252" s="218" t="s">
        <v>211</v>
      </c>
    </row>
    <row r="253" spans="1:65" s="14" customFormat="1" ht="11.25">
      <c r="B253" s="219"/>
      <c r="C253" s="220"/>
      <c r="D253" s="210" t="s">
        <v>219</v>
      </c>
      <c r="E253" s="221" t="s">
        <v>21</v>
      </c>
      <c r="F253" s="222" t="s">
        <v>4931</v>
      </c>
      <c r="G253" s="220"/>
      <c r="H253" s="223">
        <v>4.2859999999999996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219</v>
      </c>
      <c r="AU253" s="229" t="s">
        <v>82</v>
      </c>
      <c r="AV253" s="14" t="s">
        <v>82</v>
      </c>
      <c r="AW253" s="14" t="s">
        <v>34</v>
      </c>
      <c r="AX253" s="14" t="s">
        <v>73</v>
      </c>
      <c r="AY253" s="229" t="s">
        <v>211</v>
      </c>
    </row>
    <row r="254" spans="1:65" s="15" customFormat="1" ht="11.25">
      <c r="B254" s="230"/>
      <c r="C254" s="231"/>
      <c r="D254" s="210" t="s">
        <v>219</v>
      </c>
      <c r="E254" s="232" t="s">
        <v>21</v>
      </c>
      <c r="F254" s="233" t="s">
        <v>225</v>
      </c>
      <c r="G254" s="231"/>
      <c r="H254" s="234">
        <v>15.478999999999999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219</v>
      </c>
      <c r="AU254" s="240" t="s">
        <v>82</v>
      </c>
      <c r="AV254" s="15" t="s">
        <v>100</v>
      </c>
      <c r="AW254" s="15" t="s">
        <v>34</v>
      </c>
      <c r="AX254" s="15" t="s">
        <v>80</v>
      </c>
      <c r="AY254" s="240" t="s">
        <v>211</v>
      </c>
    </row>
    <row r="255" spans="1:65" s="2" customFormat="1" ht="21.75" customHeight="1">
      <c r="A255" s="36"/>
      <c r="B255" s="37"/>
      <c r="C255" s="195" t="s">
        <v>383</v>
      </c>
      <c r="D255" s="195" t="s">
        <v>213</v>
      </c>
      <c r="E255" s="196" t="s">
        <v>707</v>
      </c>
      <c r="F255" s="197" t="s">
        <v>708</v>
      </c>
      <c r="G255" s="198" t="s">
        <v>216</v>
      </c>
      <c r="H255" s="199">
        <v>608.65</v>
      </c>
      <c r="I255" s="200"/>
      <c r="J255" s="201">
        <f>ROUND(I255*H255,2)</f>
        <v>0</v>
      </c>
      <c r="K255" s="197" t="s">
        <v>217</v>
      </c>
      <c r="L255" s="41"/>
      <c r="M255" s="202" t="s">
        <v>21</v>
      </c>
      <c r="N255" s="203" t="s">
        <v>44</v>
      </c>
      <c r="O255" s="66"/>
      <c r="P255" s="204">
        <f>O255*H255</f>
        <v>0</v>
      </c>
      <c r="Q255" s="204">
        <v>0</v>
      </c>
      <c r="R255" s="204">
        <f>Q255*H255</f>
        <v>0</v>
      </c>
      <c r="S255" s="204">
        <v>5.7000000000000002E-2</v>
      </c>
      <c r="T255" s="205">
        <f>S255*H255</f>
        <v>34.693049999999999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6" t="s">
        <v>100</v>
      </c>
      <c r="AT255" s="206" t="s">
        <v>213</v>
      </c>
      <c r="AU255" s="206" t="s">
        <v>82</v>
      </c>
      <c r="AY255" s="19" t="s">
        <v>211</v>
      </c>
      <c r="BE255" s="207">
        <f>IF(N255="základní",J255,0)</f>
        <v>0</v>
      </c>
      <c r="BF255" s="207">
        <f>IF(N255="snížená",J255,0)</f>
        <v>0</v>
      </c>
      <c r="BG255" s="207">
        <f>IF(N255="zákl. přenesená",J255,0)</f>
        <v>0</v>
      </c>
      <c r="BH255" s="207">
        <f>IF(N255="sníž. přenesená",J255,0)</f>
        <v>0</v>
      </c>
      <c r="BI255" s="207">
        <f>IF(N255="nulová",J255,0)</f>
        <v>0</v>
      </c>
      <c r="BJ255" s="19" t="s">
        <v>80</v>
      </c>
      <c r="BK255" s="207">
        <f>ROUND(I255*H255,2)</f>
        <v>0</v>
      </c>
      <c r="BL255" s="19" t="s">
        <v>100</v>
      </c>
      <c r="BM255" s="206" t="s">
        <v>4942</v>
      </c>
    </row>
    <row r="256" spans="1:65" s="13" customFormat="1" ht="11.25">
      <c r="B256" s="208"/>
      <c r="C256" s="209"/>
      <c r="D256" s="210" t="s">
        <v>219</v>
      </c>
      <c r="E256" s="211" t="s">
        <v>21</v>
      </c>
      <c r="F256" s="212" t="s">
        <v>4943</v>
      </c>
      <c r="G256" s="209"/>
      <c r="H256" s="211" t="s">
        <v>21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219</v>
      </c>
      <c r="AU256" s="218" t="s">
        <v>82</v>
      </c>
      <c r="AV256" s="13" t="s">
        <v>80</v>
      </c>
      <c r="AW256" s="13" t="s">
        <v>34</v>
      </c>
      <c r="AX256" s="13" t="s">
        <v>73</v>
      </c>
      <c r="AY256" s="218" t="s">
        <v>211</v>
      </c>
    </row>
    <row r="257" spans="1:65" s="14" customFormat="1" ht="11.25">
      <c r="B257" s="219"/>
      <c r="C257" s="220"/>
      <c r="D257" s="210" t="s">
        <v>219</v>
      </c>
      <c r="E257" s="221" t="s">
        <v>21</v>
      </c>
      <c r="F257" s="222" t="s">
        <v>4831</v>
      </c>
      <c r="G257" s="220"/>
      <c r="H257" s="223">
        <v>203.5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219</v>
      </c>
      <c r="AU257" s="229" t="s">
        <v>82</v>
      </c>
      <c r="AV257" s="14" t="s">
        <v>82</v>
      </c>
      <c r="AW257" s="14" t="s">
        <v>34</v>
      </c>
      <c r="AX257" s="14" t="s">
        <v>73</v>
      </c>
      <c r="AY257" s="229" t="s">
        <v>211</v>
      </c>
    </row>
    <row r="258" spans="1:65" s="13" customFormat="1" ht="11.25">
      <c r="B258" s="208"/>
      <c r="C258" s="209"/>
      <c r="D258" s="210" t="s">
        <v>219</v>
      </c>
      <c r="E258" s="211" t="s">
        <v>21</v>
      </c>
      <c r="F258" s="212" t="s">
        <v>4944</v>
      </c>
      <c r="G258" s="209"/>
      <c r="H258" s="211" t="s">
        <v>21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219</v>
      </c>
      <c r="AU258" s="218" t="s">
        <v>82</v>
      </c>
      <c r="AV258" s="13" t="s">
        <v>80</v>
      </c>
      <c r="AW258" s="13" t="s">
        <v>34</v>
      </c>
      <c r="AX258" s="13" t="s">
        <v>73</v>
      </c>
      <c r="AY258" s="218" t="s">
        <v>211</v>
      </c>
    </row>
    <row r="259" spans="1:65" s="14" customFormat="1" ht="11.25">
      <c r="B259" s="219"/>
      <c r="C259" s="220"/>
      <c r="D259" s="210" t="s">
        <v>219</v>
      </c>
      <c r="E259" s="221" t="s">
        <v>21</v>
      </c>
      <c r="F259" s="222" t="s">
        <v>4833</v>
      </c>
      <c r="G259" s="220"/>
      <c r="H259" s="223">
        <v>82.1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219</v>
      </c>
      <c r="AU259" s="229" t="s">
        <v>82</v>
      </c>
      <c r="AV259" s="14" t="s">
        <v>82</v>
      </c>
      <c r="AW259" s="14" t="s">
        <v>34</v>
      </c>
      <c r="AX259" s="14" t="s">
        <v>73</v>
      </c>
      <c r="AY259" s="229" t="s">
        <v>211</v>
      </c>
    </row>
    <row r="260" spans="1:65" s="13" customFormat="1" ht="11.25">
      <c r="B260" s="208"/>
      <c r="C260" s="209"/>
      <c r="D260" s="210" t="s">
        <v>219</v>
      </c>
      <c r="E260" s="211" t="s">
        <v>21</v>
      </c>
      <c r="F260" s="212" t="s">
        <v>4945</v>
      </c>
      <c r="G260" s="209"/>
      <c r="H260" s="211" t="s">
        <v>21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219</v>
      </c>
      <c r="AU260" s="218" t="s">
        <v>82</v>
      </c>
      <c r="AV260" s="13" t="s">
        <v>80</v>
      </c>
      <c r="AW260" s="13" t="s">
        <v>34</v>
      </c>
      <c r="AX260" s="13" t="s">
        <v>73</v>
      </c>
      <c r="AY260" s="218" t="s">
        <v>211</v>
      </c>
    </row>
    <row r="261" spans="1:65" s="14" customFormat="1" ht="11.25">
      <c r="B261" s="219"/>
      <c r="C261" s="220"/>
      <c r="D261" s="210" t="s">
        <v>219</v>
      </c>
      <c r="E261" s="221" t="s">
        <v>21</v>
      </c>
      <c r="F261" s="222" t="s">
        <v>4835</v>
      </c>
      <c r="G261" s="220"/>
      <c r="H261" s="223">
        <v>13.6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219</v>
      </c>
      <c r="AU261" s="229" t="s">
        <v>82</v>
      </c>
      <c r="AV261" s="14" t="s">
        <v>82</v>
      </c>
      <c r="AW261" s="14" t="s">
        <v>34</v>
      </c>
      <c r="AX261" s="14" t="s">
        <v>73</v>
      </c>
      <c r="AY261" s="229" t="s">
        <v>211</v>
      </c>
    </row>
    <row r="262" spans="1:65" s="13" customFormat="1" ht="11.25">
      <c r="B262" s="208"/>
      <c r="C262" s="209"/>
      <c r="D262" s="210" t="s">
        <v>219</v>
      </c>
      <c r="E262" s="211" t="s">
        <v>21</v>
      </c>
      <c r="F262" s="212" t="s">
        <v>4946</v>
      </c>
      <c r="G262" s="209"/>
      <c r="H262" s="211" t="s">
        <v>21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219</v>
      </c>
      <c r="AU262" s="218" t="s">
        <v>82</v>
      </c>
      <c r="AV262" s="13" t="s">
        <v>80</v>
      </c>
      <c r="AW262" s="13" t="s">
        <v>34</v>
      </c>
      <c r="AX262" s="13" t="s">
        <v>73</v>
      </c>
      <c r="AY262" s="218" t="s">
        <v>211</v>
      </c>
    </row>
    <row r="263" spans="1:65" s="14" customFormat="1" ht="11.25">
      <c r="B263" s="219"/>
      <c r="C263" s="220"/>
      <c r="D263" s="210" t="s">
        <v>219</v>
      </c>
      <c r="E263" s="221" t="s">
        <v>21</v>
      </c>
      <c r="F263" s="222" t="s">
        <v>4837</v>
      </c>
      <c r="G263" s="220"/>
      <c r="H263" s="223">
        <v>202.3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219</v>
      </c>
      <c r="AU263" s="229" t="s">
        <v>82</v>
      </c>
      <c r="AV263" s="14" t="s">
        <v>82</v>
      </c>
      <c r="AW263" s="14" t="s">
        <v>34</v>
      </c>
      <c r="AX263" s="14" t="s">
        <v>73</v>
      </c>
      <c r="AY263" s="229" t="s">
        <v>211</v>
      </c>
    </row>
    <row r="264" spans="1:65" s="13" customFormat="1" ht="11.25">
      <c r="B264" s="208"/>
      <c r="C264" s="209"/>
      <c r="D264" s="210" t="s">
        <v>219</v>
      </c>
      <c r="E264" s="211" t="s">
        <v>21</v>
      </c>
      <c r="F264" s="212" t="s">
        <v>4947</v>
      </c>
      <c r="G264" s="209"/>
      <c r="H264" s="211" t="s">
        <v>21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219</v>
      </c>
      <c r="AU264" s="218" t="s">
        <v>82</v>
      </c>
      <c r="AV264" s="13" t="s">
        <v>80</v>
      </c>
      <c r="AW264" s="13" t="s">
        <v>34</v>
      </c>
      <c r="AX264" s="13" t="s">
        <v>73</v>
      </c>
      <c r="AY264" s="218" t="s">
        <v>211</v>
      </c>
    </row>
    <row r="265" spans="1:65" s="14" customFormat="1" ht="11.25">
      <c r="B265" s="219"/>
      <c r="C265" s="220"/>
      <c r="D265" s="210" t="s">
        <v>219</v>
      </c>
      <c r="E265" s="221" t="s">
        <v>21</v>
      </c>
      <c r="F265" s="222" t="s">
        <v>4839</v>
      </c>
      <c r="G265" s="220"/>
      <c r="H265" s="223">
        <v>107.15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219</v>
      </c>
      <c r="AU265" s="229" t="s">
        <v>82</v>
      </c>
      <c r="AV265" s="14" t="s">
        <v>82</v>
      </c>
      <c r="AW265" s="14" t="s">
        <v>34</v>
      </c>
      <c r="AX265" s="14" t="s">
        <v>73</v>
      </c>
      <c r="AY265" s="229" t="s">
        <v>211</v>
      </c>
    </row>
    <row r="266" spans="1:65" s="15" customFormat="1" ht="11.25">
      <c r="B266" s="230"/>
      <c r="C266" s="231"/>
      <c r="D266" s="210" t="s">
        <v>219</v>
      </c>
      <c r="E266" s="232" t="s">
        <v>21</v>
      </c>
      <c r="F266" s="233" t="s">
        <v>225</v>
      </c>
      <c r="G266" s="231"/>
      <c r="H266" s="234">
        <v>608.65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219</v>
      </c>
      <c r="AU266" s="240" t="s">
        <v>82</v>
      </c>
      <c r="AV266" s="15" t="s">
        <v>100</v>
      </c>
      <c r="AW266" s="15" t="s">
        <v>34</v>
      </c>
      <c r="AX266" s="15" t="s">
        <v>80</v>
      </c>
      <c r="AY266" s="240" t="s">
        <v>211</v>
      </c>
    </row>
    <row r="267" spans="1:65" s="2" customFormat="1" ht="16.5" customHeight="1">
      <c r="A267" s="36"/>
      <c r="B267" s="37"/>
      <c r="C267" s="195" t="s">
        <v>387</v>
      </c>
      <c r="D267" s="195" t="s">
        <v>213</v>
      </c>
      <c r="E267" s="196" t="s">
        <v>712</v>
      </c>
      <c r="F267" s="197" t="s">
        <v>713</v>
      </c>
      <c r="G267" s="198" t="s">
        <v>438</v>
      </c>
      <c r="H267" s="199">
        <v>393.8</v>
      </c>
      <c r="I267" s="200"/>
      <c r="J267" s="201">
        <f>ROUND(I267*H267,2)</f>
        <v>0</v>
      </c>
      <c r="K267" s="197" t="s">
        <v>217</v>
      </c>
      <c r="L267" s="41"/>
      <c r="M267" s="202" t="s">
        <v>21</v>
      </c>
      <c r="N267" s="203" t="s">
        <v>44</v>
      </c>
      <c r="O267" s="66"/>
      <c r="P267" s="204">
        <f>O267*H267</f>
        <v>0</v>
      </c>
      <c r="Q267" s="204">
        <v>0</v>
      </c>
      <c r="R267" s="204">
        <f>Q267*H267</f>
        <v>0</v>
      </c>
      <c r="S267" s="204">
        <v>8.9999999999999993E-3</v>
      </c>
      <c r="T267" s="205">
        <f>S267*H267</f>
        <v>3.5442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6" t="s">
        <v>100</v>
      </c>
      <c r="AT267" s="206" t="s">
        <v>213</v>
      </c>
      <c r="AU267" s="206" t="s">
        <v>82</v>
      </c>
      <c r="AY267" s="19" t="s">
        <v>211</v>
      </c>
      <c r="BE267" s="207">
        <f>IF(N267="základní",J267,0)</f>
        <v>0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9" t="s">
        <v>80</v>
      </c>
      <c r="BK267" s="207">
        <f>ROUND(I267*H267,2)</f>
        <v>0</v>
      </c>
      <c r="BL267" s="19" t="s">
        <v>100</v>
      </c>
      <c r="BM267" s="206" t="s">
        <v>4948</v>
      </c>
    </row>
    <row r="268" spans="1:65" s="13" customFormat="1" ht="11.25">
      <c r="B268" s="208"/>
      <c r="C268" s="209"/>
      <c r="D268" s="210" t="s">
        <v>219</v>
      </c>
      <c r="E268" s="211" t="s">
        <v>21</v>
      </c>
      <c r="F268" s="212" t="s">
        <v>715</v>
      </c>
      <c r="G268" s="209"/>
      <c r="H268" s="211" t="s">
        <v>21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219</v>
      </c>
      <c r="AU268" s="218" t="s">
        <v>82</v>
      </c>
      <c r="AV268" s="13" t="s">
        <v>80</v>
      </c>
      <c r="AW268" s="13" t="s">
        <v>34</v>
      </c>
      <c r="AX268" s="13" t="s">
        <v>73</v>
      </c>
      <c r="AY268" s="218" t="s">
        <v>211</v>
      </c>
    </row>
    <row r="269" spans="1:65" s="14" customFormat="1" ht="11.25">
      <c r="B269" s="219"/>
      <c r="C269" s="220"/>
      <c r="D269" s="210" t="s">
        <v>219</v>
      </c>
      <c r="E269" s="221" t="s">
        <v>21</v>
      </c>
      <c r="F269" s="222" t="s">
        <v>1200</v>
      </c>
      <c r="G269" s="220"/>
      <c r="H269" s="223">
        <v>204.6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219</v>
      </c>
      <c r="AU269" s="229" t="s">
        <v>82</v>
      </c>
      <c r="AV269" s="14" t="s">
        <v>82</v>
      </c>
      <c r="AW269" s="14" t="s">
        <v>34</v>
      </c>
      <c r="AX269" s="14" t="s">
        <v>73</v>
      </c>
      <c r="AY269" s="229" t="s">
        <v>211</v>
      </c>
    </row>
    <row r="270" spans="1:65" s="14" customFormat="1" ht="11.25">
      <c r="B270" s="219"/>
      <c r="C270" s="220"/>
      <c r="D270" s="210" t="s">
        <v>219</v>
      </c>
      <c r="E270" s="221" t="s">
        <v>21</v>
      </c>
      <c r="F270" s="222" t="s">
        <v>170</v>
      </c>
      <c r="G270" s="220"/>
      <c r="H270" s="223">
        <v>189.2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219</v>
      </c>
      <c r="AU270" s="229" t="s">
        <v>82</v>
      </c>
      <c r="AV270" s="14" t="s">
        <v>82</v>
      </c>
      <c r="AW270" s="14" t="s">
        <v>34</v>
      </c>
      <c r="AX270" s="14" t="s">
        <v>73</v>
      </c>
      <c r="AY270" s="229" t="s">
        <v>211</v>
      </c>
    </row>
    <row r="271" spans="1:65" s="15" customFormat="1" ht="11.25">
      <c r="B271" s="230"/>
      <c r="C271" s="231"/>
      <c r="D271" s="210" t="s">
        <v>219</v>
      </c>
      <c r="E271" s="232" t="s">
        <v>21</v>
      </c>
      <c r="F271" s="233" t="s">
        <v>225</v>
      </c>
      <c r="G271" s="231"/>
      <c r="H271" s="234">
        <v>393.8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219</v>
      </c>
      <c r="AU271" s="240" t="s">
        <v>82</v>
      </c>
      <c r="AV271" s="15" t="s">
        <v>100</v>
      </c>
      <c r="AW271" s="15" t="s">
        <v>34</v>
      </c>
      <c r="AX271" s="15" t="s">
        <v>80</v>
      </c>
      <c r="AY271" s="240" t="s">
        <v>211</v>
      </c>
    </row>
    <row r="272" spans="1:65" s="2" customFormat="1" ht="16.5" customHeight="1">
      <c r="A272" s="36"/>
      <c r="B272" s="37"/>
      <c r="C272" s="195" t="s">
        <v>398</v>
      </c>
      <c r="D272" s="195" t="s">
        <v>213</v>
      </c>
      <c r="E272" s="196" t="s">
        <v>734</v>
      </c>
      <c r="F272" s="197" t="s">
        <v>735</v>
      </c>
      <c r="G272" s="198" t="s">
        <v>243</v>
      </c>
      <c r="H272" s="199">
        <v>1</v>
      </c>
      <c r="I272" s="200"/>
      <c r="J272" s="201">
        <f>ROUND(I272*H272,2)</f>
        <v>0</v>
      </c>
      <c r="K272" s="197" t="s">
        <v>21</v>
      </c>
      <c r="L272" s="41"/>
      <c r="M272" s="202" t="s">
        <v>21</v>
      </c>
      <c r="N272" s="203" t="s">
        <v>44</v>
      </c>
      <c r="O272" s="66"/>
      <c r="P272" s="204">
        <f>O272*H272</f>
        <v>0</v>
      </c>
      <c r="Q272" s="204">
        <v>0</v>
      </c>
      <c r="R272" s="204">
        <f>Q272*H272</f>
        <v>0</v>
      </c>
      <c r="S272" s="204">
        <v>1</v>
      </c>
      <c r="T272" s="205">
        <f>S272*H272</f>
        <v>1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6" t="s">
        <v>100</v>
      </c>
      <c r="AT272" s="206" t="s">
        <v>213</v>
      </c>
      <c r="AU272" s="206" t="s">
        <v>82</v>
      </c>
      <c r="AY272" s="19" t="s">
        <v>211</v>
      </c>
      <c r="BE272" s="207">
        <f>IF(N272="základní",J272,0)</f>
        <v>0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9" t="s">
        <v>80</v>
      </c>
      <c r="BK272" s="207">
        <f>ROUND(I272*H272,2)</f>
        <v>0</v>
      </c>
      <c r="BL272" s="19" t="s">
        <v>100</v>
      </c>
      <c r="BM272" s="206" t="s">
        <v>4949</v>
      </c>
    </row>
    <row r="273" spans="1:65" s="2" customFormat="1" ht="19.5">
      <c r="A273" s="36"/>
      <c r="B273" s="37"/>
      <c r="C273" s="38"/>
      <c r="D273" s="210" t="s">
        <v>720</v>
      </c>
      <c r="E273" s="38"/>
      <c r="F273" s="262" t="s">
        <v>726</v>
      </c>
      <c r="G273" s="38"/>
      <c r="H273" s="38"/>
      <c r="I273" s="119"/>
      <c r="J273" s="38"/>
      <c r="K273" s="38"/>
      <c r="L273" s="41"/>
      <c r="M273" s="263"/>
      <c r="N273" s="264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720</v>
      </c>
      <c r="AU273" s="19" t="s">
        <v>82</v>
      </c>
    </row>
    <row r="274" spans="1:65" s="2" customFormat="1" ht="16.5" customHeight="1">
      <c r="A274" s="36"/>
      <c r="B274" s="37"/>
      <c r="C274" s="195" t="s">
        <v>404</v>
      </c>
      <c r="D274" s="195" t="s">
        <v>213</v>
      </c>
      <c r="E274" s="196" t="s">
        <v>750</v>
      </c>
      <c r="F274" s="197" t="s">
        <v>751</v>
      </c>
      <c r="G274" s="198" t="s">
        <v>752</v>
      </c>
      <c r="H274" s="199">
        <v>1</v>
      </c>
      <c r="I274" s="200"/>
      <c r="J274" s="201">
        <f>ROUND(I274*H274,2)</f>
        <v>0</v>
      </c>
      <c r="K274" s="197" t="s">
        <v>21</v>
      </c>
      <c r="L274" s="41"/>
      <c r="M274" s="202" t="s">
        <v>21</v>
      </c>
      <c r="N274" s="203" t="s">
        <v>44</v>
      </c>
      <c r="O274" s="66"/>
      <c r="P274" s="204">
        <f>O274*H274</f>
        <v>0</v>
      </c>
      <c r="Q274" s="204">
        <v>0</v>
      </c>
      <c r="R274" s="204">
        <f>Q274*H274</f>
        <v>0</v>
      </c>
      <c r="S274" s="204">
        <v>0</v>
      </c>
      <c r="T274" s="20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6" t="s">
        <v>100</v>
      </c>
      <c r="AT274" s="206" t="s">
        <v>213</v>
      </c>
      <c r="AU274" s="206" t="s">
        <v>82</v>
      </c>
      <c r="AY274" s="19" t="s">
        <v>211</v>
      </c>
      <c r="BE274" s="207">
        <f>IF(N274="základní",J274,0)</f>
        <v>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9" t="s">
        <v>80</v>
      </c>
      <c r="BK274" s="207">
        <f>ROUND(I274*H274,2)</f>
        <v>0</v>
      </c>
      <c r="BL274" s="19" t="s">
        <v>100</v>
      </c>
      <c r="BM274" s="206" t="s">
        <v>4950</v>
      </c>
    </row>
    <row r="275" spans="1:65" s="2" customFormat="1" ht="16.5" customHeight="1">
      <c r="A275" s="36"/>
      <c r="B275" s="37"/>
      <c r="C275" s="195" t="s">
        <v>409</v>
      </c>
      <c r="D275" s="195" t="s">
        <v>213</v>
      </c>
      <c r="E275" s="196" t="s">
        <v>4951</v>
      </c>
      <c r="F275" s="197" t="s">
        <v>1642</v>
      </c>
      <c r="G275" s="198" t="s">
        <v>243</v>
      </c>
      <c r="H275" s="199">
        <v>1</v>
      </c>
      <c r="I275" s="200"/>
      <c r="J275" s="201">
        <f>ROUND(I275*H275,2)</f>
        <v>0</v>
      </c>
      <c r="K275" s="197" t="s">
        <v>21</v>
      </c>
      <c r="L275" s="41"/>
      <c r="M275" s="202" t="s">
        <v>21</v>
      </c>
      <c r="N275" s="203" t="s">
        <v>44</v>
      </c>
      <c r="O275" s="66"/>
      <c r="P275" s="204">
        <f>O275*H275</f>
        <v>0</v>
      </c>
      <c r="Q275" s="204">
        <v>0</v>
      </c>
      <c r="R275" s="204">
        <f>Q275*H275</f>
        <v>0</v>
      </c>
      <c r="S275" s="204">
        <v>0</v>
      </c>
      <c r="T275" s="20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6" t="s">
        <v>100</v>
      </c>
      <c r="AT275" s="206" t="s">
        <v>213</v>
      </c>
      <c r="AU275" s="206" t="s">
        <v>82</v>
      </c>
      <c r="AY275" s="19" t="s">
        <v>211</v>
      </c>
      <c r="BE275" s="207">
        <f>IF(N275="základní",J275,0)</f>
        <v>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9" t="s">
        <v>80</v>
      </c>
      <c r="BK275" s="207">
        <f>ROUND(I275*H275,2)</f>
        <v>0</v>
      </c>
      <c r="BL275" s="19" t="s">
        <v>100</v>
      </c>
      <c r="BM275" s="206" t="s">
        <v>4952</v>
      </c>
    </row>
    <row r="276" spans="1:65" s="12" customFormat="1" ht="22.9" customHeight="1">
      <c r="B276" s="179"/>
      <c r="C276" s="180"/>
      <c r="D276" s="181" t="s">
        <v>72</v>
      </c>
      <c r="E276" s="193" t="s">
        <v>754</v>
      </c>
      <c r="F276" s="193" t="s">
        <v>755</v>
      </c>
      <c r="G276" s="180"/>
      <c r="H276" s="180"/>
      <c r="I276" s="183"/>
      <c r="J276" s="194">
        <f>BK276</f>
        <v>0</v>
      </c>
      <c r="K276" s="180"/>
      <c r="L276" s="185"/>
      <c r="M276" s="186"/>
      <c r="N276" s="187"/>
      <c r="O276" s="187"/>
      <c r="P276" s="188">
        <f>SUM(P277:P299)</f>
        <v>0</v>
      </c>
      <c r="Q276" s="187"/>
      <c r="R276" s="188">
        <f>SUM(R277:R299)</f>
        <v>0</v>
      </c>
      <c r="S276" s="187"/>
      <c r="T276" s="189">
        <f>SUM(T277:T299)</f>
        <v>0</v>
      </c>
      <c r="AR276" s="190" t="s">
        <v>80</v>
      </c>
      <c r="AT276" s="191" t="s">
        <v>72</v>
      </c>
      <c r="AU276" s="191" t="s">
        <v>80</v>
      </c>
      <c r="AY276" s="190" t="s">
        <v>211</v>
      </c>
      <c r="BK276" s="192">
        <f>SUM(BK277:BK299)</f>
        <v>0</v>
      </c>
    </row>
    <row r="277" spans="1:65" s="2" customFormat="1" ht="21.75" customHeight="1">
      <c r="A277" s="36"/>
      <c r="B277" s="37"/>
      <c r="C277" s="195" t="s">
        <v>415</v>
      </c>
      <c r="D277" s="195" t="s">
        <v>213</v>
      </c>
      <c r="E277" s="196" t="s">
        <v>763</v>
      </c>
      <c r="F277" s="197" t="s">
        <v>764</v>
      </c>
      <c r="G277" s="198" t="s">
        <v>370</v>
      </c>
      <c r="H277" s="199">
        <v>115.256</v>
      </c>
      <c r="I277" s="200"/>
      <c r="J277" s="201">
        <f>ROUND(I277*H277,2)</f>
        <v>0</v>
      </c>
      <c r="K277" s="197" t="s">
        <v>217</v>
      </c>
      <c r="L277" s="41"/>
      <c r="M277" s="202" t="s">
        <v>21</v>
      </c>
      <c r="N277" s="203" t="s">
        <v>44</v>
      </c>
      <c r="O277" s="66"/>
      <c r="P277" s="204">
        <f>O277*H277</f>
        <v>0</v>
      </c>
      <c r="Q277" s="204">
        <v>0</v>
      </c>
      <c r="R277" s="204">
        <f>Q277*H277</f>
        <v>0</v>
      </c>
      <c r="S277" s="204">
        <v>0</v>
      </c>
      <c r="T277" s="20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6" t="s">
        <v>100</v>
      </c>
      <c r="AT277" s="206" t="s">
        <v>213</v>
      </c>
      <c r="AU277" s="206" t="s">
        <v>82</v>
      </c>
      <c r="AY277" s="19" t="s">
        <v>211</v>
      </c>
      <c r="BE277" s="207">
        <f>IF(N277="základní",J277,0)</f>
        <v>0</v>
      </c>
      <c r="BF277" s="207">
        <f>IF(N277="snížená",J277,0)</f>
        <v>0</v>
      </c>
      <c r="BG277" s="207">
        <f>IF(N277="zákl. přenesená",J277,0)</f>
        <v>0</v>
      </c>
      <c r="BH277" s="207">
        <f>IF(N277="sníž. přenesená",J277,0)</f>
        <v>0</v>
      </c>
      <c r="BI277" s="207">
        <f>IF(N277="nulová",J277,0)</f>
        <v>0</v>
      </c>
      <c r="BJ277" s="19" t="s">
        <v>80</v>
      </c>
      <c r="BK277" s="207">
        <f>ROUND(I277*H277,2)</f>
        <v>0</v>
      </c>
      <c r="BL277" s="19" t="s">
        <v>100</v>
      </c>
      <c r="BM277" s="206" t="s">
        <v>4953</v>
      </c>
    </row>
    <row r="278" spans="1:65" s="2" customFormat="1" ht="21.75" customHeight="1">
      <c r="A278" s="36"/>
      <c r="B278" s="37"/>
      <c r="C278" s="195" t="s">
        <v>421</v>
      </c>
      <c r="D278" s="195" t="s">
        <v>213</v>
      </c>
      <c r="E278" s="196" t="s">
        <v>767</v>
      </c>
      <c r="F278" s="197" t="s">
        <v>768</v>
      </c>
      <c r="G278" s="198" t="s">
        <v>370</v>
      </c>
      <c r="H278" s="199">
        <v>115.256</v>
      </c>
      <c r="I278" s="200"/>
      <c r="J278" s="201">
        <f>ROUND(I278*H278,2)</f>
        <v>0</v>
      </c>
      <c r="K278" s="197" t="s">
        <v>21</v>
      </c>
      <c r="L278" s="41"/>
      <c r="M278" s="202" t="s">
        <v>21</v>
      </c>
      <c r="N278" s="203" t="s">
        <v>44</v>
      </c>
      <c r="O278" s="66"/>
      <c r="P278" s="204">
        <f>O278*H278</f>
        <v>0</v>
      </c>
      <c r="Q278" s="204">
        <v>0</v>
      </c>
      <c r="R278" s="204">
        <f>Q278*H278</f>
        <v>0</v>
      </c>
      <c r="S278" s="204">
        <v>0</v>
      </c>
      <c r="T278" s="20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6" t="s">
        <v>100</v>
      </c>
      <c r="AT278" s="206" t="s">
        <v>213</v>
      </c>
      <c r="AU278" s="206" t="s">
        <v>82</v>
      </c>
      <c r="AY278" s="19" t="s">
        <v>211</v>
      </c>
      <c r="BE278" s="207">
        <f>IF(N278="základní",J278,0)</f>
        <v>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9" t="s">
        <v>80</v>
      </c>
      <c r="BK278" s="207">
        <f>ROUND(I278*H278,2)</f>
        <v>0</v>
      </c>
      <c r="BL278" s="19" t="s">
        <v>100</v>
      </c>
      <c r="BM278" s="206" t="s">
        <v>4954</v>
      </c>
    </row>
    <row r="279" spans="1:65" s="2" customFormat="1" ht="16.5" customHeight="1">
      <c r="A279" s="36"/>
      <c r="B279" s="37"/>
      <c r="C279" s="195" t="s">
        <v>428</v>
      </c>
      <c r="D279" s="195" t="s">
        <v>213</v>
      </c>
      <c r="E279" s="196" t="s">
        <v>771</v>
      </c>
      <c r="F279" s="197" t="s">
        <v>772</v>
      </c>
      <c r="G279" s="198" t="s">
        <v>370</v>
      </c>
      <c r="H279" s="199">
        <v>115.256</v>
      </c>
      <c r="I279" s="200"/>
      <c r="J279" s="201">
        <f>ROUND(I279*H279,2)</f>
        <v>0</v>
      </c>
      <c r="K279" s="197" t="s">
        <v>217</v>
      </c>
      <c r="L279" s="41"/>
      <c r="M279" s="202" t="s">
        <v>21</v>
      </c>
      <c r="N279" s="203" t="s">
        <v>44</v>
      </c>
      <c r="O279" s="66"/>
      <c r="P279" s="204">
        <f>O279*H279</f>
        <v>0</v>
      </c>
      <c r="Q279" s="204">
        <v>0</v>
      </c>
      <c r="R279" s="204">
        <f>Q279*H279</f>
        <v>0</v>
      </c>
      <c r="S279" s="204">
        <v>0</v>
      </c>
      <c r="T279" s="20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6" t="s">
        <v>100</v>
      </c>
      <c r="AT279" s="206" t="s">
        <v>213</v>
      </c>
      <c r="AU279" s="206" t="s">
        <v>82</v>
      </c>
      <c r="AY279" s="19" t="s">
        <v>211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9" t="s">
        <v>80</v>
      </c>
      <c r="BK279" s="207">
        <f>ROUND(I279*H279,2)</f>
        <v>0</v>
      </c>
      <c r="BL279" s="19" t="s">
        <v>100</v>
      </c>
      <c r="BM279" s="206" t="s">
        <v>4955</v>
      </c>
    </row>
    <row r="280" spans="1:65" s="2" customFormat="1" ht="16.5" customHeight="1">
      <c r="A280" s="36"/>
      <c r="B280" s="37"/>
      <c r="C280" s="195" t="s">
        <v>435</v>
      </c>
      <c r="D280" s="195" t="s">
        <v>213</v>
      </c>
      <c r="E280" s="196" t="s">
        <v>775</v>
      </c>
      <c r="F280" s="197" t="s">
        <v>776</v>
      </c>
      <c r="G280" s="198" t="s">
        <v>370</v>
      </c>
      <c r="H280" s="199">
        <v>115.256</v>
      </c>
      <c r="I280" s="200"/>
      <c r="J280" s="201">
        <f>ROUND(I280*H280,2)</f>
        <v>0</v>
      </c>
      <c r="K280" s="197" t="s">
        <v>21</v>
      </c>
      <c r="L280" s="41"/>
      <c r="M280" s="202" t="s">
        <v>21</v>
      </c>
      <c r="N280" s="203" t="s">
        <v>44</v>
      </c>
      <c r="O280" s="66"/>
      <c r="P280" s="204">
        <f>O280*H280</f>
        <v>0</v>
      </c>
      <c r="Q280" s="204">
        <v>0</v>
      </c>
      <c r="R280" s="204">
        <f>Q280*H280</f>
        <v>0</v>
      </c>
      <c r="S280" s="204">
        <v>0</v>
      </c>
      <c r="T280" s="20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6" t="s">
        <v>100</v>
      </c>
      <c r="AT280" s="206" t="s">
        <v>213</v>
      </c>
      <c r="AU280" s="206" t="s">
        <v>82</v>
      </c>
      <c r="AY280" s="19" t="s">
        <v>211</v>
      </c>
      <c r="BE280" s="207">
        <f>IF(N280="základní",J280,0)</f>
        <v>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9" t="s">
        <v>80</v>
      </c>
      <c r="BK280" s="207">
        <f>ROUND(I280*H280,2)</f>
        <v>0</v>
      </c>
      <c r="BL280" s="19" t="s">
        <v>100</v>
      </c>
      <c r="BM280" s="206" t="s">
        <v>4956</v>
      </c>
    </row>
    <row r="281" spans="1:65" s="2" customFormat="1" ht="16.5" customHeight="1">
      <c r="A281" s="36"/>
      <c r="B281" s="37"/>
      <c r="C281" s="195" t="s">
        <v>444</v>
      </c>
      <c r="D281" s="195" t="s">
        <v>213</v>
      </c>
      <c r="E281" s="196" t="s">
        <v>779</v>
      </c>
      <c r="F281" s="197" t="s">
        <v>780</v>
      </c>
      <c r="G281" s="198" t="s">
        <v>370</v>
      </c>
      <c r="H281" s="199">
        <v>85.730999999999995</v>
      </c>
      <c r="I281" s="200"/>
      <c r="J281" s="201">
        <f>ROUND(I281*H281,2)</f>
        <v>0</v>
      </c>
      <c r="K281" s="197" t="s">
        <v>21</v>
      </c>
      <c r="L281" s="41"/>
      <c r="M281" s="202" t="s">
        <v>21</v>
      </c>
      <c r="N281" s="203" t="s">
        <v>44</v>
      </c>
      <c r="O281" s="66"/>
      <c r="P281" s="204">
        <f>O281*H281</f>
        <v>0</v>
      </c>
      <c r="Q281" s="204">
        <v>0</v>
      </c>
      <c r="R281" s="204">
        <f>Q281*H281</f>
        <v>0</v>
      </c>
      <c r="S281" s="204">
        <v>0</v>
      </c>
      <c r="T281" s="20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6" t="s">
        <v>100</v>
      </c>
      <c r="AT281" s="206" t="s">
        <v>213</v>
      </c>
      <c r="AU281" s="206" t="s">
        <v>82</v>
      </c>
      <c r="AY281" s="19" t="s">
        <v>211</v>
      </c>
      <c r="BE281" s="207">
        <f>IF(N281="základní",J281,0)</f>
        <v>0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9" t="s">
        <v>80</v>
      </c>
      <c r="BK281" s="207">
        <f>ROUND(I281*H281,2)</f>
        <v>0</v>
      </c>
      <c r="BL281" s="19" t="s">
        <v>100</v>
      </c>
      <c r="BM281" s="206" t="s">
        <v>4957</v>
      </c>
    </row>
    <row r="282" spans="1:65" s="13" customFormat="1" ht="11.25">
      <c r="B282" s="208"/>
      <c r="C282" s="209"/>
      <c r="D282" s="210" t="s">
        <v>219</v>
      </c>
      <c r="E282" s="211" t="s">
        <v>21</v>
      </c>
      <c r="F282" s="212" t="s">
        <v>782</v>
      </c>
      <c r="G282" s="209"/>
      <c r="H282" s="211" t="s">
        <v>21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219</v>
      </c>
      <c r="AU282" s="218" t="s">
        <v>82</v>
      </c>
      <c r="AV282" s="13" t="s">
        <v>80</v>
      </c>
      <c r="AW282" s="13" t="s">
        <v>34</v>
      </c>
      <c r="AX282" s="13" t="s">
        <v>73</v>
      </c>
      <c r="AY282" s="218" t="s">
        <v>211</v>
      </c>
    </row>
    <row r="283" spans="1:65" s="14" customFormat="1" ht="11.25">
      <c r="B283" s="219"/>
      <c r="C283" s="220"/>
      <c r="D283" s="210" t="s">
        <v>219</v>
      </c>
      <c r="E283" s="221" t="s">
        <v>21</v>
      </c>
      <c r="F283" s="222" t="s">
        <v>4958</v>
      </c>
      <c r="G283" s="220"/>
      <c r="H283" s="223">
        <v>21.25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219</v>
      </c>
      <c r="AU283" s="229" t="s">
        <v>82</v>
      </c>
      <c r="AV283" s="14" t="s">
        <v>82</v>
      </c>
      <c r="AW283" s="14" t="s">
        <v>34</v>
      </c>
      <c r="AX283" s="14" t="s">
        <v>73</v>
      </c>
      <c r="AY283" s="229" t="s">
        <v>211</v>
      </c>
    </row>
    <row r="284" spans="1:65" s="14" customFormat="1" ht="11.25">
      <c r="B284" s="219"/>
      <c r="C284" s="220"/>
      <c r="D284" s="210" t="s">
        <v>219</v>
      </c>
      <c r="E284" s="221" t="s">
        <v>21</v>
      </c>
      <c r="F284" s="222" t="s">
        <v>4959</v>
      </c>
      <c r="G284" s="220"/>
      <c r="H284" s="223">
        <v>1.8919999999999999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219</v>
      </c>
      <c r="AU284" s="229" t="s">
        <v>82</v>
      </c>
      <c r="AV284" s="14" t="s">
        <v>82</v>
      </c>
      <c r="AW284" s="14" t="s">
        <v>34</v>
      </c>
      <c r="AX284" s="14" t="s">
        <v>73</v>
      </c>
      <c r="AY284" s="229" t="s">
        <v>211</v>
      </c>
    </row>
    <row r="285" spans="1:65" s="14" customFormat="1" ht="11.25">
      <c r="B285" s="219"/>
      <c r="C285" s="220"/>
      <c r="D285" s="210" t="s">
        <v>219</v>
      </c>
      <c r="E285" s="221" t="s">
        <v>21</v>
      </c>
      <c r="F285" s="222" t="s">
        <v>4960</v>
      </c>
      <c r="G285" s="220"/>
      <c r="H285" s="223">
        <v>51.856000000000002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219</v>
      </c>
      <c r="AU285" s="229" t="s">
        <v>82</v>
      </c>
      <c r="AV285" s="14" t="s">
        <v>82</v>
      </c>
      <c r="AW285" s="14" t="s">
        <v>34</v>
      </c>
      <c r="AX285" s="14" t="s">
        <v>73</v>
      </c>
      <c r="AY285" s="229" t="s">
        <v>211</v>
      </c>
    </row>
    <row r="286" spans="1:65" s="14" customFormat="1" ht="11.25">
      <c r="B286" s="219"/>
      <c r="C286" s="220"/>
      <c r="D286" s="210" t="s">
        <v>219</v>
      </c>
      <c r="E286" s="221" t="s">
        <v>21</v>
      </c>
      <c r="F286" s="222" t="s">
        <v>4961</v>
      </c>
      <c r="G286" s="220"/>
      <c r="H286" s="223">
        <v>7.2999999999999995E-2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219</v>
      </c>
      <c r="AU286" s="229" t="s">
        <v>82</v>
      </c>
      <c r="AV286" s="14" t="s">
        <v>82</v>
      </c>
      <c r="AW286" s="14" t="s">
        <v>34</v>
      </c>
      <c r="AX286" s="14" t="s">
        <v>73</v>
      </c>
      <c r="AY286" s="229" t="s">
        <v>211</v>
      </c>
    </row>
    <row r="287" spans="1:65" s="14" customFormat="1" ht="11.25">
      <c r="B287" s="219"/>
      <c r="C287" s="220"/>
      <c r="D287" s="210" t="s">
        <v>219</v>
      </c>
      <c r="E287" s="221" t="s">
        <v>21</v>
      </c>
      <c r="F287" s="222" t="s">
        <v>4962</v>
      </c>
      <c r="G287" s="220"/>
      <c r="H287" s="223">
        <v>34.692999999999998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219</v>
      </c>
      <c r="AU287" s="229" t="s">
        <v>82</v>
      </c>
      <c r="AV287" s="14" t="s">
        <v>82</v>
      </c>
      <c r="AW287" s="14" t="s">
        <v>34</v>
      </c>
      <c r="AX287" s="14" t="s">
        <v>73</v>
      </c>
      <c r="AY287" s="229" t="s">
        <v>211</v>
      </c>
    </row>
    <row r="288" spans="1:65" s="14" customFormat="1" ht="11.25">
      <c r="B288" s="219"/>
      <c r="C288" s="220"/>
      <c r="D288" s="210" t="s">
        <v>219</v>
      </c>
      <c r="E288" s="221" t="s">
        <v>21</v>
      </c>
      <c r="F288" s="222" t="s">
        <v>4963</v>
      </c>
      <c r="G288" s="220"/>
      <c r="H288" s="223">
        <v>3.544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219</v>
      </c>
      <c r="AU288" s="229" t="s">
        <v>82</v>
      </c>
      <c r="AV288" s="14" t="s">
        <v>82</v>
      </c>
      <c r="AW288" s="14" t="s">
        <v>34</v>
      </c>
      <c r="AX288" s="14" t="s">
        <v>73</v>
      </c>
      <c r="AY288" s="229" t="s">
        <v>211</v>
      </c>
    </row>
    <row r="289" spans="1:65" s="14" customFormat="1" ht="11.25">
      <c r="B289" s="219"/>
      <c r="C289" s="220"/>
      <c r="D289" s="210" t="s">
        <v>219</v>
      </c>
      <c r="E289" s="221" t="s">
        <v>21</v>
      </c>
      <c r="F289" s="222" t="s">
        <v>4964</v>
      </c>
      <c r="G289" s="220"/>
      <c r="H289" s="223">
        <v>1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219</v>
      </c>
      <c r="AU289" s="229" t="s">
        <v>82</v>
      </c>
      <c r="AV289" s="14" t="s">
        <v>82</v>
      </c>
      <c r="AW289" s="14" t="s">
        <v>34</v>
      </c>
      <c r="AX289" s="14" t="s">
        <v>73</v>
      </c>
      <c r="AY289" s="229" t="s">
        <v>211</v>
      </c>
    </row>
    <row r="290" spans="1:65" s="16" customFormat="1" ht="11.25">
      <c r="B290" s="241"/>
      <c r="C290" s="242"/>
      <c r="D290" s="210" t="s">
        <v>219</v>
      </c>
      <c r="E290" s="243" t="s">
        <v>21</v>
      </c>
      <c r="F290" s="244" t="s">
        <v>240</v>
      </c>
      <c r="G290" s="242"/>
      <c r="H290" s="245">
        <v>114.30800000000001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219</v>
      </c>
      <c r="AU290" s="251" t="s">
        <v>82</v>
      </c>
      <c r="AV290" s="16" t="s">
        <v>88</v>
      </c>
      <c r="AW290" s="16" t="s">
        <v>34</v>
      </c>
      <c r="AX290" s="16" t="s">
        <v>73</v>
      </c>
      <c r="AY290" s="251" t="s">
        <v>211</v>
      </c>
    </row>
    <row r="291" spans="1:65" s="13" customFormat="1" ht="11.25">
      <c r="B291" s="208"/>
      <c r="C291" s="209"/>
      <c r="D291" s="210" t="s">
        <v>219</v>
      </c>
      <c r="E291" s="211" t="s">
        <v>21</v>
      </c>
      <c r="F291" s="212" t="s">
        <v>787</v>
      </c>
      <c r="G291" s="209"/>
      <c r="H291" s="211" t="s">
        <v>21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219</v>
      </c>
      <c r="AU291" s="218" t="s">
        <v>82</v>
      </c>
      <c r="AV291" s="13" t="s">
        <v>80</v>
      </c>
      <c r="AW291" s="13" t="s">
        <v>34</v>
      </c>
      <c r="AX291" s="13" t="s">
        <v>73</v>
      </c>
      <c r="AY291" s="218" t="s">
        <v>211</v>
      </c>
    </row>
    <row r="292" spans="1:65" s="14" customFormat="1" ht="11.25">
      <c r="B292" s="219"/>
      <c r="C292" s="220"/>
      <c r="D292" s="210" t="s">
        <v>219</v>
      </c>
      <c r="E292" s="221" t="s">
        <v>21</v>
      </c>
      <c r="F292" s="222" t="s">
        <v>4965</v>
      </c>
      <c r="G292" s="220"/>
      <c r="H292" s="223">
        <v>-28.577000000000002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219</v>
      </c>
      <c r="AU292" s="229" t="s">
        <v>82</v>
      </c>
      <c r="AV292" s="14" t="s">
        <v>82</v>
      </c>
      <c r="AW292" s="14" t="s">
        <v>34</v>
      </c>
      <c r="AX292" s="14" t="s">
        <v>73</v>
      </c>
      <c r="AY292" s="229" t="s">
        <v>211</v>
      </c>
    </row>
    <row r="293" spans="1:65" s="15" customFormat="1" ht="11.25">
      <c r="B293" s="230"/>
      <c r="C293" s="231"/>
      <c r="D293" s="210" t="s">
        <v>219</v>
      </c>
      <c r="E293" s="232" t="s">
        <v>21</v>
      </c>
      <c r="F293" s="233" t="s">
        <v>225</v>
      </c>
      <c r="G293" s="231"/>
      <c r="H293" s="234">
        <v>85.730999999999995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219</v>
      </c>
      <c r="AU293" s="240" t="s">
        <v>82</v>
      </c>
      <c r="AV293" s="15" t="s">
        <v>100</v>
      </c>
      <c r="AW293" s="15" t="s">
        <v>34</v>
      </c>
      <c r="AX293" s="15" t="s">
        <v>80</v>
      </c>
      <c r="AY293" s="240" t="s">
        <v>211</v>
      </c>
    </row>
    <row r="294" spans="1:65" s="2" customFormat="1" ht="21.75" customHeight="1">
      <c r="A294" s="36"/>
      <c r="B294" s="37"/>
      <c r="C294" s="195" t="s">
        <v>451</v>
      </c>
      <c r="D294" s="195" t="s">
        <v>213</v>
      </c>
      <c r="E294" s="196" t="s">
        <v>790</v>
      </c>
      <c r="F294" s="197" t="s">
        <v>791</v>
      </c>
      <c r="G294" s="198" t="s">
        <v>370</v>
      </c>
      <c r="H294" s="199">
        <v>29.524999999999999</v>
      </c>
      <c r="I294" s="200"/>
      <c r="J294" s="201">
        <f>ROUND(I294*H294,2)</f>
        <v>0</v>
      </c>
      <c r="K294" s="197" t="s">
        <v>21</v>
      </c>
      <c r="L294" s="41"/>
      <c r="M294" s="202" t="s">
        <v>21</v>
      </c>
      <c r="N294" s="203" t="s">
        <v>44</v>
      </c>
      <c r="O294" s="66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6" t="s">
        <v>100</v>
      </c>
      <c r="AT294" s="206" t="s">
        <v>213</v>
      </c>
      <c r="AU294" s="206" t="s">
        <v>82</v>
      </c>
      <c r="AY294" s="19" t="s">
        <v>211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9" t="s">
        <v>80</v>
      </c>
      <c r="BK294" s="207">
        <f>ROUND(I294*H294,2)</f>
        <v>0</v>
      </c>
      <c r="BL294" s="19" t="s">
        <v>100</v>
      </c>
      <c r="BM294" s="206" t="s">
        <v>4966</v>
      </c>
    </row>
    <row r="295" spans="1:65" s="13" customFormat="1" ht="11.25">
      <c r="B295" s="208"/>
      <c r="C295" s="209"/>
      <c r="D295" s="210" t="s">
        <v>219</v>
      </c>
      <c r="E295" s="211" t="s">
        <v>21</v>
      </c>
      <c r="F295" s="212" t="s">
        <v>793</v>
      </c>
      <c r="G295" s="209"/>
      <c r="H295" s="211" t="s">
        <v>21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219</v>
      </c>
      <c r="AU295" s="218" t="s">
        <v>82</v>
      </c>
      <c r="AV295" s="13" t="s">
        <v>80</v>
      </c>
      <c r="AW295" s="13" t="s">
        <v>34</v>
      </c>
      <c r="AX295" s="13" t="s">
        <v>73</v>
      </c>
      <c r="AY295" s="218" t="s">
        <v>211</v>
      </c>
    </row>
    <row r="296" spans="1:65" s="14" customFormat="1" ht="11.25">
      <c r="B296" s="219"/>
      <c r="C296" s="220"/>
      <c r="D296" s="210" t="s">
        <v>219</v>
      </c>
      <c r="E296" s="221" t="s">
        <v>21</v>
      </c>
      <c r="F296" s="222" t="s">
        <v>4967</v>
      </c>
      <c r="G296" s="220"/>
      <c r="H296" s="223">
        <v>115.256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219</v>
      </c>
      <c r="AU296" s="229" t="s">
        <v>82</v>
      </c>
      <c r="AV296" s="14" t="s">
        <v>82</v>
      </c>
      <c r="AW296" s="14" t="s">
        <v>34</v>
      </c>
      <c r="AX296" s="14" t="s">
        <v>73</v>
      </c>
      <c r="AY296" s="229" t="s">
        <v>211</v>
      </c>
    </row>
    <row r="297" spans="1:65" s="13" customFormat="1" ht="11.25">
      <c r="B297" s="208"/>
      <c r="C297" s="209"/>
      <c r="D297" s="210" t="s">
        <v>219</v>
      </c>
      <c r="E297" s="211" t="s">
        <v>21</v>
      </c>
      <c r="F297" s="212" t="s">
        <v>795</v>
      </c>
      <c r="G297" s="209"/>
      <c r="H297" s="211" t="s">
        <v>21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219</v>
      </c>
      <c r="AU297" s="218" t="s">
        <v>82</v>
      </c>
      <c r="AV297" s="13" t="s">
        <v>80</v>
      </c>
      <c r="AW297" s="13" t="s">
        <v>34</v>
      </c>
      <c r="AX297" s="13" t="s">
        <v>73</v>
      </c>
      <c r="AY297" s="218" t="s">
        <v>211</v>
      </c>
    </row>
    <row r="298" spans="1:65" s="14" customFormat="1" ht="11.25">
      <c r="B298" s="219"/>
      <c r="C298" s="220"/>
      <c r="D298" s="210" t="s">
        <v>219</v>
      </c>
      <c r="E298" s="221" t="s">
        <v>21</v>
      </c>
      <c r="F298" s="222" t="s">
        <v>4968</v>
      </c>
      <c r="G298" s="220"/>
      <c r="H298" s="223">
        <v>-85.730999999999995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219</v>
      </c>
      <c r="AU298" s="229" t="s">
        <v>82</v>
      </c>
      <c r="AV298" s="14" t="s">
        <v>82</v>
      </c>
      <c r="AW298" s="14" t="s">
        <v>34</v>
      </c>
      <c r="AX298" s="14" t="s">
        <v>73</v>
      </c>
      <c r="AY298" s="229" t="s">
        <v>211</v>
      </c>
    </row>
    <row r="299" spans="1:65" s="15" customFormat="1" ht="11.25">
      <c r="B299" s="230"/>
      <c r="C299" s="231"/>
      <c r="D299" s="210" t="s">
        <v>219</v>
      </c>
      <c r="E299" s="232" t="s">
        <v>21</v>
      </c>
      <c r="F299" s="233" t="s">
        <v>225</v>
      </c>
      <c r="G299" s="231"/>
      <c r="H299" s="234">
        <v>29.524999999999999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219</v>
      </c>
      <c r="AU299" s="240" t="s">
        <v>82</v>
      </c>
      <c r="AV299" s="15" t="s">
        <v>100</v>
      </c>
      <c r="AW299" s="15" t="s">
        <v>34</v>
      </c>
      <c r="AX299" s="15" t="s">
        <v>80</v>
      </c>
      <c r="AY299" s="240" t="s">
        <v>211</v>
      </c>
    </row>
    <row r="300" spans="1:65" s="12" customFormat="1" ht="22.9" customHeight="1">
      <c r="B300" s="179"/>
      <c r="C300" s="180"/>
      <c r="D300" s="181" t="s">
        <v>72</v>
      </c>
      <c r="E300" s="193" t="s">
        <v>797</v>
      </c>
      <c r="F300" s="193" t="s">
        <v>798</v>
      </c>
      <c r="G300" s="180"/>
      <c r="H300" s="180"/>
      <c r="I300" s="183"/>
      <c r="J300" s="194">
        <f>BK300</f>
        <v>0</v>
      </c>
      <c r="K300" s="180"/>
      <c r="L300" s="185"/>
      <c r="M300" s="186"/>
      <c r="N300" s="187"/>
      <c r="O300" s="187"/>
      <c r="P300" s="188">
        <f>SUM(P301:P302)</f>
        <v>0</v>
      </c>
      <c r="Q300" s="187"/>
      <c r="R300" s="188">
        <f>SUM(R301:R302)</f>
        <v>0</v>
      </c>
      <c r="S300" s="187"/>
      <c r="T300" s="189">
        <f>SUM(T301:T302)</f>
        <v>0</v>
      </c>
      <c r="AR300" s="190" t="s">
        <v>80</v>
      </c>
      <c r="AT300" s="191" t="s">
        <v>72</v>
      </c>
      <c r="AU300" s="191" t="s">
        <v>80</v>
      </c>
      <c r="AY300" s="190" t="s">
        <v>211</v>
      </c>
      <c r="BK300" s="192">
        <f>SUM(BK301:BK302)</f>
        <v>0</v>
      </c>
    </row>
    <row r="301" spans="1:65" s="2" customFormat="1" ht="21.75" customHeight="1">
      <c r="A301" s="36"/>
      <c r="B301" s="37"/>
      <c r="C301" s="195" t="s">
        <v>457</v>
      </c>
      <c r="D301" s="195" t="s">
        <v>213</v>
      </c>
      <c r="E301" s="196" t="s">
        <v>800</v>
      </c>
      <c r="F301" s="197" t="s">
        <v>801</v>
      </c>
      <c r="G301" s="198" t="s">
        <v>370</v>
      </c>
      <c r="H301" s="199">
        <v>200.386</v>
      </c>
      <c r="I301" s="200"/>
      <c r="J301" s="201">
        <f>ROUND(I301*H301,2)</f>
        <v>0</v>
      </c>
      <c r="K301" s="197" t="s">
        <v>217</v>
      </c>
      <c r="L301" s="41"/>
      <c r="M301" s="202" t="s">
        <v>21</v>
      </c>
      <c r="N301" s="203" t="s">
        <v>44</v>
      </c>
      <c r="O301" s="66"/>
      <c r="P301" s="204">
        <f>O301*H301</f>
        <v>0</v>
      </c>
      <c r="Q301" s="204">
        <v>0</v>
      </c>
      <c r="R301" s="204">
        <f>Q301*H301</f>
        <v>0</v>
      </c>
      <c r="S301" s="204">
        <v>0</v>
      </c>
      <c r="T301" s="20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6" t="s">
        <v>100</v>
      </c>
      <c r="AT301" s="206" t="s">
        <v>213</v>
      </c>
      <c r="AU301" s="206" t="s">
        <v>82</v>
      </c>
      <c r="AY301" s="19" t="s">
        <v>211</v>
      </c>
      <c r="BE301" s="207">
        <f>IF(N301="základní",J301,0)</f>
        <v>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9" t="s">
        <v>80</v>
      </c>
      <c r="BK301" s="207">
        <f>ROUND(I301*H301,2)</f>
        <v>0</v>
      </c>
      <c r="BL301" s="19" t="s">
        <v>100</v>
      </c>
      <c r="BM301" s="206" t="s">
        <v>4969</v>
      </c>
    </row>
    <row r="302" spans="1:65" s="2" customFormat="1" ht="16.5" customHeight="1">
      <c r="A302" s="36"/>
      <c r="B302" s="37"/>
      <c r="C302" s="195" t="s">
        <v>465</v>
      </c>
      <c r="D302" s="195" t="s">
        <v>213</v>
      </c>
      <c r="E302" s="196" t="s">
        <v>804</v>
      </c>
      <c r="F302" s="197" t="s">
        <v>805</v>
      </c>
      <c r="G302" s="198" t="s">
        <v>370</v>
      </c>
      <c r="H302" s="199">
        <v>200.386</v>
      </c>
      <c r="I302" s="200"/>
      <c r="J302" s="201">
        <f>ROUND(I302*H302,2)</f>
        <v>0</v>
      </c>
      <c r="K302" s="197" t="s">
        <v>21</v>
      </c>
      <c r="L302" s="41"/>
      <c r="M302" s="202" t="s">
        <v>21</v>
      </c>
      <c r="N302" s="203" t="s">
        <v>44</v>
      </c>
      <c r="O302" s="66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6" t="s">
        <v>100</v>
      </c>
      <c r="AT302" s="206" t="s">
        <v>213</v>
      </c>
      <c r="AU302" s="206" t="s">
        <v>82</v>
      </c>
      <c r="AY302" s="19" t="s">
        <v>211</v>
      </c>
      <c r="BE302" s="207">
        <f>IF(N302="základní",J302,0)</f>
        <v>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9" t="s">
        <v>80</v>
      </c>
      <c r="BK302" s="207">
        <f>ROUND(I302*H302,2)</f>
        <v>0</v>
      </c>
      <c r="BL302" s="19" t="s">
        <v>100</v>
      </c>
      <c r="BM302" s="206" t="s">
        <v>4970</v>
      </c>
    </row>
    <row r="303" spans="1:65" s="12" customFormat="1" ht="25.9" customHeight="1">
      <c r="B303" s="179"/>
      <c r="C303" s="180"/>
      <c r="D303" s="181" t="s">
        <v>72</v>
      </c>
      <c r="E303" s="182" t="s">
        <v>807</v>
      </c>
      <c r="F303" s="182" t="s">
        <v>808</v>
      </c>
      <c r="G303" s="180"/>
      <c r="H303" s="180"/>
      <c r="I303" s="183"/>
      <c r="J303" s="184">
        <f>BK303</f>
        <v>0</v>
      </c>
      <c r="K303" s="180"/>
      <c r="L303" s="185"/>
      <c r="M303" s="186"/>
      <c r="N303" s="187"/>
      <c r="O303" s="187"/>
      <c r="P303" s="188">
        <f>P304+P315+P332+P345+P421+P485</f>
        <v>0</v>
      </c>
      <c r="Q303" s="187"/>
      <c r="R303" s="188">
        <f>R304+R315+R332+R345+R421+R485</f>
        <v>11.371474370000001</v>
      </c>
      <c r="S303" s="187"/>
      <c r="T303" s="189">
        <f>T304+T315+T332+T345+T421+T485</f>
        <v>0.94828999999999997</v>
      </c>
      <c r="AR303" s="190" t="s">
        <v>82</v>
      </c>
      <c r="AT303" s="191" t="s">
        <v>72</v>
      </c>
      <c r="AU303" s="191" t="s">
        <v>73</v>
      </c>
      <c r="AY303" s="190" t="s">
        <v>211</v>
      </c>
      <c r="BK303" s="192">
        <f>BK304+BK315+BK332+BK345+BK421+BK485</f>
        <v>0</v>
      </c>
    </row>
    <row r="304" spans="1:65" s="12" customFormat="1" ht="22.9" customHeight="1">
      <c r="B304" s="179"/>
      <c r="C304" s="180"/>
      <c r="D304" s="181" t="s">
        <v>72</v>
      </c>
      <c r="E304" s="193" t="s">
        <v>909</v>
      </c>
      <c r="F304" s="193" t="s">
        <v>910</v>
      </c>
      <c r="G304" s="180"/>
      <c r="H304" s="180"/>
      <c r="I304" s="183"/>
      <c r="J304" s="194">
        <f>BK304</f>
        <v>0</v>
      </c>
      <c r="K304" s="180"/>
      <c r="L304" s="185"/>
      <c r="M304" s="186"/>
      <c r="N304" s="187"/>
      <c r="O304" s="187"/>
      <c r="P304" s="188">
        <f>SUM(P305:P314)</f>
        <v>0</v>
      </c>
      <c r="Q304" s="187"/>
      <c r="R304" s="188">
        <f>SUM(R305:R314)</f>
        <v>9.5897339999999998E-2</v>
      </c>
      <c r="S304" s="187"/>
      <c r="T304" s="189">
        <f>SUM(T305:T314)</f>
        <v>0.79364999999999997</v>
      </c>
      <c r="AR304" s="190" t="s">
        <v>82</v>
      </c>
      <c r="AT304" s="191" t="s">
        <v>72</v>
      </c>
      <c r="AU304" s="191" t="s">
        <v>80</v>
      </c>
      <c r="AY304" s="190" t="s">
        <v>211</v>
      </c>
      <c r="BK304" s="192">
        <f>SUM(BK305:BK314)</f>
        <v>0</v>
      </c>
    </row>
    <row r="305" spans="1:65" s="2" customFormat="1" ht="21.75" customHeight="1">
      <c r="A305" s="36"/>
      <c r="B305" s="37"/>
      <c r="C305" s="195" t="s">
        <v>471</v>
      </c>
      <c r="D305" s="195" t="s">
        <v>213</v>
      </c>
      <c r="E305" s="196" t="s">
        <v>4971</v>
      </c>
      <c r="F305" s="197" t="s">
        <v>4972</v>
      </c>
      <c r="G305" s="198" t="s">
        <v>216</v>
      </c>
      <c r="H305" s="199">
        <v>203.5</v>
      </c>
      <c r="I305" s="200"/>
      <c r="J305" s="201">
        <f>ROUND(I305*H305,2)</f>
        <v>0</v>
      </c>
      <c r="K305" s="197" t="s">
        <v>217</v>
      </c>
      <c r="L305" s="41"/>
      <c r="M305" s="202" t="s">
        <v>21</v>
      </c>
      <c r="N305" s="203" t="s">
        <v>44</v>
      </c>
      <c r="O305" s="66"/>
      <c r="P305" s="204">
        <f>O305*H305</f>
        <v>0</v>
      </c>
      <c r="Q305" s="204">
        <v>0</v>
      </c>
      <c r="R305" s="204">
        <f>Q305*H305</f>
        <v>0</v>
      </c>
      <c r="S305" s="204">
        <v>3.8999999999999998E-3</v>
      </c>
      <c r="T305" s="205">
        <f>S305*H305</f>
        <v>0.79364999999999997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6" t="s">
        <v>330</v>
      </c>
      <c r="AT305" s="206" t="s">
        <v>213</v>
      </c>
      <c r="AU305" s="206" t="s">
        <v>82</v>
      </c>
      <c r="AY305" s="19" t="s">
        <v>211</v>
      </c>
      <c r="BE305" s="207">
        <f>IF(N305="základní",J305,0)</f>
        <v>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9" t="s">
        <v>80</v>
      </c>
      <c r="BK305" s="207">
        <f>ROUND(I305*H305,2)</f>
        <v>0</v>
      </c>
      <c r="BL305" s="19" t="s">
        <v>330</v>
      </c>
      <c r="BM305" s="206" t="s">
        <v>4973</v>
      </c>
    </row>
    <row r="306" spans="1:65" s="13" customFormat="1" ht="11.25">
      <c r="B306" s="208"/>
      <c r="C306" s="209"/>
      <c r="D306" s="210" t="s">
        <v>219</v>
      </c>
      <c r="E306" s="211" t="s">
        <v>21</v>
      </c>
      <c r="F306" s="212" t="s">
        <v>4974</v>
      </c>
      <c r="G306" s="209"/>
      <c r="H306" s="211" t="s">
        <v>21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219</v>
      </c>
      <c r="AU306" s="218" t="s">
        <v>82</v>
      </c>
      <c r="AV306" s="13" t="s">
        <v>80</v>
      </c>
      <c r="AW306" s="13" t="s">
        <v>34</v>
      </c>
      <c r="AX306" s="13" t="s">
        <v>73</v>
      </c>
      <c r="AY306" s="218" t="s">
        <v>211</v>
      </c>
    </row>
    <row r="307" spans="1:65" s="14" customFormat="1" ht="11.25">
      <c r="B307" s="219"/>
      <c r="C307" s="220"/>
      <c r="D307" s="210" t="s">
        <v>219</v>
      </c>
      <c r="E307" s="221" t="s">
        <v>21</v>
      </c>
      <c r="F307" s="222" t="s">
        <v>4831</v>
      </c>
      <c r="G307" s="220"/>
      <c r="H307" s="223">
        <v>203.5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219</v>
      </c>
      <c r="AU307" s="229" t="s">
        <v>82</v>
      </c>
      <c r="AV307" s="14" t="s">
        <v>82</v>
      </c>
      <c r="AW307" s="14" t="s">
        <v>34</v>
      </c>
      <c r="AX307" s="14" t="s">
        <v>80</v>
      </c>
      <c r="AY307" s="229" t="s">
        <v>211</v>
      </c>
    </row>
    <row r="308" spans="1:65" s="2" customFormat="1" ht="21.75" customHeight="1">
      <c r="A308" s="36"/>
      <c r="B308" s="37"/>
      <c r="C308" s="195" t="s">
        <v>475</v>
      </c>
      <c r="D308" s="195" t="s">
        <v>213</v>
      </c>
      <c r="E308" s="196" t="s">
        <v>912</v>
      </c>
      <c r="F308" s="197" t="s">
        <v>913</v>
      </c>
      <c r="G308" s="198" t="s">
        <v>216</v>
      </c>
      <c r="H308" s="199">
        <v>203.5</v>
      </c>
      <c r="I308" s="200"/>
      <c r="J308" s="201">
        <f>ROUND(I308*H308,2)</f>
        <v>0</v>
      </c>
      <c r="K308" s="197" t="s">
        <v>217</v>
      </c>
      <c r="L308" s="41"/>
      <c r="M308" s="202" t="s">
        <v>21</v>
      </c>
      <c r="N308" s="203" t="s">
        <v>44</v>
      </c>
      <c r="O308" s="66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6" t="s">
        <v>330</v>
      </c>
      <c r="AT308" s="206" t="s">
        <v>213</v>
      </c>
      <c r="AU308" s="206" t="s">
        <v>82</v>
      </c>
      <c r="AY308" s="19" t="s">
        <v>211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9" t="s">
        <v>80</v>
      </c>
      <c r="BK308" s="207">
        <f>ROUND(I308*H308,2)</f>
        <v>0</v>
      </c>
      <c r="BL308" s="19" t="s">
        <v>330</v>
      </c>
      <c r="BM308" s="206" t="s">
        <v>4975</v>
      </c>
    </row>
    <row r="309" spans="1:65" s="14" customFormat="1" ht="11.25">
      <c r="B309" s="219"/>
      <c r="C309" s="220"/>
      <c r="D309" s="210" t="s">
        <v>219</v>
      </c>
      <c r="E309" s="221" t="s">
        <v>21</v>
      </c>
      <c r="F309" s="222" t="s">
        <v>4831</v>
      </c>
      <c r="G309" s="220"/>
      <c r="H309" s="223">
        <v>203.5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219</v>
      </c>
      <c r="AU309" s="229" t="s">
        <v>82</v>
      </c>
      <c r="AV309" s="14" t="s">
        <v>82</v>
      </c>
      <c r="AW309" s="14" t="s">
        <v>34</v>
      </c>
      <c r="AX309" s="14" t="s">
        <v>80</v>
      </c>
      <c r="AY309" s="229" t="s">
        <v>211</v>
      </c>
    </row>
    <row r="310" spans="1:65" s="2" customFormat="1" ht="16.5" customHeight="1">
      <c r="A310" s="36"/>
      <c r="B310" s="37"/>
      <c r="C310" s="252" t="s">
        <v>484</v>
      </c>
      <c r="D310" s="252" t="s">
        <v>399</v>
      </c>
      <c r="E310" s="253" t="s">
        <v>4976</v>
      </c>
      <c r="F310" s="254" t="s">
        <v>4977</v>
      </c>
      <c r="G310" s="255" t="s">
        <v>216</v>
      </c>
      <c r="H310" s="256">
        <v>228.327</v>
      </c>
      <c r="I310" s="257"/>
      <c r="J310" s="258">
        <f>ROUND(I310*H310,2)</f>
        <v>0</v>
      </c>
      <c r="K310" s="254" t="s">
        <v>217</v>
      </c>
      <c r="L310" s="259"/>
      <c r="M310" s="260" t="s">
        <v>21</v>
      </c>
      <c r="N310" s="261" t="s">
        <v>44</v>
      </c>
      <c r="O310" s="66"/>
      <c r="P310" s="204">
        <f>O310*H310</f>
        <v>0</v>
      </c>
      <c r="Q310" s="204">
        <v>4.2000000000000002E-4</v>
      </c>
      <c r="R310" s="204">
        <f>Q310*H310</f>
        <v>9.5897339999999998E-2</v>
      </c>
      <c r="S310" s="204">
        <v>0</v>
      </c>
      <c r="T310" s="20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6" t="s">
        <v>435</v>
      </c>
      <c r="AT310" s="206" t="s">
        <v>399</v>
      </c>
      <c r="AU310" s="206" t="s">
        <v>82</v>
      </c>
      <c r="AY310" s="19" t="s">
        <v>211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9" t="s">
        <v>80</v>
      </c>
      <c r="BK310" s="207">
        <f>ROUND(I310*H310,2)</f>
        <v>0</v>
      </c>
      <c r="BL310" s="19" t="s">
        <v>330</v>
      </c>
      <c r="BM310" s="206" t="s">
        <v>4978</v>
      </c>
    </row>
    <row r="311" spans="1:65" s="14" customFormat="1" ht="11.25">
      <c r="B311" s="219"/>
      <c r="C311" s="220"/>
      <c r="D311" s="210" t="s">
        <v>219</v>
      </c>
      <c r="E311" s="221" t="s">
        <v>21</v>
      </c>
      <c r="F311" s="222" t="s">
        <v>4979</v>
      </c>
      <c r="G311" s="220"/>
      <c r="H311" s="223">
        <v>223.85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219</v>
      </c>
      <c r="AU311" s="229" t="s">
        <v>82</v>
      </c>
      <c r="AV311" s="14" t="s">
        <v>82</v>
      </c>
      <c r="AW311" s="14" t="s">
        <v>34</v>
      </c>
      <c r="AX311" s="14" t="s">
        <v>80</v>
      </c>
      <c r="AY311" s="229" t="s">
        <v>211</v>
      </c>
    </row>
    <row r="312" spans="1:65" s="14" customFormat="1" ht="11.25">
      <c r="B312" s="219"/>
      <c r="C312" s="220"/>
      <c r="D312" s="210" t="s">
        <v>219</v>
      </c>
      <c r="E312" s="220"/>
      <c r="F312" s="222" t="s">
        <v>4980</v>
      </c>
      <c r="G312" s="220"/>
      <c r="H312" s="223">
        <v>228.327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219</v>
      </c>
      <c r="AU312" s="229" t="s">
        <v>82</v>
      </c>
      <c r="AV312" s="14" t="s">
        <v>82</v>
      </c>
      <c r="AW312" s="14" t="s">
        <v>4</v>
      </c>
      <c r="AX312" s="14" t="s">
        <v>80</v>
      </c>
      <c r="AY312" s="229" t="s">
        <v>211</v>
      </c>
    </row>
    <row r="313" spans="1:65" s="2" customFormat="1" ht="21.75" customHeight="1">
      <c r="A313" s="36"/>
      <c r="B313" s="37"/>
      <c r="C313" s="195" t="s">
        <v>488</v>
      </c>
      <c r="D313" s="195" t="s">
        <v>213</v>
      </c>
      <c r="E313" s="196" t="s">
        <v>932</v>
      </c>
      <c r="F313" s="197" t="s">
        <v>933</v>
      </c>
      <c r="G313" s="198" t="s">
        <v>370</v>
      </c>
      <c r="H313" s="199">
        <v>9.6000000000000002E-2</v>
      </c>
      <c r="I313" s="200"/>
      <c r="J313" s="201">
        <f>ROUND(I313*H313,2)</f>
        <v>0</v>
      </c>
      <c r="K313" s="197" t="s">
        <v>217</v>
      </c>
      <c r="L313" s="41"/>
      <c r="M313" s="202" t="s">
        <v>21</v>
      </c>
      <c r="N313" s="203" t="s">
        <v>44</v>
      </c>
      <c r="O313" s="66"/>
      <c r="P313" s="204">
        <f>O313*H313</f>
        <v>0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06" t="s">
        <v>330</v>
      </c>
      <c r="AT313" s="206" t="s">
        <v>213</v>
      </c>
      <c r="AU313" s="206" t="s">
        <v>82</v>
      </c>
      <c r="AY313" s="19" t="s">
        <v>211</v>
      </c>
      <c r="BE313" s="207">
        <f>IF(N313="základní",J313,0)</f>
        <v>0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9" t="s">
        <v>80</v>
      </c>
      <c r="BK313" s="207">
        <f>ROUND(I313*H313,2)</f>
        <v>0</v>
      </c>
      <c r="BL313" s="19" t="s">
        <v>330</v>
      </c>
      <c r="BM313" s="206" t="s">
        <v>4981</v>
      </c>
    </row>
    <row r="314" spans="1:65" s="2" customFormat="1" ht="16.5" customHeight="1">
      <c r="A314" s="36"/>
      <c r="B314" s="37"/>
      <c r="C314" s="195" t="s">
        <v>495</v>
      </c>
      <c r="D314" s="195" t="s">
        <v>213</v>
      </c>
      <c r="E314" s="196" t="s">
        <v>936</v>
      </c>
      <c r="F314" s="197" t="s">
        <v>907</v>
      </c>
      <c r="G314" s="198" t="s">
        <v>370</v>
      </c>
      <c r="H314" s="199">
        <v>9.6000000000000002E-2</v>
      </c>
      <c r="I314" s="200"/>
      <c r="J314" s="201">
        <f>ROUND(I314*H314,2)</f>
        <v>0</v>
      </c>
      <c r="K314" s="197" t="s">
        <v>21</v>
      </c>
      <c r="L314" s="41"/>
      <c r="M314" s="202" t="s">
        <v>21</v>
      </c>
      <c r="N314" s="203" t="s">
        <v>44</v>
      </c>
      <c r="O314" s="66"/>
      <c r="P314" s="204">
        <f>O314*H314</f>
        <v>0</v>
      </c>
      <c r="Q314" s="204">
        <v>0</v>
      </c>
      <c r="R314" s="204">
        <f>Q314*H314</f>
        <v>0</v>
      </c>
      <c r="S314" s="204">
        <v>0</v>
      </c>
      <c r="T314" s="20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6" t="s">
        <v>330</v>
      </c>
      <c r="AT314" s="206" t="s">
        <v>213</v>
      </c>
      <c r="AU314" s="206" t="s">
        <v>82</v>
      </c>
      <c r="AY314" s="19" t="s">
        <v>211</v>
      </c>
      <c r="BE314" s="207">
        <f>IF(N314="základní",J314,0)</f>
        <v>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9" t="s">
        <v>80</v>
      </c>
      <c r="BK314" s="207">
        <f>ROUND(I314*H314,2)</f>
        <v>0</v>
      </c>
      <c r="BL314" s="19" t="s">
        <v>330</v>
      </c>
      <c r="BM314" s="206" t="s">
        <v>4982</v>
      </c>
    </row>
    <row r="315" spans="1:65" s="12" customFormat="1" ht="22.9" customHeight="1">
      <c r="B315" s="179"/>
      <c r="C315" s="180"/>
      <c r="D315" s="181" t="s">
        <v>72</v>
      </c>
      <c r="E315" s="193" t="s">
        <v>2308</v>
      </c>
      <c r="F315" s="193" t="s">
        <v>4983</v>
      </c>
      <c r="G315" s="180"/>
      <c r="H315" s="180"/>
      <c r="I315" s="183"/>
      <c r="J315" s="194">
        <f>BK315</f>
        <v>0</v>
      </c>
      <c r="K315" s="180"/>
      <c r="L315" s="185"/>
      <c r="M315" s="186"/>
      <c r="N315" s="187"/>
      <c r="O315" s="187"/>
      <c r="P315" s="188">
        <f>SUM(P316:P331)</f>
        <v>0</v>
      </c>
      <c r="Q315" s="187"/>
      <c r="R315" s="188">
        <f>SUM(R316:R331)</f>
        <v>0</v>
      </c>
      <c r="S315" s="187"/>
      <c r="T315" s="189">
        <f>SUM(T316:T331)</f>
        <v>6.4640000000000003E-2</v>
      </c>
      <c r="AR315" s="190" t="s">
        <v>82</v>
      </c>
      <c r="AT315" s="191" t="s">
        <v>72</v>
      </c>
      <c r="AU315" s="191" t="s">
        <v>80</v>
      </c>
      <c r="AY315" s="190" t="s">
        <v>211</v>
      </c>
      <c r="BK315" s="192">
        <f>SUM(BK316:BK331)</f>
        <v>0</v>
      </c>
    </row>
    <row r="316" spans="1:65" s="2" customFormat="1" ht="16.5" customHeight="1">
      <c r="A316" s="36"/>
      <c r="B316" s="37"/>
      <c r="C316" s="195" t="s">
        <v>500</v>
      </c>
      <c r="D316" s="195" t="s">
        <v>213</v>
      </c>
      <c r="E316" s="196" t="s">
        <v>4984</v>
      </c>
      <c r="F316" s="197" t="s">
        <v>4985</v>
      </c>
      <c r="G316" s="198" t="s">
        <v>510</v>
      </c>
      <c r="H316" s="199">
        <v>26</v>
      </c>
      <c r="I316" s="200"/>
      <c r="J316" s="201">
        <f>ROUND(I316*H316,2)</f>
        <v>0</v>
      </c>
      <c r="K316" s="197" t="s">
        <v>217</v>
      </c>
      <c r="L316" s="41"/>
      <c r="M316" s="202" t="s">
        <v>21</v>
      </c>
      <c r="N316" s="203" t="s">
        <v>44</v>
      </c>
      <c r="O316" s="66"/>
      <c r="P316" s="204">
        <f>O316*H316</f>
        <v>0</v>
      </c>
      <c r="Q316" s="204">
        <v>0</v>
      </c>
      <c r="R316" s="204">
        <f>Q316*H316</f>
        <v>0</v>
      </c>
      <c r="S316" s="204">
        <v>1.8E-3</v>
      </c>
      <c r="T316" s="205">
        <f>S316*H316</f>
        <v>4.6800000000000001E-2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06" t="s">
        <v>330</v>
      </c>
      <c r="AT316" s="206" t="s">
        <v>213</v>
      </c>
      <c r="AU316" s="206" t="s">
        <v>82</v>
      </c>
      <c r="AY316" s="19" t="s">
        <v>211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9" t="s">
        <v>80</v>
      </c>
      <c r="BK316" s="207">
        <f>ROUND(I316*H316,2)</f>
        <v>0</v>
      </c>
      <c r="BL316" s="19" t="s">
        <v>330</v>
      </c>
      <c r="BM316" s="206" t="s">
        <v>4986</v>
      </c>
    </row>
    <row r="317" spans="1:65" s="13" customFormat="1" ht="11.25">
      <c r="B317" s="208"/>
      <c r="C317" s="209"/>
      <c r="D317" s="210" t="s">
        <v>219</v>
      </c>
      <c r="E317" s="211" t="s">
        <v>21</v>
      </c>
      <c r="F317" s="212" t="s">
        <v>4987</v>
      </c>
      <c r="G317" s="209"/>
      <c r="H317" s="211" t="s">
        <v>21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219</v>
      </c>
      <c r="AU317" s="218" t="s">
        <v>82</v>
      </c>
      <c r="AV317" s="13" t="s">
        <v>80</v>
      </c>
      <c r="AW317" s="13" t="s">
        <v>34</v>
      </c>
      <c r="AX317" s="13" t="s">
        <v>73</v>
      </c>
      <c r="AY317" s="218" t="s">
        <v>211</v>
      </c>
    </row>
    <row r="318" spans="1:65" s="13" customFormat="1" ht="11.25">
      <c r="B318" s="208"/>
      <c r="C318" s="209"/>
      <c r="D318" s="210" t="s">
        <v>219</v>
      </c>
      <c r="E318" s="211" t="s">
        <v>21</v>
      </c>
      <c r="F318" s="212" t="s">
        <v>998</v>
      </c>
      <c r="G318" s="209"/>
      <c r="H318" s="211" t="s">
        <v>21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219</v>
      </c>
      <c r="AU318" s="218" t="s">
        <v>82</v>
      </c>
      <c r="AV318" s="13" t="s">
        <v>80</v>
      </c>
      <c r="AW318" s="13" t="s">
        <v>34</v>
      </c>
      <c r="AX318" s="13" t="s">
        <v>73</v>
      </c>
      <c r="AY318" s="218" t="s">
        <v>211</v>
      </c>
    </row>
    <row r="319" spans="1:65" s="14" customFormat="1" ht="11.25">
      <c r="B319" s="219"/>
      <c r="C319" s="220"/>
      <c r="D319" s="210" t="s">
        <v>219</v>
      </c>
      <c r="E319" s="221" t="s">
        <v>21</v>
      </c>
      <c r="F319" s="222" t="s">
        <v>264</v>
      </c>
      <c r="G319" s="220"/>
      <c r="H319" s="223">
        <v>6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219</v>
      </c>
      <c r="AU319" s="229" t="s">
        <v>82</v>
      </c>
      <c r="AV319" s="14" t="s">
        <v>82</v>
      </c>
      <c r="AW319" s="14" t="s">
        <v>34</v>
      </c>
      <c r="AX319" s="14" t="s">
        <v>73</v>
      </c>
      <c r="AY319" s="229" t="s">
        <v>211</v>
      </c>
    </row>
    <row r="320" spans="1:65" s="13" customFormat="1" ht="11.25">
      <c r="B320" s="208"/>
      <c r="C320" s="209"/>
      <c r="D320" s="210" t="s">
        <v>219</v>
      </c>
      <c r="E320" s="211" t="s">
        <v>21</v>
      </c>
      <c r="F320" s="212" t="s">
        <v>4922</v>
      </c>
      <c r="G320" s="209"/>
      <c r="H320" s="211" t="s">
        <v>21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219</v>
      </c>
      <c r="AU320" s="218" t="s">
        <v>82</v>
      </c>
      <c r="AV320" s="13" t="s">
        <v>80</v>
      </c>
      <c r="AW320" s="13" t="s">
        <v>34</v>
      </c>
      <c r="AX320" s="13" t="s">
        <v>73</v>
      </c>
      <c r="AY320" s="218" t="s">
        <v>211</v>
      </c>
    </row>
    <row r="321" spans="1:65" s="14" customFormat="1" ht="11.25">
      <c r="B321" s="219"/>
      <c r="C321" s="220"/>
      <c r="D321" s="210" t="s">
        <v>219</v>
      </c>
      <c r="E321" s="221" t="s">
        <v>21</v>
      </c>
      <c r="F321" s="222" t="s">
        <v>270</v>
      </c>
      <c r="G321" s="220"/>
      <c r="H321" s="223">
        <v>7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219</v>
      </c>
      <c r="AU321" s="229" t="s">
        <v>82</v>
      </c>
      <c r="AV321" s="14" t="s">
        <v>82</v>
      </c>
      <c r="AW321" s="14" t="s">
        <v>34</v>
      </c>
      <c r="AX321" s="14" t="s">
        <v>73</v>
      </c>
      <c r="AY321" s="229" t="s">
        <v>211</v>
      </c>
    </row>
    <row r="322" spans="1:65" s="13" customFormat="1" ht="11.25">
      <c r="B322" s="208"/>
      <c r="C322" s="209"/>
      <c r="D322" s="210" t="s">
        <v>219</v>
      </c>
      <c r="E322" s="211" t="s">
        <v>21</v>
      </c>
      <c r="F322" s="212" t="s">
        <v>4871</v>
      </c>
      <c r="G322" s="209"/>
      <c r="H322" s="211" t="s">
        <v>21</v>
      </c>
      <c r="I322" s="213"/>
      <c r="J322" s="209"/>
      <c r="K322" s="209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219</v>
      </c>
      <c r="AU322" s="218" t="s">
        <v>82</v>
      </c>
      <c r="AV322" s="13" t="s">
        <v>80</v>
      </c>
      <c r="AW322" s="13" t="s">
        <v>34</v>
      </c>
      <c r="AX322" s="13" t="s">
        <v>73</v>
      </c>
      <c r="AY322" s="218" t="s">
        <v>211</v>
      </c>
    </row>
    <row r="323" spans="1:65" s="14" customFormat="1" ht="11.25">
      <c r="B323" s="219"/>
      <c r="C323" s="220"/>
      <c r="D323" s="210" t="s">
        <v>219</v>
      </c>
      <c r="E323" s="221" t="s">
        <v>21</v>
      </c>
      <c r="F323" s="222" t="s">
        <v>169</v>
      </c>
      <c r="G323" s="220"/>
      <c r="H323" s="223">
        <v>13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219</v>
      </c>
      <c r="AU323" s="229" t="s">
        <v>82</v>
      </c>
      <c r="AV323" s="14" t="s">
        <v>82</v>
      </c>
      <c r="AW323" s="14" t="s">
        <v>34</v>
      </c>
      <c r="AX323" s="14" t="s">
        <v>73</v>
      </c>
      <c r="AY323" s="229" t="s">
        <v>211</v>
      </c>
    </row>
    <row r="324" spans="1:65" s="15" customFormat="1" ht="11.25">
      <c r="B324" s="230"/>
      <c r="C324" s="231"/>
      <c r="D324" s="210" t="s">
        <v>219</v>
      </c>
      <c r="E324" s="232" t="s">
        <v>21</v>
      </c>
      <c r="F324" s="233" t="s">
        <v>225</v>
      </c>
      <c r="G324" s="231"/>
      <c r="H324" s="234">
        <v>26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219</v>
      </c>
      <c r="AU324" s="240" t="s">
        <v>82</v>
      </c>
      <c r="AV324" s="15" t="s">
        <v>100</v>
      </c>
      <c r="AW324" s="15" t="s">
        <v>34</v>
      </c>
      <c r="AX324" s="15" t="s">
        <v>80</v>
      </c>
      <c r="AY324" s="240" t="s">
        <v>211</v>
      </c>
    </row>
    <row r="325" spans="1:65" s="2" customFormat="1" ht="16.5" customHeight="1">
      <c r="A325" s="36"/>
      <c r="B325" s="37"/>
      <c r="C325" s="195" t="s">
        <v>507</v>
      </c>
      <c r="D325" s="195" t="s">
        <v>213</v>
      </c>
      <c r="E325" s="196" t="s">
        <v>4988</v>
      </c>
      <c r="F325" s="197" t="s">
        <v>4989</v>
      </c>
      <c r="G325" s="198" t="s">
        <v>510</v>
      </c>
      <c r="H325" s="199">
        <v>8</v>
      </c>
      <c r="I325" s="200"/>
      <c r="J325" s="201">
        <f>ROUND(I325*H325,2)</f>
        <v>0</v>
      </c>
      <c r="K325" s="197" t="s">
        <v>217</v>
      </c>
      <c r="L325" s="41"/>
      <c r="M325" s="202" t="s">
        <v>21</v>
      </c>
      <c r="N325" s="203" t="s">
        <v>44</v>
      </c>
      <c r="O325" s="66"/>
      <c r="P325" s="204">
        <f>O325*H325</f>
        <v>0</v>
      </c>
      <c r="Q325" s="204">
        <v>0</v>
      </c>
      <c r="R325" s="204">
        <f>Q325*H325</f>
        <v>0</v>
      </c>
      <c r="S325" s="204">
        <v>2.2300000000000002E-3</v>
      </c>
      <c r="T325" s="205">
        <f>S325*H325</f>
        <v>1.7840000000000002E-2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6" t="s">
        <v>330</v>
      </c>
      <c r="AT325" s="206" t="s">
        <v>213</v>
      </c>
      <c r="AU325" s="206" t="s">
        <v>82</v>
      </c>
      <c r="AY325" s="19" t="s">
        <v>211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9" t="s">
        <v>80</v>
      </c>
      <c r="BK325" s="207">
        <f>ROUND(I325*H325,2)</f>
        <v>0</v>
      </c>
      <c r="BL325" s="19" t="s">
        <v>330</v>
      </c>
      <c r="BM325" s="206" t="s">
        <v>4990</v>
      </c>
    </row>
    <row r="326" spans="1:65" s="13" customFormat="1" ht="11.25">
      <c r="B326" s="208"/>
      <c r="C326" s="209"/>
      <c r="D326" s="210" t="s">
        <v>219</v>
      </c>
      <c r="E326" s="211" t="s">
        <v>21</v>
      </c>
      <c r="F326" s="212" t="s">
        <v>4987</v>
      </c>
      <c r="G326" s="209"/>
      <c r="H326" s="211" t="s">
        <v>21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219</v>
      </c>
      <c r="AU326" s="218" t="s">
        <v>82</v>
      </c>
      <c r="AV326" s="13" t="s">
        <v>80</v>
      </c>
      <c r="AW326" s="13" t="s">
        <v>34</v>
      </c>
      <c r="AX326" s="13" t="s">
        <v>73</v>
      </c>
      <c r="AY326" s="218" t="s">
        <v>211</v>
      </c>
    </row>
    <row r="327" spans="1:65" s="13" customFormat="1" ht="11.25">
      <c r="B327" s="208"/>
      <c r="C327" s="209"/>
      <c r="D327" s="210" t="s">
        <v>219</v>
      </c>
      <c r="E327" s="211" t="s">
        <v>21</v>
      </c>
      <c r="F327" s="212" t="s">
        <v>998</v>
      </c>
      <c r="G327" s="209"/>
      <c r="H327" s="211" t="s">
        <v>21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219</v>
      </c>
      <c r="AU327" s="218" t="s">
        <v>82</v>
      </c>
      <c r="AV327" s="13" t="s">
        <v>80</v>
      </c>
      <c r="AW327" s="13" t="s">
        <v>34</v>
      </c>
      <c r="AX327" s="13" t="s">
        <v>73</v>
      </c>
      <c r="AY327" s="218" t="s">
        <v>211</v>
      </c>
    </row>
    <row r="328" spans="1:65" s="14" customFormat="1" ht="11.25">
      <c r="B328" s="219"/>
      <c r="C328" s="220"/>
      <c r="D328" s="210" t="s">
        <v>219</v>
      </c>
      <c r="E328" s="221" t="s">
        <v>21</v>
      </c>
      <c r="F328" s="222" t="s">
        <v>88</v>
      </c>
      <c r="G328" s="220"/>
      <c r="H328" s="223">
        <v>3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219</v>
      </c>
      <c r="AU328" s="229" t="s">
        <v>82</v>
      </c>
      <c r="AV328" s="14" t="s">
        <v>82</v>
      </c>
      <c r="AW328" s="14" t="s">
        <v>34</v>
      </c>
      <c r="AX328" s="14" t="s">
        <v>73</v>
      </c>
      <c r="AY328" s="229" t="s">
        <v>211</v>
      </c>
    </row>
    <row r="329" spans="1:65" s="13" customFormat="1" ht="11.25">
      <c r="B329" s="208"/>
      <c r="C329" s="209"/>
      <c r="D329" s="210" t="s">
        <v>219</v>
      </c>
      <c r="E329" s="211" t="s">
        <v>21</v>
      </c>
      <c r="F329" s="212" t="s">
        <v>4922</v>
      </c>
      <c r="G329" s="209"/>
      <c r="H329" s="211" t="s">
        <v>21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219</v>
      </c>
      <c r="AU329" s="218" t="s">
        <v>82</v>
      </c>
      <c r="AV329" s="13" t="s">
        <v>80</v>
      </c>
      <c r="AW329" s="13" t="s">
        <v>34</v>
      </c>
      <c r="AX329" s="13" t="s">
        <v>73</v>
      </c>
      <c r="AY329" s="218" t="s">
        <v>211</v>
      </c>
    </row>
    <row r="330" spans="1:65" s="14" customFormat="1" ht="11.25">
      <c r="B330" s="219"/>
      <c r="C330" s="220"/>
      <c r="D330" s="210" t="s">
        <v>219</v>
      </c>
      <c r="E330" s="221" t="s">
        <v>21</v>
      </c>
      <c r="F330" s="222" t="s">
        <v>245</v>
      </c>
      <c r="G330" s="220"/>
      <c r="H330" s="223">
        <v>5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219</v>
      </c>
      <c r="AU330" s="229" t="s">
        <v>82</v>
      </c>
      <c r="AV330" s="14" t="s">
        <v>82</v>
      </c>
      <c r="AW330" s="14" t="s">
        <v>34</v>
      </c>
      <c r="AX330" s="14" t="s">
        <v>73</v>
      </c>
      <c r="AY330" s="229" t="s">
        <v>211</v>
      </c>
    </row>
    <row r="331" spans="1:65" s="15" customFormat="1" ht="11.25">
      <c r="B331" s="230"/>
      <c r="C331" s="231"/>
      <c r="D331" s="210" t="s">
        <v>219</v>
      </c>
      <c r="E331" s="232" t="s">
        <v>21</v>
      </c>
      <c r="F331" s="233" t="s">
        <v>225</v>
      </c>
      <c r="G331" s="231"/>
      <c r="H331" s="234">
        <v>8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219</v>
      </c>
      <c r="AU331" s="240" t="s">
        <v>82</v>
      </c>
      <c r="AV331" s="15" t="s">
        <v>100</v>
      </c>
      <c r="AW331" s="15" t="s">
        <v>34</v>
      </c>
      <c r="AX331" s="15" t="s">
        <v>80</v>
      </c>
      <c r="AY331" s="240" t="s">
        <v>211</v>
      </c>
    </row>
    <row r="332" spans="1:65" s="12" customFormat="1" ht="22.9" customHeight="1">
      <c r="B332" s="179"/>
      <c r="C332" s="180"/>
      <c r="D332" s="181" t="s">
        <v>72</v>
      </c>
      <c r="E332" s="193" t="s">
        <v>956</v>
      </c>
      <c r="F332" s="193" t="s">
        <v>957</v>
      </c>
      <c r="G332" s="180"/>
      <c r="H332" s="180"/>
      <c r="I332" s="183"/>
      <c r="J332" s="194">
        <f>BK332</f>
        <v>0</v>
      </c>
      <c r="K332" s="180"/>
      <c r="L332" s="185"/>
      <c r="M332" s="186"/>
      <c r="N332" s="187"/>
      <c r="O332" s="187"/>
      <c r="P332" s="188">
        <f>SUM(P333:P344)</f>
        <v>0</v>
      </c>
      <c r="Q332" s="187"/>
      <c r="R332" s="188">
        <f>SUM(R333:R344)</f>
        <v>0</v>
      </c>
      <c r="S332" s="187"/>
      <c r="T332" s="189">
        <f>SUM(T333:T344)</f>
        <v>0.09</v>
      </c>
      <c r="AR332" s="190" t="s">
        <v>82</v>
      </c>
      <c r="AT332" s="191" t="s">
        <v>72</v>
      </c>
      <c r="AU332" s="191" t="s">
        <v>80</v>
      </c>
      <c r="AY332" s="190" t="s">
        <v>211</v>
      </c>
      <c r="BK332" s="192">
        <f>SUM(BK333:BK344)</f>
        <v>0</v>
      </c>
    </row>
    <row r="333" spans="1:65" s="2" customFormat="1" ht="21.75" customHeight="1">
      <c r="A333" s="36"/>
      <c r="B333" s="37"/>
      <c r="C333" s="195" t="s">
        <v>513</v>
      </c>
      <c r="D333" s="195" t="s">
        <v>213</v>
      </c>
      <c r="E333" s="196" t="s">
        <v>4991</v>
      </c>
      <c r="F333" s="197" t="s">
        <v>4992</v>
      </c>
      <c r="G333" s="198" t="s">
        <v>510</v>
      </c>
      <c r="H333" s="199">
        <v>2</v>
      </c>
      <c r="I333" s="200"/>
      <c r="J333" s="201">
        <f>ROUND(I333*H333,2)</f>
        <v>0</v>
      </c>
      <c r="K333" s="197" t="s">
        <v>217</v>
      </c>
      <c r="L333" s="41"/>
      <c r="M333" s="202" t="s">
        <v>21</v>
      </c>
      <c r="N333" s="203" t="s">
        <v>44</v>
      </c>
      <c r="O333" s="66"/>
      <c r="P333" s="204">
        <f>O333*H333</f>
        <v>0</v>
      </c>
      <c r="Q333" s="204">
        <v>0</v>
      </c>
      <c r="R333" s="204">
        <f>Q333*H333</f>
        <v>0</v>
      </c>
      <c r="S333" s="204">
        <v>1.4999999999999999E-2</v>
      </c>
      <c r="T333" s="205">
        <f>S333*H333</f>
        <v>0.03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06" t="s">
        <v>330</v>
      </c>
      <c r="AT333" s="206" t="s">
        <v>213</v>
      </c>
      <c r="AU333" s="206" t="s">
        <v>82</v>
      </c>
      <c r="AY333" s="19" t="s">
        <v>211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9" t="s">
        <v>80</v>
      </c>
      <c r="BK333" s="207">
        <f>ROUND(I333*H333,2)</f>
        <v>0</v>
      </c>
      <c r="BL333" s="19" t="s">
        <v>330</v>
      </c>
      <c r="BM333" s="206" t="s">
        <v>4993</v>
      </c>
    </row>
    <row r="334" spans="1:65" s="13" customFormat="1" ht="11.25">
      <c r="B334" s="208"/>
      <c r="C334" s="209"/>
      <c r="D334" s="210" t="s">
        <v>219</v>
      </c>
      <c r="E334" s="211" t="s">
        <v>21</v>
      </c>
      <c r="F334" s="212" t="s">
        <v>4994</v>
      </c>
      <c r="G334" s="209"/>
      <c r="H334" s="211" t="s">
        <v>21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219</v>
      </c>
      <c r="AU334" s="218" t="s">
        <v>82</v>
      </c>
      <c r="AV334" s="13" t="s">
        <v>80</v>
      </c>
      <c r="AW334" s="13" t="s">
        <v>34</v>
      </c>
      <c r="AX334" s="13" t="s">
        <v>73</v>
      </c>
      <c r="AY334" s="218" t="s">
        <v>211</v>
      </c>
    </row>
    <row r="335" spans="1:65" s="14" customFormat="1" ht="11.25">
      <c r="B335" s="219"/>
      <c r="C335" s="220"/>
      <c r="D335" s="210" t="s">
        <v>219</v>
      </c>
      <c r="E335" s="221" t="s">
        <v>21</v>
      </c>
      <c r="F335" s="222" t="s">
        <v>82</v>
      </c>
      <c r="G335" s="220"/>
      <c r="H335" s="223">
        <v>2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219</v>
      </c>
      <c r="AU335" s="229" t="s">
        <v>82</v>
      </c>
      <c r="AV335" s="14" t="s">
        <v>82</v>
      </c>
      <c r="AW335" s="14" t="s">
        <v>34</v>
      </c>
      <c r="AX335" s="14" t="s">
        <v>80</v>
      </c>
      <c r="AY335" s="229" t="s">
        <v>211</v>
      </c>
    </row>
    <row r="336" spans="1:65" s="2" customFormat="1" ht="16.5" customHeight="1">
      <c r="A336" s="36"/>
      <c r="B336" s="37"/>
      <c r="C336" s="195" t="s">
        <v>519</v>
      </c>
      <c r="D336" s="195" t="s">
        <v>213</v>
      </c>
      <c r="E336" s="196" t="s">
        <v>4995</v>
      </c>
      <c r="F336" s="197" t="s">
        <v>4996</v>
      </c>
      <c r="G336" s="198" t="s">
        <v>510</v>
      </c>
      <c r="H336" s="199">
        <v>1</v>
      </c>
      <c r="I336" s="200"/>
      <c r="J336" s="201">
        <f>ROUND(I336*H336,2)</f>
        <v>0</v>
      </c>
      <c r="K336" s="197" t="s">
        <v>21</v>
      </c>
      <c r="L336" s="41"/>
      <c r="M336" s="202" t="s">
        <v>21</v>
      </c>
      <c r="N336" s="203" t="s">
        <v>44</v>
      </c>
      <c r="O336" s="66"/>
      <c r="P336" s="204">
        <f>O336*H336</f>
        <v>0</v>
      </c>
      <c r="Q336" s="204">
        <v>0</v>
      </c>
      <c r="R336" s="204">
        <f>Q336*H336</f>
        <v>0</v>
      </c>
      <c r="S336" s="204">
        <v>1.4999999999999999E-2</v>
      </c>
      <c r="T336" s="205">
        <f>S336*H336</f>
        <v>1.4999999999999999E-2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06" t="s">
        <v>330</v>
      </c>
      <c r="AT336" s="206" t="s">
        <v>213</v>
      </c>
      <c r="AU336" s="206" t="s">
        <v>82</v>
      </c>
      <c r="AY336" s="19" t="s">
        <v>211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9" t="s">
        <v>80</v>
      </c>
      <c r="BK336" s="207">
        <f>ROUND(I336*H336,2)</f>
        <v>0</v>
      </c>
      <c r="BL336" s="19" t="s">
        <v>330</v>
      </c>
      <c r="BM336" s="206" t="s">
        <v>4997</v>
      </c>
    </row>
    <row r="337" spans="1:65" s="13" customFormat="1" ht="11.25">
      <c r="B337" s="208"/>
      <c r="C337" s="209"/>
      <c r="D337" s="210" t="s">
        <v>219</v>
      </c>
      <c r="E337" s="211" t="s">
        <v>21</v>
      </c>
      <c r="F337" s="212" t="s">
        <v>4998</v>
      </c>
      <c r="G337" s="209"/>
      <c r="H337" s="211" t="s">
        <v>21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219</v>
      </c>
      <c r="AU337" s="218" t="s">
        <v>82</v>
      </c>
      <c r="AV337" s="13" t="s">
        <v>80</v>
      </c>
      <c r="AW337" s="13" t="s">
        <v>34</v>
      </c>
      <c r="AX337" s="13" t="s">
        <v>73</v>
      </c>
      <c r="AY337" s="218" t="s">
        <v>211</v>
      </c>
    </row>
    <row r="338" spans="1:65" s="14" customFormat="1" ht="11.25">
      <c r="B338" s="219"/>
      <c r="C338" s="220"/>
      <c r="D338" s="210" t="s">
        <v>219</v>
      </c>
      <c r="E338" s="221" t="s">
        <v>21</v>
      </c>
      <c r="F338" s="222" t="s">
        <v>80</v>
      </c>
      <c r="G338" s="220"/>
      <c r="H338" s="223">
        <v>1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219</v>
      </c>
      <c r="AU338" s="229" t="s">
        <v>82</v>
      </c>
      <c r="AV338" s="14" t="s">
        <v>82</v>
      </c>
      <c r="AW338" s="14" t="s">
        <v>34</v>
      </c>
      <c r="AX338" s="14" t="s">
        <v>80</v>
      </c>
      <c r="AY338" s="229" t="s">
        <v>211</v>
      </c>
    </row>
    <row r="339" spans="1:65" s="2" customFormat="1" ht="21.75" customHeight="1">
      <c r="A339" s="36"/>
      <c r="B339" s="37"/>
      <c r="C339" s="195" t="s">
        <v>533</v>
      </c>
      <c r="D339" s="195" t="s">
        <v>213</v>
      </c>
      <c r="E339" s="196" t="s">
        <v>4999</v>
      </c>
      <c r="F339" s="197" t="s">
        <v>5000</v>
      </c>
      <c r="G339" s="198" t="s">
        <v>510</v>
      </c>
      <c r="H339" s="199">
        <v>1</v>
      </c>
      <c r="I339" s="200"/>
      <c r="J339" s="201">
        <f>ROUND(I339*H339,2)</f>
        <v>0</v>
      </c>
      <c r="K339" s="197" t="s">
        <v>21</v>
      </c>
      <c r="L339" s="41"/>
      <c r="M339" s="202" t="s">
        <v>21</v>
      </c>
      <c r="N339" s="203" t="s">
        <v>44</v>
      </c>
      <c r="O339" s="66"/>
      <c r="P339" s="204">
        <f>O339*H339</f>
        <v>0</v>
      </c>
      <c r="Q339" s="204">
        <v>0</v>
      </c>
      <c r="R339" s="204">
        <f>Q339*H339</f>
        <v>0</v>
      </c>
      <c r="S339" s="204">
        <v>1.4999999999999999E-2</v>
      </c>
      <c r="T339" s="205">
        <f>S339*H339</f>
        <v>1.4999999999999999E-2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6" t="s">
        <v>330</v>
      </c>
      <c r="AT339" s="206" t="s">
        <v>213</v>
      </c>
      <c r="AU339" s="206" t="s">
        <v>82</v>
      </c>
      <c r="AY339" s="19" t="s">
        <v>211</v>
      </c>
      <c r="BE339" s="207">
        <f>IF(N339="základní",J339,0)</f>
        <v>0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9" t="s">
        <v>80</v>
      </c>
      <c r="BK339" s="207">
        <f>ROUND(I339*H339,2)</f>
        <v>0</v>
      </c>
      <c r="BL339" s="19" t="s">
        <v>330</v>
      </c>
      <c r="BM339" s="206" t="s">
        <v>5001</v>
      </c>
    </row>
    <row r="340" spans="1:65" s="13" customFormat="1" ht="11.25">
      <c r="B340" s="208"/>
      <c r="C340" s="209"/>
      <c r="D340" s="210" t="s">
        <v>219</v>
      </c>
      <c r="E340" s="211" t="s">
        <v>21</v>
      </c>
      <c r="F340" s="212" t="s">
        <v>5002</v>
      </c>
      <c r="G340" s="209"/>
      <c r="H340" s="211" t="s">
        <v>21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219</v>
      </c>
      <c r="AU340" s="218" t="s">
        <v>82</v>
      </c>
      <c r="AV340" s="13" t="s">
        <v>80</v>
      </c>
      <c r="AW340" s="13" t="s">
        <v>34</v>
      </c>
      <c r="AX340" s="13" t="s">
        <v>73</v>
      </c>
      <c r="AY340" s="218" t="s">
        <v>211</v>
      </c>
    </row>
    <row r="341" spans="1:65" s="14" customFormat="1" ht="11.25">
      <c r="B341" s="219"/>
      <c r="C341" s="220"/>
      <c r="D341" s="210" t="s">
        <v>219</v>
      </c>
      <c r="E341" s="221" t="s">
        <v>21</v>
      </c>
      <c r="F341" s="222" t="s">
        <v>80</v>
      </c>
      <c r="G341" s="220"/>
      <c r="H341" s="223">
        <v>1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219</v>
      </c>
      <c r="AU341" s="229" t="s">
        <v>82</v>
      </c>
      <c r="AV341" s="14" t="s">
        <v>82</v>
      </c>
      <c r="AW341" s="14" t="s">
        <v>34</v>
      </c>
      <c r="AX341" s="14" t="s">
        <v>80</v>
      </c>
      <c r="AY341" s="229" t="s">
        <v>211</v>
      </c>
    </row>
    <row r="342" spans="1:65" s="2" customFormat="1" ht="21.75" customHeight="1">
      <c r="A342" s="36"/>
      <c r="B342" s="37"/>
      <c r="C342" s="195" t="s">
        <v>540</v>
      </c>
      <c r="D342" s="195" t="s">
        <v>213</v>
      </c>
      <c r="E342" s="196" t="s">
        <v>5003</v>
      </c>
      <c r="F342" s="197" t="s">
        <v>5004</v>
      </c>
      <c r="G342" s="198" t="s">
        <v>510</v>
      </c>
      <c r="H342" s="199">
        <v>2</v>
      </c>
      <c r="I342" s="200"/>
      <c r="J342" s="201">
        <f>ROUND(I342*H342,2)</f>
        <v>0</v>
      </c>
      <c r="K342" s="197" t="s">
        <v>21</v>
      </c>
      <c r="L342" s="41"/>
      <c r="M342" s="202" t="s">
        <v>21</v>
      </c>
      <c r="N342" s="203" t="s">
        <v>44</v>
      </c>
      <c r="O342" s="66"/>
      <c r="P342" s="204">
        <f>O342*H342</f>
        <v>0</v>
      </c>
      <c r="Q342" s="204">
        <v>0</v>
      </c>
      <c r="R342" s="204">
        <f>Q342*H342</f>
        <v>0</v>
      </c>
      <c r="S342" s="204">
        <v>1.4999999999999999E-2</v>
      </c>
      <c r="T342" s="205">
        <f>S342*H342</f>
        <v>0.03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06" t="s">
        <v>330</v>
      </c>
      <c r="AT342" s="206" t="s">
        <v>213</v>
      </c>
      <c r="AU342" s="206" t="s">
        <v>82</v>
      </c>
      <c r="AY342" s="19" t="s">
        <v>211</v>
      </c>
      <c r="BE342" s="207">
        <f>IF(N342="základní",J342,0)</f>
        <v>0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9" t="s">
        <v>80</v>
      </c>
      <c r="BK342" s="207">
        <f>ROUND(I342*H342,2)</f>
        <v>0</v>
      </c>
      <c r="BL342" s="19" t="s">
        <v>330</v>
      </c>
      <c r="BM342" s="206" t="s">
        <v>5005</v>
      </c>
    </row>
    <row r="343" spans="1:65" s="13" customFormat="1" ht="11.25">
      <c r="B343" s="208"/>
      <c r="C343" s="209"/>
      <c r="D343" s="210" t="s">
        <v>219</v>
      </c>
      <c r="E343" s="211" t="s">
        <v>21</v>
      </c>
      <c r="F343" s="212" t="s">
        <v>5006</v>
      </c>
      <c r="G343" s="209"/>
      <c r="H343" s="211" t="s">
        <v>21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219</v>
      </c>
      <c r="AU343" s="218" t="s">
        <v>82</v>
      </c>
      <c r="AV343" s="13" t="s">
        <v>80</v>
      </c>
      <c r="AW343" s="13" t="s">
        <v>34</v>
      </c>
      <c r="AX343" s="13" t="s">
        <v>73</v>
      </c>
      <c r="AY343" s="218" t="s">
        <v>211</v>
      </c>
    </row>
    <row r="344" spans="1:65" s="14" customFormat="1" ht="11.25">
      <c r="B344" s="219"/>
      <c r="C344" s="220"/>
      <c r="D344" s="210" t="s">
        <v>219</v>
      </c>
      <c r="E344" s="221" t="s">
        <v>21</v>
      </c>
      <c r="F344" s="222" t="s">
        <v>82</v>
      </c>
      <c r="G344" s="220"/>
      <c r="H344" s="223">
        <v>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219</v>
      </c>
      <c r="AU344" s="229" t="s">
        <v>82</v>
      </c>
      <c r="AV344" s="14" t="s">
        <v>82</v>
      </c>
      <c r="AW344" s="14" t="s">
        <v>34</v>
      </c>
      <c r="AX344" s="14" t="s">
        <v>80</v>
      </c>
      <c r="AY344" s="229" t="s">
        <v>211</v>
      </c>
    </row>
    <row r="345" spans="1:65" s="12" customFormat="1" ht="22.9" customHeight="1">
      <c r="B345" s="179"/>
      <c r="C345" s="180"/>
      <c r="D345" s="181" t="s">
        <v>72</v>
      </c>
      <c r="E345" s="193" t="s">
        <v>973</v>
      </c>
      <c r="F345" s="193" t="s">
        <v>974</v>
      </c>
      <c r="G345" s="180"/>
      <c r="H345" s="180"/>
      <c r="I345" s="183"/>
      <c r="J345" s="194">
        <f>BK345</f>
        <v>0</v>
      </c>
      <c r="K345" s="180"/>
      <c r="L345" s="185"/>
      <c r="M345" s="186"/>
      <c r="N345" s="187"/>
      <c r="O345" s="187"/>
      <c r="P345" s="188">
        <f>SUM(P346:P420)</f>
        <v>0</v>
      </c>
      <c r="Q345" s="187"/>
      <c r="R345" s="188">
        <f>SUM(R346:R420)</f>
        <v>7.9484024</v>
      </c>
      <c r="S345" s="187"/>
      <c r="T345" s="189">
        <f>SUM(T346:T420)</f>
        <v>0</v>
      </c>
      <c r="AR345" s="190" t="s">
        <v>82</v>
      </c>
      <c r="AT345" s="191" t="s">
        <v>72</v>
      </c>
      <c r="AU345" s="191" t="s">
        <v>80</v>
      </c>
      <c r="AY345" s="190" t="s">
        <v>211</v>
      </c>
      <c r="BK345" s="192">
        <f>SUM(BK346:BK420)</f>
        <v>0</v>
      </c>
    </row>
    <row r="346" spans="1:65" s="2" customFormat="1" ht="16.5" customHeight="1">
      <c r="A346" s="36"/>
      <c r="B346" s="37"/>
      <c r="C346" s="195" t="s">
        <v>551</v>
      </c>
      <c r="D346" s="195" t="s">
        <v>213</v>
      </c>
      <c r="E346" s="196" t="s">
        <v>976</v>
      </c>
      <c r="F346" s="197" t="s">
        <v>977</v>
      </c>
      <c r="G346" s="198" t="s">
        <v>216</v>
      </c>
      <c r="H346" s="199">
        <v>907.85</v>
      </c>
      <c r="I346" s="200"/>
      <c r="J346" s="201">
        <f>ROUND(I346*H346,2)</f>
        <v>0</v>
      </c>
      <c r="K346" s="197" t="s">
        <v>217</v>
      </c>
      <c r="L346" s="41"/>
      <c r="M346" s="202" t="s">
        <v>21</v>
      </c>
      <c r="N346" s="203" t="s">
        <v>44</v>
      </c>
      <c r="O346" s="66"/>
      <c r="P346" s="204">
        <f>O346*H346</f>
        <v>0</v>
      </c>
      <c r="Q346" s="204">
        <v>2.9999999999999997E-4</v>
      </c>
      <c r="R346" s="204">
        <f>Q346*H346</f>
        <v>0.27235499999999996</v>
      </c>
      <c r="S346" s="204">
        <v>0</v>
      </c>
      <c r="T346" s="20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6" t="s">
        <v>330</v>
      </c>
      <c r="AT346" s="206" t="s">
        <v>213</v>
      </c>
      <c r="AU346" s="206" t="s">
        <v>82</v>
      </c>
      <c r="AY346" s="19" t="s">
        <v>211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9" t="s">
        <v>80</v>
      </c>
      <c r="BK346" s="207">
        <f>ROUND(I346*H346,2)</f>
        <v>0</v>
      </c>
      <c r="BL346" s="19" t="s">
        <v>330</v>
      </c>
      <c r="BM346" s="206" t="s">
        <v>5007</v>
      </c>
    </row>
    <row r="347" spans="1:65" s="13" customFormat="1" ht="11.25">
      <c r="B347" s="208"/>
      <c r="C347" s="209"/>
      <c r="D347" s="210" t="s">
        <v>219</v>
      </c>
      <c r="E347" s="211" t="s">
        <v>21</v>
      </c>
      <c r="F347" s="212" t="s">
        <v>979</v>
      </c>
      <c r="G347" s="209"/>
      <c r="H347" s="211" t="s">
        <v>21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219</v>
      </c>
      <c r="AU347" s="218" t="s">
        <v>82</v>
      </c>
      <c r="AV347" s="13" t="s">
        <v>80</v>
      </c>
      <c r="AW347" s="13" t="s">
        <v>34</v>
      </c>
      <c r="AX347" s="13" t="s">
        <v>73</v>
      </c>
      <c r="AY347" s="218" t="s">
        <v>211</v>
      </c>
    </row>
    <row r="348" spans="1:65" s="13" customFormat="1" ht="11.25">
      <c r="B348" s="208"/>
      <c r="C348" s="209"/>
      <c r="D348" s="210" t="s">
        <v>219</v>
      </c>
      <c r="E348" s="211" t="s">
        <v>21</v>
      </c>
      <c r="F348" s="212" t="s">
        <v>980</v>
      </c>
      <c r="G348" s="209"/>
      <c r="H348" s="211" t="s">
        <v>21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219</v>
      </c>
      <c r="AU348" s="218" t="s">
        <v>82</v>
      </c>
      <c r="AV348" s="13" t="s">
        <v>80</v>
      </c>
      <c r="AW348" s="13" t="s">
        <v>34</v>
      </c>
      <c r="AX348" s="13" t="s">
        <v>73</v>
      </c>
      <c r="AY348" s="218" t="s">
        <v>211</v>
      </c>
    </row>
    <row r="349" spans="1:65" s="14" customFormat="1" ht="11.25">
      <c r="B349" s="219"/>
      <c r="C349" s="220"/>
      <c r="D349" s="210" t="s">
        <v>219</v>
      </c>
      <c r="E349" s="221" t="s">
        <v>21</v>
      </c>
      <c r="F349" s="222" t="s">
        <v>4839</v>
      </c>
      <c r="G349" s="220"/>
      <c r="H349" s="223">
        <v>107.15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219</v>
      </c>
      <c r="AU349" s="229" t="s">
        <v>82</v>
      </c>
      <c r="AV349" s="14" t="s">
        <v>82</v>
      </c>
      <c r="AW349" s="14" t="s">
        <v>34</v>
      </c>
      <c r="AX349" s="14" t="s">
        <v>73</v>
      </c>
      <c r="AY349" s="229" t="s">
        <v>211</v>
      </c>
    </row>
    <row r="350" spans="1:65" s="14" customFormat="1" ht="11.25">
      <c r="B350" s="219"/>
      <c r="C350" s="220"/>
      <c r="D350" s="210" t="s">
        <v>219</v>
      </c>
      <c r="E350" s="221" t="s">
        <v>21</v>
      </c>
      <c r="F350" s="222" t="s">
        <v>4837</v>
      </c>
      <c r="G350" s="220"/>
      <c r="H350" s="223">
        <v>202.3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219</v>
      </c>
      <c r="AU350" s="229" t="s">
        <v>82</v>
      </c>
      <c r="AV350" s="14" t="s">
        <v>82</v>
      </c>
      <c r="AW350" s="14" t="s">
        <v>34</v>
      </c>
      <c r="AX350" s="14" t="s">
        <v>73</v>
      </c>
      <c r="AY350" s="229" t="s">
        <v>211</v>
      </c>
    </row>
    <row r="351" spans="1:65" s="14" customFormat="1" ht="11.25">
      <c r="B351" s="219"/>
      <c r="C351" s="220"/>
      <c r="D351" s="210" t="s">
        <v>219</v>
      </c>
      <c r="E351" s="221" t="s">
        <v>21</v>
      </c>
      <c r="F351" s="222" t="s">
        <v>5008</v>
      </c>
      <c r="G351" s="220"/>
      <c r="H351" s="223">
        <v>407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219</v>
      </c>
      <c r="AU351" s="229" t="s">
        <v>82</v>
      </c>
      <c r="AV351" s="14" t="s">
        <v>82</v>
      </c>
      <c r="AW351" s="14" t="s">
        <v>34</v>
      </c>
      <c r="AX351" s="14" t="s">
        <v>73</v>
      </c>
      <c r="AY351" s="229" t="s">
        <v>211</v>
      </c>
    </row>
    <row r="352" spans="1:65" s="14" customFormat="1" ht="11.25">
      <c r="B352" s="219"/>
      <c r="C352" s="220"/>
      <c r="D352" s="210" t="s">
        <v>219</v>
      </c>
      <c r="E352" s="221" t="s">
        <v>21</v>
      </c>
      <c r="F352" s="222" t="s">
        <v>5009</v>
      </c>
      <c r="G352" s="220"/>
      <c r="H352" s="223">
        <v>164.2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219</v>
      </c>
      <c r="AU352" s="229" t="s">
        <v>82</v>
      </c>
      <c r="AV352" s="14" t="s">
        <v>82</v>
      </c>
      <c r="AW352" s="14" t="s">
        <v>34</v>
      </c>
      <c r="AX352" s="14" t="s">
        <v>73</v>
      </c>
      <c r="AY352" s="229" t="s">
        <v>211</v>
      </c>
    </row>
    <row r="353" spans="1:65" s="14" customFormat="1" ht="11.25">
      <c r="B353" s="219"/>
      <c r="C353" s="220"/>
      <c r="D353" s="210" t="s">
        <v>219</v>
      </c>
      <c r="E353" s="221" t="s">
        <v>21</v>
      </c>
      <c r="F353" s="222" t="s">
        <v>5010</v>
      </c>
      <c r="G353" s="220"/>
      <c r="H353" s="223">
        <v>27.2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219</v>
      </c>
      <c r="AU353" s="229" t="s">
        <v>82</v>
      </c>
      <c r="AV353" s="14" t="s">
        <v>82</v>
      </c>
      <c r="AW353" s="14" t="s">
        <v>34</v>
      </c>
      <c r="AX353" s="14" t="s">
        <v>73</v>
      </c>
      <c r="AY353" s="229" t="s">
        <v>211</v>
      </c>
    </row>
    <row r="354" spans="1:65" s="15" customFormat="1" ht="11.25">
      <c r="B354" s="230"/>
      <c r="C354" s="231"/>
      <c r="D354" s="210" t="s">
        <v>219</v>
      </c>
      <c r="E354" s="232" t="s">
        <v>21</v>
      </c>
      <c r="F354" s="233" t="s">
        <v>225</v>
      </c>
      <c r="G354" s="231"/>
      <c r="H354" s="234">
        <v>907.85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219</v>
      </c>
      <c r="AU354" s="240" t="s">
        <v>82</v>
      </c>
      <c r="AV354" s="15" t="s">
        <v>100</v>
      </c>
      <c r="AW354" s="15" t="s">
        <v>34</v>
      </c>
      <c r="AX354" s="15" t="s">
        <v>80</v>
      </c>
      <c r="AY354" s="240" t="s">
        <v>211</v>
      </c>
    </row>
    <row r="355" spans="1:65" s="2" customFormat="1" ht="16.5" customHeight="1">
      <c r="A355" s="36"/>
      <c r="B355" s="37"/>
      <c r="C355" s="195" t="s">
        <v>556</v>
      </c>
      <c r="D355" s="195" t="s">
        <v>213</v>
      </c>
      <c r="E355" s="196" t="s">
        <v>983</v>
      </c>
      <c r="F355" s="197" t="s">
        <v>984</v>
      </c>
      <c r="G355" s="198" t="s">
        <v>438</v>
      </c>
      <c r="H355" s="199">
        <v>189.2</v>
      </c>
      <c r="I355" s="200"/>
      <c r="J355" s="201">
        <f>ROUND(I355*H355,2)</f>
        <v>0</v>
      </c>
      <c r="K355" s="197" t="s">
        <v>21</v>
      </c>
      <c r="L355" s="41"/>
      <c r="M355" s="202" t="s">
        <v>21</v>
      </c>
      <c r="N355" s="203" t="s">
        <v>44</v>
      </c>
      <c r="O355" s="66"/>
      <c r="P355" s="204">
        <f>O355*H355</f>
        <v>0</v>
      </c>
      <c r="Q355" s="204">
        <v>4.2999999999999999E-4</v>
      </c>
      <c r="R355" s="204">
        <f>Q355*H355</f>
        <v>8.1355999999999998E-2</v>
      </c>
      <c r="S355" s="204">
        <v>0</v>
      </c>
      <c r="T355" s="20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06" t="s">
        <v>330</v>
      </c>
      <c r="AT355" s="206" t="s">
        <v>213</v>
      </c>
      <c r="AU355" s="206" t="s">
        <v>82</v>
      </c>
      <c r="AY355" s="19" t="s">
        <v>211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9" t="s">
        <v>80</v>
      </c>
      <c r="BK355" s="207">
        <f>ROUND(I355*H355,2)</f>
        <v>0</v>
      </c>
      <c r="BL355" s="19" t="s">
        <v>330</v>
      </c>
      <c r="BM355" s="206" t="s">
        <v>5011</v>
      </c>
    </row>
    <row r="356" spans="1:65" s="13" customFormat="1" ht="11.25">
      <c r="B356" s="208"/>
      <c r="C356" s="209"/>
      <c r="D356" s="210" t="s">
        <v>219</v>
      </c>
      <c r="E356" s="211" t="s">
        <v>21</v>
      </c>
      <c r="F356" s="212" t="s">
        <v>5012</v>
      </c>
      <c r="G356" s="209"/>
      <c r="H356" s="211" t="s">
        <v>21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219</v>
      </c>
      <c r="AU356" s="218" t="s">
        <v>82</v>
      </c>
      <c r="AV356" s="13" t="s">
        <v>80</v>
      </c>
      <c r="AW356" s="13" t="s">
        <v>34</v>
      </c>
      <c r="AX356" s="13" t="s">
        <v>73</v>
      </c>
      <c r="AY356" s="218" t="s">
        <v>211</v>
      </c>
    </row>
    <row r="357" spans="1:65" s="14" customFormat="1" ht="11.25">
      <c r="B357" s="219"/>
      <c r="C357" s="220"/>
      <c r="D357" s="210" t="s">
        <v>219</v>
      </c>
      <c r="E357" s="221" t="s">
        <v>21</v>
      </c>
      <c r="F357" s="222" t="s">
        <v>5013</v>
      </c>
      <c r="G357" s="220"/>
      <c r="H357" s="223">
        <v>131.30000000000001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219</v>
      </c>
      <c r="AU357" s="229" t="s">
        <v>82</v>
      </c>
      <c r="AV357" s="14" t="s">
        <v>82</v>
      </c>
      <c r="AW357" s="14" t="s">
        <v>34</v>
      </c>
      <c r="AX357" s="14" t="s">
        <v>73</v>
      </c>
      <c r="AY357" s="229" t="s">
        <v>211</v>
      </c>
    </row>
    <row r="358" spans="1:65" s="14" customFormat="1" ht="11.25">
      <c r="B358" s="219"/>
      <c r="C358" s="220"/>
      <c r="D358" s="210" t="s">
        <v>219</v>
      </c>
      <c r="E358" s="221" t="s">
        <v>21</v>
      </c>
      <c r="F358" s="222" t="s">
        <v>5014</v>
      </c>
      <c r="G358" s="220"/>
      <c r="H358" s="223">
        <v>-23.6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219</v>
      </c>
      <c r="AU358" s="229" t="s">
        <v>82</v>
      </c>
      <c r="AV358" s="14" t="s">
        <v>82</v>
      </c>
      <c r="AW358" s="14" t="s">
        <v>34</v>
      </c>
      <c r="AX358" s="14" t="s">
        <v>73</v>
      </c>
      <c r="AY358" s="229" t="s">
        <v>211</v>
      </c>
    </row>
    <row r="359" spans="1:65" s="13" customFormat="1" ht="11.25">
      <c r="B359" s="208"/>
      <c r="C359" s="209"/>
      <c r="D359" s="210" t="s">
        <v>219</v>
      </c>
      <c r="E359" s="211" t="s">
        <v>21</v>
      </c>
      <c r="F359" s="212" t="s">
        <v>5015</v>
      </c>
      <c r="G359" s="209"/>
      <c r="H359" s="211" t="s">
        <v>21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219</v>
      </c>
      <c r="AU359" s="218" t="s">
        <v>82</v>
      </c>
      <c r="AV359" s="13" t="s">
        <v>80</v>
      </c>
      <c r="AW359" s="13" t="s">
        <v>34</v>
      </c>
      <c r="AX359" s="13" t="s">
        <v>73</v>
      </c>
      <c r="AY359" s="218" t="s">
        <v>211</v>
      </c>
    </row>
    <row r="360" spans="1:65" s="13" customFormat="1" ht="11.25">
      <c r="B360" s="208"/>
      <c r="C360" s="209"/>
      <c r="D360" s="210" t="s">
        <v>219</v>
      </c>
      <c r="E360" s="211" t="s">
        <v>21</v>
      </c>
      <c r="F360" s="212" t="s">
        <v>5016</v>
      </c>
      <c r="G360" s="209"/>
      <c r="H360" s="211" t="s">
        <v>21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219</v>
      </c>
      <c r="AU360" s="218" t="s">
        <v>82</v>
      </c>
      <c r="AV360" s="13" t="s">
        <v>80</v>
      </c>
      <c r="AW360" s="13" t="s">
        <v>34</v>
      </c>
      <c r="AX360" s="13" t="s">
        <v>73</v>
      </c>
      <c r="AY360" s="218" t="s">
        <v>211</v>
      </c>
    </row>
    <row r="361" spans="1:65" s="14" customFormat="1" ht="11.25">
      <c r="B361" s="219"/>
      <c r="C361" s="220"/>
      <c r="D361" s="210" t="s">
        <v>219</v>
      </c>
      <c r="E361" s="221" t="s">
        <v>21</v>
      </c>
      <c r="F361" s="222" t="s">
        <v>4901</v>
      </c>
      <c r="G361" s="220"/>
      <c r="H361" s="223">
        <v>39.4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219</v>
      </c>
      <c r="AU361" s="229" t="s">
        <v>82</v>
      </c>
      <c r="AV361" s="14" t="s">
        <v>82</v>
      </c>
      <c r="AW361" s="14" t="s">
        <v>34</v>
      </c>
      <c r="AX361" s="14" t="s">
        <v>73</v>
      </c>
      <c r="AY361" s="229" t="s">
        <v>211</v>
      </c>
    </row>
    <row r="362" spans="1:65" s="14" customFormat="1" ht="11.25">
      <c r="B362" s="219"/>
      <c r="C362" s="220"/>
      <c r="D362" s="210" t="s">
        <v>219</v>
      </c>
      <c r="E362" s="221" t="s">
        <v>21</v>
      </c>
      <c r="F362" s="222" t="s">
        <v>5017</v>
      </c>
      <c r="G362" s="220"/>
      <c r="H362" s="223">
        <v>-5.7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219</v>
      </c>
      <c r="AU362" s="229" t="s">
        <v>82</v>
      </c>
      <c r="AV362" s="14" t="s">
        <v>82</v>
      </c>
      <c r="AW362" s="14" t="s">
        <v>34</v>
      </c>
      <c r="AX362" s="14" t="s">
        <v>73</v>
      </c>
      <c r="AY362" s="229" t="s">
        <v>211</v>
      </c>
    </row>
    <row r="363" spans="1:65" s="13" customFormat="1" ht="11.25">
      <c r="B363" s="208"/>
      <c r="C363" s="209"/>
      <c r="D363" s="210" t="s">
        <v>219</v>
      </c>
      <c r="E363" s="211" t="s">
        <v>21</v>
      </c>
      <c r="F363" s="212" t="s">
        <v>4903</v>
      </c>
      <c r="G363" s="209"/>
      <c r="H363" s="211" t="s">
        <v>21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219</v>
      </c>
      <c r="AU363" s="218" t="s">
        <v>82</v>
      </c>
      <c r="AV363" s="13" t="s">
        <v>80</v>
      </c>
      <c r="AW363" s="13" t="s">
        <v>34</v>
      </c>
      <c r="AX363" s="13" t="s">
        <v>73</v>
      </c>
      <c r="AY363" s="218" t="s">
        <v>211</v>
      </c>
    </row>
    <row r="364" spans="1:65" s="14" customFormat="1" ht="11.25">
      <c r="B364" s="219"/>
      <c r="C364" s="220"/>
      <c r="D364" s="210" t="s">
        <v>219</v>
      </c>
      <c r="E364" s="221" t="s">
        <v>21</v>
      </c>
      <c r="F364" s="222" t="s">
        <v>4901</v>
      </c>
      <c r="G364" s="220"/>
      <c r="H364" s="223">
        <v>39.4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219</v>
      </c>
      <c r="AU364" s="229" t="s">
        <v>82</v>
      </c>
      <c r="AV364" s="14" t="s">
        <v>82</v>
      </c>
      <c r="AW364" s="14" t="s">
        <v>34</v>
      </c>
      <c r="AX364" s="14" t="s">
        <v>73</v>
      </c>
      <c r="AY364" s="229" t="s">
        <v>211</v>
      </c>
    </row>
    <row r="365" spans="1:65" s="14" customFormat="1" ht="11.25">
      <c r="B365" s="219"/>
      <c r="C365" s="220"/>
      <c r="D365" s="210" t="s">
        <v>219</v>
      </c>
      <c r="E365" s="221" t="s">
        <v>21</v>
      </c>
      <c r="F365" s="222" t="s">
        <v>5017</v>
      </c>
      <c r="G365" s="220"/>
      <c r="H365" s="223">
        <v>-5.7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219</v>
      </c>
      <c r="AU365" s="229" t="s">
        <v>82</v>
      </c>
      <c r="AV365" s="14" t="s">
        <v>82</v>
      </c>
      <c r="AW365" s="14" t="s">
        <v>34</v>
      </c>
      <c r="AX365" s="14" t="s">
        <v>73</v>
      </c>
      <c r="AY365" s="229" t="s">
        <v>211</v>
      </c>
    </row>
    <row r="366" spans="1:65" s="13" customFormat="1" ht="11.25">
      <c r="B366" s="208"/>
      <c r="C366" s="209"/>
      <c r="D366" s="210" t="s">
        <v>219</v>
      </c>
      <c r="E366" s="211" t="s">
        <v>21</v>
      </c>
      <c r="F366" s="212" t="s">
        <v>5018</v>
      </c>
      <c r="G366" s="209"/>
      <c r="H366" s="211" t="s">
        <v>21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219</v>
      </c>
      <c r="AU366" s="218" t="s">
        <v>82</v>
      </c>
      <c r="AV366" s="13" t="s">
        <v>80</v>
      </c>
      <c r="AW366" s="13" t="s">
        <v>34</v>
      </c>
      <c r="AX366" s="13" t="s">
        <v>73</v>
      </c>
      <c r="AY366" s="218" t="s">
        <v>211</v>
      </c>
    </row>
    <row r="367" spans="1:65" s="14" customFormat="1" ht="11.25">
      <c r="B367" s="219"/>
      <c r="C367" s="220"/>
      <c r="D367" s="210" t="s">
        <v>219</v>
      </c>
      <c r="E367" s="221" t="s">
        <v>21</v>
      </c>
      <c r="F367" s="222" t="s">
        <v>4906</v>
      </c>
      <c r="G367" s="220"/>
      <c r="H367" s="223">
        <v>17.8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219</v>
      </c>
      <c r="AU367" s="229" t="s">
        <v>82</v>
      </c>
      <c r="AV367" s="14" t="s">
        <v>82</v>
      </c>
      <c r="AW367" s="14" t="s">
        <v>34</v>
      </c>
      <c r="AX367" s="14" t="s">
        <v>73</v>
      </c>
      <c r="AY367" s="229" t="s">
        <v>211</v>
      </c>
    </row>
    <row r="368" spans="1:65" s="14" customFormat="1" ht="11.25">
      <c r="B368" s="219"/>
      <c r="C368" s="220"/>
      <c r="D368" s="210" t="s">
        <v>219</v>
      </c>
      <c r="E368" s="221" t="s">
        <v>21</v>
      </c>
      <c r="F368" s="222" t="s">
        <v>5019</v>
      </c>
      <c r="G368" s="220"/>
      <c r="H368" s="223">
        <v>-3.7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219</v>
      </c>
      <c r="AU368" s="229" t="s">
        <v>82</v>
      </c>
      <c r="AV368" s="14" t="s">
        <v>82</v>
      </c>
      <c r="AW368" s="14" t="s">
        <v>34</v>
      </c>
      <c r="AX368" s="14" t="s">
        <v>73</v>
      </c>
      <c r="AY368" s="229" t="s">
        <v>211</v>
      </c>
    </row>
    <row r="369" spans="1:65" s="16" customFormat="1" ht="11.25">
      <c r="B369" s="241"/>
      <c r="C369" s="242"/>
      <c r="D369" s="210" t="s">
        <v>219</v>
      </c>
      <c r="E369" s="243" t="s">
        <v>170</v>
      </c>
      <c r="F369" s="244" t="s">
        <v>240</v>
      </c>
      <c r="G369" s="242"/>
      <c r="H369" s="245">
        <v>189.2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219</v>
      </c>
      <c r="AU369" s="251" t="s">
        <v>82</v>
      </c>
      <c r="AV369" s="16" t="s">
        <v>88</v>
      </c>
      <c r="AW369" s="16" t="s">
        <v>34</v>
      </c>
      <c r="AX369" s="16" t="s">
        <v>80</v>
      </c>
      <c r="AY369" s="251" t="s">
        <v>211</v>
      </c>
    </row>
    <row r="370" spans="1:65" s="2" customFormat="1" ht="16.5" customHeight="1">
      <c r="A370" s="36"/>
      <c r="B370" s="37"/>
      <c r="C370" s="252" t="s">
        <v>562</v>
      </c>
      <c r="D370" s="252" t="s">
        <v>399</v>
      </c>
      <c r="E370" s="253" t="s">
        <v>990</v>
      </c>
      <c r="F370" s="254" t="s">
        <v>991</v>
      </c>
      <c r="G370" s="255" t="s">
        <v>438</v>
      </c>
      <c r="H370" s="256">
        <v>208.12</v>
      </c>
      <c r="I370" s="257"/>
      <c r="J370" s="258">
        <f>ROUND(I370*H370,2)</f>
        <v>0</v>
      </c>
      <c r="K370" s="254" t="s">
        <v>21</v>
      </c>
      <c r="L370" s="259"/>
      <c r="M370" s="260" t="s">
        <v>21</v>
      </c>
      <c r="N370" s="261" t="s">
        <v>44</v>
      </c>
      <c r="O370" s="66"/>
      <c r="P370" s="204">
        <f>O370*H370</f>
        <v>0</v>
      </c>
      <c r="Q370" s="204">
        <v>4.6999999999999999E-4</v>
      </c>
      <c r="R370" s="204">
        <f>Q370*H370</f>
        <v>9.7816399999999998E-2</v>
      </c>
      <c r="S370" s="204">
        <v>0</v>
      </c>
      <c r="T370" s="20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06" t="s">
        <v>435</v>
      </c>
      <c r="AT370" s="206" t="s">
        <v>399</v>
      </c>
      <c r="AU370" s="206" t="s">
        <v>82</v>
      </c>
      <c r="AY370" s="19" t="s">
        <v>211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9" t="s">
        <v>80</v>
      </c>
      <c r="BK370" s="207">
        <f>ROUND(I370*H370,2)</f>
        <v>0</v>
      </c>
      <c r="BL370" s="19" t="s">
        <v>330</v>
      </c>
      <c r="BM370" s="206" t="s">
        <v>5020</v>
      </c>
    </row>
    <row r="371" spans="1:65" s="14" customFormat="1" ht="11.25">
      <c r="B371" s="219"/>
      <c r="C371" s="220"/>
      <c r="D371" s="210" t="s">
        <v>219</v>
      </c>
      <c r="E371" s="221" t="s">
        <v>21</v>
      </c>
      <c r="F371" s="222" t="s">
        <v>993</v>
      </c>
      <c r="G371" s="220"/>
      <c r="H371" s="223">
        <v>208.12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219</v>
      </c>
      <c r="AU371" s="229" t="s">
        <v>82</v>
      </c>
      <c r="AV371" s="14" t="s">
        <v>82</v>
      </c>
      <c r="AW371" s="14" t="s">
        <v>34</v>
      </c>
      <c r="AX371" s="14" t="s">
        <v>73</v>
      </c>
      <c r="AY371" s="229" t="s">
        <v>211</v>
      </c>
    </row>
    <row r="372" spans="1:65" s="15" customFormat="1" ht="11.25">
      <c r="B372" s="230"/>
      <c r="C372" s="231"/>
      <c r="D372" s="210" t="s">
        <v>219</v>
      </c>
      <c r="E372" s="232" t="s">
        <v>21</v>
      </c>
      <c r="F372" s="233" t="s">
        <v>225</v>
      </c>
      <c r="G372" s="231"/>
      <c r="H372" s="234">
        <v>208.12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219</v>
      </c>
      <c r="AU372" s="240" t="s">
        <v>82</v>
      </c>
      <c r="AV372" s="15" t="s">
        <v>100</v>
      </c>
      <c r="AW372" s="15" t="s">
        <v>34</v>
      </c>
      <c r="AX372" s="15" t="s">
        <v>80</v>
      </c>
      <c r="AY372" s="240" t="s">
        <v>211</v>
      </c>
    </row>
    <row r="373" spans="1:65" s="2" customFormat="1" ht="16.5" customHeight="1">
      <c r="A373" s="36"/>
      <c r="B373" s="37"/>
      <c r="C373" s="195" t="s">
        <v>569</v>
      </c>
      <c r="D373" s="195" t="s">
        <v>213</v>
      </c>
      <c r="E373" s="196" t="s">
        <v>995</v>
      </c>
      <c r="F373" s="197" t="s">
        <v>996</v>
      </c>
      <c r="G373" s="198" t="s">
        <v>438</v>
      </c>
      <c r="H373" s="199">
        <v>129.69999999999999</v>
      </c>
      <c r="I373" s="200"/>
      <c r="J373" s="201">
        <f>ROUND(I373*H373,2)</f>
        <v>0</v>
      </c>
      <c r="K373" s="197" t="s">
        <v>21</v>
      </c>
      <c r="L373" s="41"/>
      <c r="M373" s="202" t="s">
        <v>21</v>
      </c>
      <c r="N373" s="203" t="s">
        <v>44</v>
      </c>
      <c r="O373" s="66"/>
      <c r="P373" s="204">
        <f>O373*H373</f>
        <v>0</v>
      </c>
      <c r="Q373" s="204">
        <v>4.2999999999999999E-4</v>
      </c>
      <c r="R373" s="204">
        <f>Q373*H373</f>
        <v>5.5770999999999994E-2</v>
      </c>
      <c r="S373" s="204">
        <v>0</v>
      </c>
      <c r="T373" s="20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6" t="s">
        <v>330</v>
      </c>
      <c r="AT373" s="206" t="s">
        <v>213</v>
      </c>
      <c r="AU373" s="206" t="s">
        <v>82</v>
      </c>
      <c r="AY373" s="19" t="s">
        <v>211</v>
      </c>
      <c r="BE373" s="207">
        <f>IF(N373="základní",J373,0)</f>
        <v>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9" t="s">
        <v>80</v>
      </c>
      <c r="BK373" s="207">
        <f>ROUND(I373*H373,2)</f>
        <v>0</v>
      </c>
      <c r="BL373" s="19" t="s">
        <v>330</v>
      </c>
      <c r="BM373" s="206" t="s">
        <v>5021</v>
      </c>
    </row>
    <row r="374" spans="1:65" s="13" customFormat="1" ht="11.25">
      <c r="B374" s="208"/>
      <c r="C374" s="209"/>
      <c r="D374" s="210" t="s">
        <v>219</v>
      </c>
      <c r="E374" s="211" t="s">
        <v>21</v>
      </c>
      <c r="F374" s="212" t="s">
        <v>998</v>
      </c>
      <c r="G374" s="209"/>
      <c r="H374" s="211" t="s">
        <v>21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219</v>
      </c>
      <c r="AU374" s="218" t="s">
        <v>82</v>
      </c>
      <c r="AV374" s="13" t="s">
        <v>80</v>
      </c>
      <c r="AW374" s="13" t="s">
        <v>34</v>
      </c>
      <c r="AX374" s="13" t="s">
        <v>73</v>
      </c>
      <c r="AY374" s="218" t="s">
        <v>211</v>
      </c>
    </row>
    <row r="375" spans="1:65" s="13" customFormat="1" ht="11.25">
      <c r="B375" s="208"/>
      <c r="C375" s="209"/>
      <c r="D375" s="210" t="s">
        <v>219</v>
      </c>
      <c r="E375" s="211" t="s">
        <v>21</v>
      </c>
      <c r="F375" s="212" t="s">
        <v>5022</v>
      </c>
      <c r="G375" s="209"/>
      <c r="H375" s="211" t="s">
        <v>21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219</v>
      </c>
      <c r="AU375" s="218" t="s">
        <v>82</v>
      </c>
      <c r="AV375" s="13" t="s">
        <v>80</v>
      </c>
      <c r="AW375" s="13" t="s">
        <v>34</v>
      </c>
      <c r="AX375" s="13" t="s">
        <v>73</v>
      </c>
      <c r="AY375" s="218" t="s">
        <v>211</v>
      </c>
    </row>
    <row r="376" spans="1:65" s="13" customFormat="1" ht="11.25">
      <c r="B376" s="208"/>
      <c r="C376" s="209"/>
      <c r="D376" s="210" t="s">
        <v>219</v>
      </c>
      <c r="E376" s="211" t="s">
        <v>21</v>
      </c>
      <c r="F376" s="212" t="s">
        <v>1077</v>
      </c>
      <c r="G376" s="209"/>
      <c r="H376" s="211" t="s">
        <v>21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219</v>
      </c>
      <c r="AU376" s="218" t="s">
        <v>82</v>
      </c>
      <c r="AV376" s="13" t="s">
        <v>80</v>
      </c>
      <c r="AW376" s="13" t="s">
        <v>34</v>
      </c>
      <c r="AX376" s="13" t="s">
        <v>73</v>
      </c>
      <c r="AY376" s="218" t="s">
        <v>211</v>
      </c>
    </row>
    <row r="377" spans="1:65" s="13" customFormat="1" ht="11.25">
      <c r="B377" s="208"/>
      <c r="C377" s="209"/>
      <c r="D377" s="210" t="s">
        <v>219</v>
      </c>
      <c r="E377" s="211" t="s">
        <v>21</v>
      </c>
      <c r="F377" s="212" t="s">
        <v>1000</v>
      </c>
      <c r="G377" s="209"/>
      <c r="H377" s="211" t="s">
        <v>21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219</v>
      </c>
      <c r="AU377" s="218" t="s">
        <v>82</v>
      </c>
      <c r="AV377" s="13" t="s">
        <v>80</v>
      </c>
      <c r="AW377" s="13" t="s">
        <v>34</v>
      </c>
      <c r="AX377" s="13" t="s">
        <v>73</v>
      </c>
      <c r="AY377" s="218" t="s">
        <v>211</v>
      </c>
    </row>
    <row r="378" spans="1:65" s="14" customFormat="1" ht="11.25">
      <c r="B378" s="219"/>
      <c r="C378" s="220"/>
      <c r="D378" s="210" t="s">
        <v>219</v>
      </c>
      <c r="E378" s="221" t="s">
        <v>21</v>
      </c>
      <c r="F378" s="222" t="s">
        <v>5023</v>
      </c>
      <c r="G378" s="220"/>
      <c r="H378" s="223">
        <v>4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219</v>
      </c>
      <c r="AU378" s="229" t="s">
        <v>82</v>
      </c>
      <c r="AV378" s="14" t="s">
        <v>82</v>
      </c>
      <c r="AW378" s="14" t="s">
        <v>34</v>
      </c>
      <c r="AX378" s="14" t="s">
        <v>73</v>
      </c>
      <c r="AY378" s="229" t="s">
        <v>211</v>
      </c>
    </row>
    <row r="379" spans="1:65" s="14" customFormat="1" ht="11.25">
      <c r="B379" s="219"/>
      <c r="C379" s="220"/>
      <c r="D379" s="210" t="s">
        <v>219</v>
      </c>
      <c r="E379" s="221" t="s">
        <v>21</v>
      </c>
      <c r="F379" s="222" t="s">
        <v>5024</v>
      </c>
      <c r="G379" s="220"/>
      <c r="H379" s="223">
        <v>3.6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219</v>
      </c>
      <c r="AU379" s="229" t="s">
        <v>82</v>
      </c>
      <c r="AV379" s="14" t="s">
        <v>82</v>
      </c>
      <c r="AW379" s="14" t="s">
        <v>34</v>
      </c>
      <c r="AX379" s="14" t="s">
        <v>73</v>
      </c>
      <c r="AY379" s="229" t="s">
        <v>211</v>
      </c>
    </row>
    <row r="380" spans="1:65" s="14" customFormat="1" ht="11.25">
      <c r="B380" s="219"/>
      <c r="C380" s="220"/>
      <c r="D380" s="210" t="s">
        <v>219</v>
      </c>
      <c r="E380" s="221" t="s">
        <v>21</v>
      </c>
      <c r="F380" s="222" t="s">
        <v>5025</v>
      </c>
      <c r="G380" s="220"/>
      <c r="H380" s="223">
        <v>27.7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219</v>
      </c>
      <c r="AU380" s="229" t="s">
        <v>82</v>
      </c>
      <c r="AV380" s="14" t="s">
        <v>82</v>
      </c>
      <c r="AW380" s="14" t="s">
        <v>34</v>
      </c>
      <c r="AX380" s="14" t="s">
        <v>73</v>
      </c>
      <c r="AY380" s="229" t="s">
        <v>211</v>
      </c>
    </row>
    <row r="381" spans="1:65" s="13" customFormat="1" ht="11.25">
      <c r="B381" s="208"/>
      <c r="C381" s="209"/>
      <c r="D381" s="210" t="s">
        <v>219</v>
      </c>
      <c r="E381" s="211" t="s">
        <v>21</v>
      </c>
      <c r="F381" s="212" t="s">
        <v>1002</v>
      </c>
      <c r="G381" s="209"/>
      <c r="H381" s="211" t="s">
        <v>21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219</v>
      </c>
      <c r="AU381" s="218" t="s">
        <v>82</v>
      </c>
      <c r="AV381" s="13" t="s">
        <v>80</v>
      </c>
      <c r="AW381" s="13" t="s">
        <v>34</v>
      </c>
      <c r="AX381" s="13" t="s">
        <v>73</v>
      </c>
      <c r="AY381" s="218" t="s">
        <v>211</v>
      </c>
    </row>
    <row r="382" spans="1:65" s="14" customFormat="1" ht="11.25">
      <c r="B382" s="219"/>
      <c r="C382" s="220"/>
      <c r="D382" s="210" t="s">
        <v>219</v>
      </c>
      <c r="E382" s="221" t="s">
        <v>21</v>
      </c>
      <c r="F382" s="222" t="s">
        <v>4897</v>
      </c>
      <c r="G382" s="220"/>
      <c r="H382" s="223">
        <v>50.4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219</v>
      </c>
      <c r="AU382" s="229" t="s">
        <v>82</v>
      </c>
      <c r="AV382" s="14" t="s">
        <v>82</v>
      </c>
      <c r="AW382" s="14" t="s">
        <v>34</v>
      </c>
      <c r="AX382" s="14" t="s">
        <v>73</v>
      </c>
      <c r="AY382" s="229" t="s">
        <v>211</v>
      </c>
    </row>
    <row r="383" spans="1:65" s="13" customFormat="1" ht="11.25">
      <c r="B383" s="208"/>
      <c r="C383" s="209"/>
      <c r="D383" s="210" t="s">
        <v>219</v>
      </c>
      <c r="E383" s="211" t="s">
        <v>21</v>
      </c>
      <c r="F383" s="212" t="s">
        <v>5026</v>
      </c>
      <c r="G383" s="209"/>
      <c r="H383" s="211" t="s">
        <v>21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219</v>
      </c>
      <c r="AU383" s="218" t="s">
        <v>82</v>
      </c>
      <c r="AV383" s="13" t="s">
        <v>80</v>
      </c>
      <c r="AW383" s="13" t="s">
        <v>34</v>
      </c>
      <c r="AX383" s="13" t="s">
        <v>73</v>
      </c>
      <c r="AY383" s="218" t="s">
        <v>211</v>
      </c>
    </row>
    <row r="384" spans="1:65" s="13" customFormat="1" ht="11.25">
      <c r="B384" s="208"/>
      <c r="C384" s="209"/>
      <c r="D384" s="210" t="s">
        <v>219</v>
      </c>
      <c r="E384" s="211" t="s">
        <v>21</v>
      </c>
      <c r="F384" s="212" t="s">
        <v>1000</v>
      </c>
      <c r="G384" s="209"/>
      <c r="H384" s="211" t="s">
        <v>21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219</v>
      </c>
      <c r="AU384" s="218" t="s">
        <v>82</v>
      </c>
      <c r="AV384" s="13" t="s">
        <v>80</v>
      </c>
      <c r="AW384" s="13" t="s">
        <v>34</v>
      </c>
      <c r="AX384" s="13" t="s">
        <v>73</v>
      </c>
      <c r="AY384" s="218" t="s">
        <v>211</v>
      </c>
    </row>
    <row r="385" spans="1:65" s="14" customFormat="1" ht="11.25">
      <c r="B385" s="219"/>
      <c r="C385" s="220"/>
      <c r="D385" s="210" t="s">
        <v>219</v>
      </c>
      <c r="E385" s="221" t="s">
        <v>21</v>
      </c>
      <c r="F385" s="222" t="s">
        <v>5027</v>
      </c>
      <c r="G385" s="220"/>
      <c r="H385" s="223">
        <v>8.4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219</v>
      </c>
      <c r="AU385" s="229" t="s">
        <v>82</v>
      </c>
      <c r="AV385" s="14" t="s">
        <v>82</v>
      </c>
      <c r="AW385" s="14" t="s">
        <v>34</v>
      </c>
      <c r="AX385" s="14" t="s">
        <v>73</v>
      </c>
      <c r="AY385" s="229" t="s">
        <v>211</v>
      </c>
    </row>
    <row r="386" spans="1:65" s="13" customFormat="1" ht="11.25">
      <c r="B386" s="208"/>
      <c r="C386" s="209"/>
      <c r="D386" s="210" t="s">
        <v>219</v>
      </c>
      <c r="E386" s="211" t="s">
        <v>21</v>
      </c>
      <c r="F386" s="212" t="s">
        <v>1002</v>
      </c>
      <c r="G386" s="209"/>
      <c r="H386" s="211" t="s">
        <v>21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219</v>
      </c>
      <c r="AU386" s="218" t="s">
        <v>82</v>
      </c>
      <c r="AV386" s="13" t="s">
        <v>80</v>
      </c>
      <c r="AW386" s="13" t="s">
        <v>34</v>
      </c>
      <c r="AX386" s="13" t="s">
        <v>73</v>
      </c>
      <c r="AY386" s="218" t="s">
        <v>211</v>
      </c>
    </row>
    <row r="387" spans="1:65" s="14" customFormat="1" ht="11.25">
      <c r="B387" s="219"/>
      <c r="C387" s="220"/>
      <c r="D387" s="210" t="s">
        <v>219</v>
      </c>
      <c r="E387" s="221" t="s">
        <v>21</v>
      </c>
      <c r="F387" s="222" t="s">
        <v>1003</v>
      </c>
      <c r="G387" s="220"/>
      <c r="H387" s="223">
        <v>5.2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219</v>
      </c>
      <c r="AU387" s="229" t="s">
        <v>82</v>
      </c>
      <c r="AV387" s="14" t="s">
        <v>82</v>
      </c>
      <c r="AW387" s="14" t="s">
        <v>34</v>
      </c>
      <c r="AX387" s="14" t="s">
        <v>73</v>
      </c>
      <c r="AY387" s="229" t="s">
        <v>211</v>
      </c>
    </row>
    <row r="388" spans="1:65" s="13" customFormat="1" ht="11.25">
      <c r="B388" s="208"/>
      <c r="C388" s="209"/>
      <c r="D388" s="210" t="s">
        <v>219</v>
      </c>
      <c r="E388" s="211" t="s">
        <v>21</v>
      </c>
      <c r="F388" s="212" t="s">
        <v>4903</v>
      </c>
      <c r="G388" s="209"/>
      <c r="H388" s="211" t="s">
        <v>21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219</v>
      </c>
      <c r="AU388" s="218" t="s">
        <v>82</v>
      </c>
      <c r="AV388" s="13" t="s">
        <v>80</v>
      </c>
      <c r="AW388" s="13" t="s">
        <v>34</v>
      </c>
      <c r="AX388" s="13" t="s">
        <v>73</v>
      </c>
      <c r="AY388" s="218" t="s">
        <v>211</v>
      </c>
    </row>
    <row r="389" spans="1:65" s="13" customFormat="1" ht="11.25">
      <c r="B389" s="208"/>
      <c r="C389" s="209"/>
      <c r="D389" s="210" t="s">
        <v>219</v>
      </c>
      <c r="E389" s="211" t="s">
        <v>21</v>
      </c>
      <c r="F389" s="212" t="s">
        <v>1000</v>
      </c>
      <c r="G389" s="209"/>
      <c r="H389" s="211" t="s">
        <v>21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219</v>
      </c>
      <c r="AU389" s="218" t="s">
        <v>82</v>
      </c>
      <c r="AV389" s="13" t="s">
        <v>80</v>
      </c>
      <c r="AW389" s="13" t="s">
        <v>34</v>
      </c>
      <c r="AX389" s="13" t="s">
        <v>73</v>
      </c>
      <c r="AY389" s="218" t="s">
        <v>211</v>
      </c>
    </row>
    <row r="390" spans="1:65" s="14" customFormat="1" ht="11.25">
      <c r="B390" s="219"/>
      <c r="C390" s="220"/>
      <c r="D390" s="210" t="s">
        <v>219</v>
      </c>
      <c r="E390" s="221" t="s">
        <v>21</v>
      </c>
      <c r="F390" s="222" t="s">
        <v>5027</v>
      </c>
      <c r="G390" s="220"/>
      <c r="H390" s="223">
        <v>8.4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219</v>
      </c>
      <c r="AU390" s="229" t="s">
        <v>82</v>
      </c>
      <c r="AV390" s="14" t="s">
        <v>82</v>
      </c>
      <c r="AW390" s="14" t="s">
        <v>34</v>
      </c>
      <c r="AX390" s="14" t="s">
        <v>73</v>
      </c>
      <c r="AY390" s="229" t="s">
        <v>211</v>
      </c>
    </row>
    <row r="391" spans="1:65" s="13" customFormat="1" ht="11.25">
      <c r="B391" s="208"/>
      <c r="C391" s="209"/>
      <c r="D391" s="210" t="s">
        <v>219</v>
      </c>
      <c r="E391" s="211" t="s">
        <v>21</v>
      </c>
      <c r="F391" s="212" t="s">
        <v>1002</v>
      </c>
      <c r="G391" s="209"/>
      <c r="H391" s="211" t="s">
        <v>21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219</v>
      </c>
      <c r="AU391" s="218" t="s">
        <v>82</v>
      </c>
      <c r="AV391" s="13" t="s">
        <v>80</v>
      </c>
      <c r="AW391" s="13" t="s">
        <v>34</v>
      </c>
      <c r="AX391" s="13" t="s">
        <v>73</v>
      </c>
      <c r="AY391" s="218" t="s">
        <v>211</v>
      </c>
    </row>
    <row r="392" spans="1:65" s="14" customFormat="1" ht="11.25">
      <c r="B392" s="219"/>
      <c r="C392" s="220"/>
      <c r="D392" s="210" t="s">
        <v>219</v>
      </c>
      <c r="E392" s="221" t="s">
        <v>21</v>
      </c>
      <c r="F392" s="222" t="s">
        <v>1003</v>
      </c>
      <c r="G392" s="220"/>
      <c r="H392" s="223">
        <v>5.2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219</v>
      </c>
      <c r="AU392" s="229" t="s">
        <v>82</v>
      </c>
      <c r="AV392" s="14" t="s">
        <v>82</v>
      </c>
      <c r="AW392" s="14" t="s">
        <v>34</v>
      </c>
      <c r="AX392" s="14" t="s">
        <v>73</v>
      </c>
      <c r="AY392" s="229" t="s">
        <v>211</v>
      </c>
    </row>
    <row r="393" spans="1:65" s="13" customFormat="1" ht="11.25">
      <c r="B393" s="208"/>
      <c r="C393" s="209"/>
      <c r="D393" s="210" t="s">
        <v>219</v>
      </c>
      <c r="E393" s="211" t="s">
        <v>21</v>
      </c>
      <c r="F393" s="212" t="s">
        <v>5028</v>
      </c>
      <c r="G393" s="209"/>
      <c r="H393" s="211" t="s">
        <v>21</v>
      </c>
      <c r="I393" s="213"/>
      <c r="J393" s="209"/>
      <c r="K393" s="209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219</v>
      </c>
      <c r="AU393" s="218" t="s">
        <v>82</v>
      </c>
      <c r="AV393" s="13" t="s">
        <v>80</v>
      </c>
      <c r="AW393" s="13" t="s">
        <v>34</v>
      </c>
      <c r="AX393" s="13" t="s">
        <v>73</v>
      </c>
      <c r="AY393" s="218" t="s">
        <v>211</v>
      </c>
    </row>
    <row r="394" spans="1:65" s="13" customFormat="1" ht="11.25">
      <c r="B394" s="208"/>
      <c r="C394" s="209"/>
      <c r="D394" s="210" t="s">
        <v>219</v>
      </c>
      <c r="E394" s="211" t="s">
        <v>21</v>
      </c>
      <c r="F394" s="212" t="s">
        <v>5029</v>
      </c>
      <c r="G394" s="209"/>
      <c r="H394" s="211" t="s">
        <v>21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219</v>
      </c>
      <c r="AU394" s="218" t="s">
        <v>82</v>
      </c>
      <c r="AV394" s="13" t="s">
        <v>80</v>
      </c>
      <c r="AW394" s="13" t="s">
        <v>34</v>
      </c>
      <c r="AX394" s="13" t="s">
        <v>73</v>
      </c>
      <c r="AY394" s="218" t="s">
        <v>211</v>
      </c>
    </row>
    <row r="395" spans="1:65" s="14" customFormat="1" ht="11.25">
      <c r="B395" s="219"/>
      <c r="C395" s="220"/>
      <c r="D395" s="210" t="s">
        <v>219</v>
      </c>
      <c r="E395" s="221" t="s">
        <v>21</v>
      </c>
      <c r="F395" s="222" t="s">
        <v>5030</v>
      </c>
      <c r="G395" s="220"/>
      <c r="H395" s="223">
        <v>1.8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219</v>
      </c>
      <c r="AU395" s="229" t="s">
        <v>82</v>
      </c>
      <c r="AV395" s="14" t="s">
        <v>82</v>
      </c>
      <c r="AW395" s="14" t="s">
        <v>34</v>
      </c>
      <c r="AX395" s="14" t="s">
        <v>73</v>
      </c>
      <c r="AY395" s="229" t="s">
        <v>211</v>
      </c>
    </row>
    <row r="396" spans="1:65" s="13" customFormat="1" ht="11.25">
      <c r="B396" s="208"/>
      <c r="C396" s="209"/>
      <c r="D396" s="210" t="s">
        <v>219</v>
      </c>
      <c r="E396" s="211" t="s">
        <v>21</v>
      </c>
      <c r="F396" s="212" t="s">
        <v>1222</v>
      </c>
      <c r="G396" s="209"/>
      <c r="H396" s="211" t="s">
        <v>21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219</v>
      </c>
      <c r="AU396" s="218" t="s">
        <v>82</v>
      </c>
      <c r="AV396" s="13" t="s">
        <v>80</v>
      </c>
      <c r="AW396" s="13" t="s">
        <v>34</v>
      </c>
      <c r="AX396" s="13" t="s">
        <v>73</v>
      </c>
      <c r="AY396" s="218" t="s">
        <v>211</v>
      </c>
    </row>
    <row r="397" spans="1:65" s="14" customFormat="1" ht="11.25">
      <c r="B397" s="219"/>
      <c r="C397" s="220"/>
      <c r="D397" s="210" t="s">
        <v>219</v>
      </c>
      <c r="E397" s="221" t="s">
        <v>21</v>
      </c>
      <c r="F397" s="222" t="s">
        <v>5031</v>
      </c>
      <c r="G397" s="220"/>
      <c r="H397" s="223">
        <v>15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219</v>
      </c>
      <c r="AU397" s="229" t="s">
        <v>82</v>
      </c>
      <c r="AV397" s="14" t="s">
        <v>82</v>
      </c>
      <c r="AW397" s="14" t="s">
        <v>34</v>
      </c>
      <c r="AX397" s="14" t="s">
        <v>73</v>
      </c>
      <c r="AY397" s="229" t="s">
        <v>211</v>
      </c>
    </row>
    <row r="398" spans="1:65" s="15" customFormat="1" ht="11.25">
      <c r="B398" s="230"/>
      <c r="C398" s="231"/>
      <c r="D398" s="210" t="s">
        <v>219</v>
      </c>
      <c r="E398" s="232" t="s">
        <v>21</v>
      </c>
      <c r="F398" s="233" t="s">
        <v>225</v>
      </c>
      <c r="G398" s="231"/>
      <c r="H398" s="234">
        <v>129.69999999999999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219</v>
      </c>
      <c r="AU398" s="240" t="s">
        <v>82</v>
      </c>
      <c r="AV398" s="15" t="s">
        <v>100</v>
      </c>
      <c r="AW398" s="15" t="s">
        <v>34</v>
      </c>
      <c r="AX398" s="15" t="s">
        <v>80</v>
      </c>
      <c r="AY398" s="240" t="s">
        <v>211</v>
      </c>
    </row>
    <row r="399" spans="1:65" s="2" customFormat="1" ht="21.75" customHeight="1">
      <c r="A399" s="36"/>
      <c r="B399" s="37"/>
      <c r="C399" s="195" t="s">
        <v>574</v>
      </c>
      <c r="D399" s="195" t="s">
        <v>213</v>
      </c>
      <c r="E399" s="196" t="s">
        <v>1005</v>
      </c>
      <c r="F399" s="197" t="s">
        <v>1006</v>
      </c>
      <c r="G399" s="198" t="s">
        <v>216</v>
      </c>
      <c r="H399" s="199">
        <v>299.2</v>
      </c>
      <c r="I399" s="200"/>
      <c r="J399" s="201">
        <f>ROUND(I399*H399,2)</f>
        <v>0</v>
      </c>
      <c r="K399" s="197" t="s">
        <v>21</v>
      </c>
      <c r="L399" s="41"/>
      <c r="M399" s="202" t="s">
        <v>21</v>
      </c>
      <c r="N399" s="203" t="s">
        <v>44</v>
      </c>
      <c r="O399" s="66"/>
      <c r="P399" s="204">
        <f>O399*H399</f>
        <v>0</v>
      </c>
      <c r="Q399" s="204">
        <v>5.4000000000000003E-3</v>
      </c>
      <c r="R399" s="204">
        <f>Q399*H399</f>
        <v>1.61568</v>
      </c>
      <c r="S399" s="204">
        <v>0</v>
      </c>
      <c r="T399" s="20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206" t="s">
        <v>330</v>
      </c>
      <c r="AT399" s="206" t="s">
        <v>213</v>
      </c>
      <c r="AU399" s="206" t="s">
        <v>82</v>
      </c>
      <c r="AY399" s="19" t="s">
        <v>211</v>
      </c>
      <c r="BE399" s="207">
        <f>IF(N399="základní",J399,0)</f>
        <v>0</v>
      </c>
      <c r="BF399" s="207">
        <f>IF(N399="snížená",J399,0)</f>
        <v>0</v>
      </c>
      <c r="BG399" s="207">
        <f>IF(N399="zákl. přenesená",J399,0)</f>
        <v>0</v>
      </c>
      <c r="BH399" s="207">
        <f>IF(N399="sníž. přenesená",J399,0)</f>
        <v>0</v>
      </c>
      <c r="BI399" s="207">
        <f>IF(N399="nulová",J399,0)</f>
        <v>0</v>
      </c>
      <c r="BJ399" s="19" t="s">
        <v>80</v>
      </c>
      <c r="BK399" s="207">
        <f>ROUND(I399*H399,2)</f>
        <v>0</v>
      </c>
      <c r="BL399" s="19" t="s">
        <v>330</v>
      </c>
      <c r="BM399" s="206" t="s">
        <v>5032</v>
      </c>
    </row>
    <row r="400" spans="1:65" s="13" customFormat="1" ht="11.25">
      <c r="B400" s="208"/>
      <c r="C400" s="209"/>
      <c r="D400" s="210" t="s">
        <v>219</v>
      </c>
      <c r="E400" s="211" t="s">
        <v>21</v>
      </c>
      <c r="F400" s="212" t="s">
        <v>677</v>
      </c>
      <c r="G400" s="209"/>
      <c r="H400" s="211" t="s">
        <v>21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219</v>
      </c>
      <c r="AU400" s="218" t="s">
        <v>82</v>
      </c>
      <c r="AV400" s="13" t="s">
        <v>80</v>
      </c>
      <c r="AW400" s="13" t="s">
        <v>34</v>
      </c>
      <c r="AX400" s="13" t="s">
        <v>73</v>
      </c>
      <c r="AY400" s="218" t="s">
        <v>211</v>
      </c>
    </row>
    <row r="401" spans="1:65" s="13" customFormat="1" ht="11.25">
      <c r="B401" s="208"/>
      <c r="C401" s="209"/>
      <c r="D401" s="210" t="s">
        <v>219</v>
      </c>
      <c r="E401" s="211" t="s">
        <v>21</v>
      </c>
      <c r="F401" s="212" t="s">
        <v>5033</v>
      </c>
      <c r="G401" s="209"/>
      <c r="H401" s="211" t="s">
        <v>21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219</v>
      </c>
      <c r="AU401" s="218" t="s">
        <v>82</v>
      </c>
      <c r="AV401" s="13" t="s">
        <v>80</v>
      </c>
      <c r="AW401" s="13" t="s">
        <v>34</v>
      </c>
      <c r="AX401" s="13" t="s">
        <v>73</v>
      </c>
      <c r="AY401" s="218" t="s">
        <v>211</v>
      </c>
    </row>
    <row r="402" spans="1:65" s="14" customFormat="1" ht="11.25">
      <c r="B402" s="219"/>
      <c r="C402" s="220"/>
      <c r="D402" s="210" t="s">
        <v>219</v>
      </c>
      <c r="E402" s="221" t="s">
        <v>21</v>
      </c>
      <c r="F402" s="222" t="s">
        <v>5034</v>
      </c>
      <c r="G402" s="220"/>
      <c r="H402" s="223">
        <v>203.5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219</v>
      </c>
      <c r="AU402" s="229" t="s">
        <v>82</v>
      </c>
      <c r="AV402" s="14" t="s">
        <v>82</v>
      </c>
      <c r="AW402" s="14" t="s">
        <v>34</v>
      </c>
      <c r="AX402" s="14" t="s">
        <v>73</v>
      </c>
      <c r="AY402" s="229" t="s">
        <v>211</v>
      </c>
    </row>
    <row r="403" spans="1:65" s="16" customFormat="1" ht="11.25">
      <c r="B403" s="241"/>
      <c r="C403" s="242"/>
      <c r="D403" s="210" t="s">
        <v>219</v>
      </c>
      <c r="E403" s="243" t="s">
        <v>4831</v>
      </c>
      <c r="F403" s="244" t="s">
        <v>240</v>
      </c>
      <c r="G403" s="242"/>
      <c r="H403" s="245">
        <v>203.5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219</v>
      </c>
      <c r="AU403" s="251" t="s">
        <v>82</v>
      </c>
      <c r="AV403" s="16" t="s">
        <v>88</v>
      </c>
      <c r="AW403" s="16" t="s">
        <v>34</v>
      </c>
      <c r="AX403" s="16" t="s">
        <v>73</v>
      </c>
      <c r="AY403" s="251" t="s">
        <v>211</v>
      </c>
    </row>
    <row r="404" spans="1:65" s="13" customFormat="1" ht="11.25">
      <c r="B404" s="208"/>
      <c r="C404" s="209"/>
      <c r="D404" s="210" t="s">
        <v>219</v>
      </c>
      <c r="E404" s="211" t="s">
        <v>21</v>
      </c>
      <c r="F404" s="212" t="s">
        <v>5035</v>
      </c>
      <c r="G404" s="209"/>
      <c r="H404" s="211" t="s">
        <v>21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219</v>
      </c>
      <c r="AU404" s="218" t="s">
        <v>82</v>
      </c>
      <c r="AV404" s="13" t="s">
        <v>80</v>
      </c>
      <c r="AW404" s="13" t="s">
        <v>34</v>
      </c>
      <c r="AX404" s="13" t="s">
        <v>73</v>
      </c>
      <c r="AY404" s="218" t="s">
        <v>211</v>
      </c>
    </row>
    <row r="405" spans="1:65" s="13" customFormat="1" ht="11.25">
      <c r="B405" s="208"/>
      <c r="C405" s="209"/>
      <c r="D405" s="210" t="s">
        <v>219</v>
      </c>
      <c r="E405" s="211" t="s">
        <v>21</v>
      </c>
      <c r="F405" s="212" t="s">
        <v>5036</v>
      </c>
      <c r="G405" s="209"/>
      <c r="H405" s="211" t="s">
        <v>21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219</v>
      </c>
      <c r="AU405" s="218" t="s">
        <v>82</v>
      </c>
      <c r="AV405" s="13" t="s">
        <v>80</v>
      </c>
      <c r="AW405" s="13" t="s">
        <v>34</v>
      </c>
      <c r="AX405" s="13" t="s">
        <v>73</v>
      </c>
      <c r="AY405" s="218" t="s">
        <v>211</v>
      </c>
    </row>
    <row r="406" spans="1:65" s="14" customFormat="1" ht="11.25">
      <c r="B406" s="219"/>
      <c r="C406" s="220"/>
      <c r="D406" s="210" t="s">
        <v>219</v>
      </c>
      <c r="E406" s="221" t="s">
        <v>21</v>
      </c>
      <c r="F406" s="222" t="s">
        <v>5037</v>
      </c>
      <c r="G406" s="220"/>
      <c r="H406" s="223">
        <v>41.05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219</v>
      </c>
      <c r="AU406" s="229" t="s">
        <v>82</v>
      </c>
      <c r="AV406" s="14" t="s">
        <v>82</v>
      </c>
      <c r="AW406" s="14" t="s">
        <v>34</v>
      </c>
      <c r="AX406" s="14" t="s">
        <v>73</v>
      </c>
      <c r="AY406" s="229" t="s">
        <v>211</v>
      </c>
    </row>
    <row r="407" spans="1:65" s="13" customFormat="1" ht="11.25">
      <c r="B407" s="208"/>
      <c r="C407" s="209"/>
      <c r="D407" s="210" t="s">
        <v>219</v>
      </c>
      <c r="E407" s="211" t="s">
        <v>21</v>
      </c>
      <c r="F407" s="212" t="s">
        <v>5038</v>
      </c>
      <c r="G407" s="209"/>
      <c r="H407" s="211" t="s">
        <v>21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219</v>
      </c>
      <c r="AU407" s="218" t="s">
        <v>82</v>
      </c>
      <c r="AV407" s="13" t="s">
        <v>80</v>
      </c>
      <c r="AW407" s="13" t="s">
        <v>34</v>
      </c>
      <c r="AX407" s="13" t="s">
        <v>73</v>
      </c>
      <c r="AY407" s="218" t="s">
        <v>211</v>
      </c>
    </row>
    <row r="408" spans="1:65" s="14" customFormat="1" ht="11.25">
      <c r="B408" s="219"/>
      <c r="C408" s="220"/>
      <c r="D408" s="210" t="s">
        <v>219</v>
      </c>
      <c r="E408" s="221" t="s">
        <v>21</v>
      </c>
      <c r="F408" s="222" t="s">
        <v>5037</v>
      </c>
      <c r="G408" s="220"/>
      <c r="H408" s="223">
        <v>41.05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219</v>
      </c>
      <c r="AU408" s="229" t="s">
        <v>82</v>
      </c>
      <c r="AV408" s="14" t="s">
        <v>82</v>
      </c>
      <c r="AW408" s="14" t="s">
        <v>34</v>
      </c>
      <c r="AX408" s="14" t="s">
        <v>73</v>
      </c>
      <c r="AY408" s="229" t="s">
        <v>211</v>
      </c>
    </row>
    <row r="409" spans="1:65" s="16" customFormat="1" ht="11.25">
      <c r="B409" s="241"/>
      <c r="C409" s="242"/>
      <c r="D409" s="210" t="s">
        <v>219</v>
      </c>
      <c r="E409" s="243" t="s">
        <v>4833</v>
      </c>
      <c r="F409" s="244" t="s">
        <v>240</v>
      </c>
      <c r="G409" s="242"/>
      <c r="H409" s="245">
        <v>82.1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219</v>
      </c>
      <c r="AU409" s="251" t="s">
        <v>82</v>
      </c>
      <c r="AV409" s="16" t="s">
        <v>88</v>
      </c>
      <c r="AW409" s="16" t="s">
        <v>34</v>
      </c>
      <c r="AX409" s="16" t="s">
        <v>73</v>
      </c>
      <c r="AY409" s="251" t="s">
        <v>211</v>
      </c>
    </row>
    <row r="410" spans="1:65" s="13" customFormat="1" ht="11.25">
      <c r="B410" s="208"/>
      <c r="C410" s="209"/>
      <c r="D410" s="210" t="s">
        <v>219</v>
      </c>
      <c r="E410" s="211" t="s">
        <v>21</v>
      </c>
      <c r="F410" s="212" t="s">
        <v>5039</v>
      </c>
      <c r="G410" s="209"/>
      <c r="H410" s="211" t="s">
        <v>21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219</v>
      </c>
      <c r="AU410" s="218" t="s">
        <v>82</v>
      </c>
      <c r="AV410" s="13" t="s">
        <v>80</v>
      </c>
      <c r="AW410" s="13" t="s">
        <v>34</v>
      </c>
      <c r="AX410" s="13" t="s">
        <v>73</v>
      </c>
      <c r="AY410" s="218" t="s">
        <v>211</v>
      </c>
    </row>
    <row r="411" spans="1:65" s="14" customFormat="1" ht="11.25">
      <c r="B411" s="219"/>
      <c r="C411" s="220"/>
      <c r="D411" s="210" t="s">
        <v>219</v>
      </c>
      <c r="E411" s="221" t="s">
        <v>21</v>
      </c>
      <c r="F411" s="222" t="s">
        <v>5040</v>
      </c>
      <c r="G411" s="220"/>
      <c r="H411" s="223">
        <v>13.6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219</v>
      </c>
      <c r="AU411" s="229" t="s">
        <v>82</v>
      </c>
      <c r="AV411" s="14" t="s">
        <v>82</v>
      </c>
      <c r="AW411" s="14" t="s">
        <v>34</v>
      </c>
      <c r="AX411" s="14" t="s">
        <v>73</v>
      </c>
      <c r="AY411" s="229" t="s">
        <v>211</v>
      </c>
    </row>
    <row r="412" spans="1:65" s="16" customFormat="1" ht="11.25">
      <c r="B412" s="241"/>
      <c r="C412" s="242"/>
      <c r="D412" s="210" t="s">
        <v>219</v>
      </c>
      <c r="E412" s="243" t="s">
        <v>4835</v>
      </c>
      <c r="F412" s="244" t="s">
        <v>240</v>
      </c>
      <c r="G412" s="242"/>
      <c r="H412" s="245">
        <v>13.6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219</v>
      </c>
      <c r="AU412" s="251" t="s">
        <v>82</v>
      </c>
      <c r="AV412" s="16" t="s">
        <v>88</v>
      </c>
      <c r="AW412" s="16" t="s">
        <v>34</v>
      </c>
      <c r="AX412" s="16" t="s">
        <v>73</v>
      </c>
      <c r="AY412" s="251" t="s">
        <v>211</v>
      </c>
    </row>
    <row r="413" spans="1:65" s="15" customFormat="1" ht="11.25">
      <c r="B413" s="230"/>
      <c r="C413" s="231"/>
      <c r="D413" s="210" t="s">
        <v>219</v>
      </c>
      <c r="E413" s="232" t="s">
        <v>21</v>
      </c>
      <c r="F413" s="233" t="s">
        <v>225</v>
      </c>
      <c r="G413" s="231"/>
      <c r="H413" s="234">
        <v>299.2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219</v>
      </c>
      <c r="AU413" s="240" t="s">
        <v>82</v>
      </c>
      <c r="AV413" s="15" t="s">
        <v>100</v>
      </c>
      <c r="AW413" s="15" t="s">
        <v>34</v>
      </c>
      <c r="AX413" s="15" t="s">
        <v>80</v>
      </c>
      <c r="AY413" s="240" t="s">
        <v>211</v>
      </c>
    </row>
    <row r="414" spans="1:65" s="2" customFormat="1" ht="21.75" customHeight="1">
      <c r="A414" s="36"/>
      <c r="B414" s="37"/>
      <c r="C414" s="252" t="s">
        <v>578</v>
      </c>
      <c r="D414" s="252" t="s">
        <v>399</v>
      </c>
      <c r="E414" s="253" t="s">
        <v>1011</v>
      </c>
      <c r="F414" s="254" t="s">
        <v>1012</v>
      </c>
      <c r="G414" s="255" t="s">
        <v>216</v>
      </c>
      <c r="H414" s="256">
        <v>329.12</v>
      </c>
      <c r="I414" s="257"/>
      <c r="J414" s="258">
        <f>ROUND(I414*H414,2)</f>
        <v>0</v>
      </c>
      <c r="K414" s="254" t="s">
        <v>217</v>
      </c>
      <c r="L414" s="259"/>
      <c r="M414" s="260" t="s">
        <v>21</v>
      </c>
      <c r="N414" s="261" t="s">
        <v>44</v>
      </c>
      <c r="O414" s="66"/>
      <c r="P414" s="204">
        <f>O414*H414</f>
        <v>0</v>
      </c>
      <c r="Q414" s="204">
        <v>1.77E-2</v>
      </c>
      <c r="R414" s="204">
        <f>Q414*H414</f>
        <v>5.8254239999999999</v>
      </c>
      <c r="S414" s="204">
        <v>0</v>
      </c>
      <c r="T414" s="205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6" t="s">
        <v>435</v>
      </c>
      <c r="AT414" s="206" t="s">
        <v>399</v>
      </c>
      <c r="AU414" s="206" t="s">
        <v>82</v>
      </c>
      <c r="AY414" s="19" t="s">
        <v>211</v>
      </c>
      <c r="BE414" s="207">
        <f>IF(N414="základní",J414,0)</f>
        <v>0</v>
      </c>
      <c r="BF414" s="207">
        <f>IF(N414="snížená",J414,0)</f>
        <v>0</v>
      </c>
      <c r="BG414" s="207">
        <f>IF(N414="zákl. přenesená",J414,0)</f>
        <v>0</v>
      </c>
      <c r="BH414" s="207">
        <f>IF(N414="sníž. přenesená",J414,0)</f>
        <v>0</v>
      </c>
      <c r="BI414" s="207">
        <f>IF(N414="nulová",J414,0)</f>
        <v>0</v>
      </c>
      <c r="BJ414" s="19" t="s">
        <v>80</v>
      </c>
      <c r="BK414" s="207">
        <f>ROUND(I414*H414,2)</f>
        <v>0</v>
      </c>
      <c r="BL414" s="19" t="s">
        <v>330</v>
      </c>
      <c r="BM414" s="206" t="s">
        <v>5041</v>
      </c>
    </row>
    <row r="415" spans="1:65" s="14" customFormat="1" ht="11.25">
      <c r="B415" s="219"/>
      <c r="C415" s="220"/>
      <c r="D415" s="210" t="s">
        <v>219</v>
      </c>
      <c r="E415" s="221" t="s">
        <v>21</v>
      </c>
      <c r="F415" s="222" t="s">
        <v>4979</v>
      </c>
      <c r="G415" s="220"/>
      <c r="H415" s="223">
        <v>223.85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219</v>
      </c>
      <c r="AU415" s="229" t="s">
        <v>82</v>
      </c>
      <c r="AV415" s="14" t="s">
        <v>82</v>
      </c>
      <c r="AW415" s="14" t="s">
        <v>34</v>
      </c>
      <c r="AX415" s="14" t="s">
        <v>73</v>
      </c>
      <c r="AY415" s="229" t="s">
        <v>211</v>
      </c>
    </row>
    <row r="416" spans="1:65" s="14" customFormat="1" ht="11.25">
      <c r="B416" s="219"/>
      <c r="C416" s="220"/>
      <c r="D416" s="210" t="s">
        <v>219</v>
      </c>
      <c r="E416" s="221" t="s">
        <v>21</v>
      </c>
      <c r="F416" s="222" t="s">
        <v>5042</v>
      </c>
      <c r="G416" s="220"/>
      <c r="H416" s="223">
        <v>90.31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219</v>
      </c>
      <c r="AU416" s="229" t="s">
        <v>82</v>
      </c>
      <c r="AV416" s="14" t="s">
        <v>82</v>
      </c>
      <c r="AW416" s="14" t="s">
        <v>34</v>
      </c>
      <c r="AX416" s="14" t="s">
        <v>73</v>
      </c>
      <c r="AY416" s="229" t="s">
        <v>211</v>
      </c>
    </row>
    <row r="417" spans="1:65" s="14" customFormat="1" ht="11.25">
      <c r="B417" s="219"/>
      <c r="C417" s="220"/>
      <c r="D417" s="210" t="s">
        <v>219</v>
      </c>
      <c r="E417" s="221" t="s">
        <v>21</v>
      </c>
      <c r="F417" s="222" t="s">
        <v>5043</v>
      </c>
      <c r="G417" s="220"/>
      <c r="H417" s="223">
        <v>14.96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219</v>
      </c>
      <c r="AU417" s="229" t="s">
        <v>82</v>
      </c>
      <c r="AV417" s="14" t="s">
        <v>82</v>
      </c>
      <c r="AW417" s="14" t="s">
        <v>34</v>
      </c>
      <c r="AX417" s="14" t="s">
        <v>73</v>
      </c>
      <c r="AY417" s="229" t="s">
        <v>211</v>
      </c>
    </row>
    <row r="418" spans="1:65" s="15" customFormat="1" ht="11.25">
      <c r="B418" s="230"/>
      <c r="C418" s="231"/>
      <c r="D418" s="210" t="s">
        <v>219</v>
      </c>
      <c r="E418" s="232" t="s">
        <v>21</v>
      </c>
      <c r="F418" s="233" t="s">
        <v>225</v>
      </c>
      <c r="G418" s="231"/>
      <c r="H418" s="234">
        <v>329.12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219</v>
      </c>
      <c r="AU418" s="240" t="s">
        <v>82</v>
      </c>
      <c r="AV418" s="15" t="s">
        <v>100</v>
      </c>
      <c r="AW418" s="15" t="s">
        <v>34</v>
      </c>
      <c r="AX418" s="15" t="s">
        <v>80</v>
      </c>
      <c r="AY418" s="240" t="s">
        <v>211</v>
      </c>
    </row>
    <row r="419" spans="1:65" s="2" customFormat="1" ht="21.75" customHeight="1">
      <c r="A419" s="36"/>
      <c r="B419" s="37"/>
      <c r="C419" s="195" t="s">
        <v>583</v>
      </c>
      <c r="D419" s="195" t="s">
        <v>213</v>
      </c>
      <c r="E419" s="196" t="s">
        <v>1015</v>
      </c>
      <c r="F419" s="197" t="s">
        <v>1016</v>
      </c>
      <c r="G419" s="198" t="s">
        <v>370</v>
      </c>
      <c r="H419" s="199">
        <v>7.9480000000000004</v>
      </c>
      <c r="I419" s="200"/>
      <c r="J419" s="201">
        <f>ROUND(I419*H419,2)</f>
        <v>0</v>
      </c>
      <c r="K419" s="197" t="s">
        <v>217</v>
      </c>
      <c r="L419" s="41"/>
      <c r="M419" s="202" t="s">
        <v>21</v>
      </c>
      <c r="N419" s="203" t="s">
        <v>44</v>
      </c>
      <c r="O419" s="66"/>
      <c r="P419" s="204">
        <f>O419*H419</f>
        <v>0</v>
      </c>
      <c r="Q419" s="204">
        <v>0</v>
      </c>
      <c r="R419" s="204">
        <f>Q419*H419</f>
        <v>0</v>
      </c>
      <c r="S419" s="204">
        <v>0</v>
      </c>
      <c r="T419" s="20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6" t="s">
        <v>330</v>
      </c>
      <c r="AT419" s="206" t="s">
        <v>213</v>
      </c>
      <c r="AU419" s="206" t="s">
        <v>82</v>
      </c>
      <c r="AY419" s="19" t="s">
        <v>211</v>
      </c>
      <c r="BE419" s="207">
        <f>IF(N419="základní",J419,0)</f>
        <v>0</v>
      </c>
      <c r="BF419" s="207">
        <f>IF(N419="snížená",J419,0)</f>
        <v>0</v>
      </c>
      <c r="BG419" s="207">
        <f>IF(N419="zákl. přenesená",J419,0)</f>
        <v>0</v>
      </c>
      <c r="BH419" s="207">
        <f>IF(N419="sníž. přenesená",J419,0)</f>
        <v>0</v>
      </c>
      <c r="BI419" s="207">
        <f>IF(N419="nulová",J419,0)</f>
        <v>0</v>
      </c>
      <c r="BJ419" s="19" t="s">
        <v>80</v>
      </c>
      <c r="BK419" s="207">
        <f>ROUND(I419*H419,2)</f>
        <v>0</v>
      </c>
      <c r="BL419" s="19" t="s">
        <v>330</v>
      </c>
      <c r="BM419" s="206" t="s">
        <v>5044</v>
      </c>
    </row>
    <row r="420" spans="1:65" s="2" customFormat="1" ht="16.5" customHeight="1">
      <c r="A420" s="36"/>
      <c r="B420" s="37"/>
      <c r="C420" s="195" t="s">
        <v>589</v>
      </c>
      <c r="D420" s="195" t="s">
        <v>213</v>
      </c>
      <c r="E420" s="196" t="s">
        <v>1019</v>
      </c>
      <c r="F420" s="197" t="s">
        <v>1020</v>
      </c>
      <c r="G420" s="198" t="s">
        <v>370</v>
      </c>
      <c r="H420" s="199">
        <v>7.9480000000000004</v>
      </c>
      <c r="I420" s="200"/>
      <c r="J420" s="201">
        <f>ROUND(I420*H420,2)</f>
        <v>0</v>
      </c>
      <c r="K420" s="197" t="s">
        <v>21</v>
      </c>
      <c r="L420" s="41"/>
      <c r="M420" s="202" t="s">
        <v>21</v>
      </c>
      <c r="N420" s="203" t="s">
        <v>44</v>
      </c>
      <c r="O420" s="66"/>
      <c r="P420" s="204">
        <f>O420*H420</f>
        <v>0</v>
      </c>
      <c r="Q420" s="204">
        <v>0</v>
      </c>
      <c r="R420" s="204">
        <f>Q420*H420</f>
        <v>0</v>
      </c>
      <c r="S420" s="204">
        <v>0</v>
      </c>
      <c r="T420" s="20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06" t="s">
        <v>330</v>
      </c>
      <c r="AT420" s="206" t="s">
        <v>213</v>
      </c>
      <c r="AU420" s="206" t="s">
        <v>82</v>
      </c>
      <c r="AY420" s="19" t="s">
        <v>211</v>
      </c>
      <c r="BE420" s="207">
        <f>IF(N420="základní",J420,0)</f>
        <v>0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9" t="s">
        <v>80</v>
      </c>
      <c r="BK420" s="207">
        <f>ROUND(I420*H420,2)</f>
        <v>0</v>
      </c>
      <c r="BL420" s="19" t="s">
        <v>330</v>
      </c>
      <c r="BM420" s="206" t="s">
        <v>5045</v>
      </c>
    </row>
    <row r="421" spans="1:65" s="12" customFormat="1" ht="22.9" customHeight="1">
      <c r="B421" s="179"/>
      <c r="C421" s="180"/>
      <c r="D421" s="181" t="s">
        <v>72</v>
      </c>
      <c r="E421" s="193" t="s">
        <v>2538</v>
      </c>
      <c r="F421" s="193" t="s">
        <v>2539</v>
      </c>
      <c r="G421" s="180"/>
      <c r="H421" s="180"/>
      <c r="I421" s="183"/>
      <c r="J421" s="194">
        <f>BK421</f>
        <v>0</v>
      </c>
      <c r="K421" s="180"/>
      <c r="L421" s="185"/>
      <c r="M421" s="186"/>
      <c r="N421" s="187"/>
      <c r="O421" s="187"/>
      <c r="P421" s="188">
        <f>SUM(P422:P484)</f>
        <v>0</v>
      </c>
      <c r="Q421" s="187"/>
      <c r="R421" s="188">
        <f>SUM(R422:R484)</f>
        <v>1.5085043500000002</v>
      </c>
      <c r="S421" s="187"/>
      <c r="T421" s="189">
        <f>SUM(T422:T484)</f>
        <v>0</v>
      </c>
      <c r="AR421" s="190" t="s">
        <v>82</v>
      </c>
      <c r="AT421" s="191" t="s">
        <v>72</v>
      </c>
      <c r="AU421" s="191" t="s">
        <v>80</v>
      </c>
      <c r="AY421" s="190" t="s">
        <v>211</v>
      </c>
      <c r="BK421" s="192">
        <f>SUM(BK422:BK484)</f>
        <v>0</v>
      </c>
    </row>
    <row r="422" spans="1:65" s="2" customFormat="1" ht="16.5" customHeight="1">
      <c r="A422" s="36"/>
      <c r="B422" s="37"/>
      <c r="C422" s="195" t="s">
        <v>593</v>
      </c>
      <c r="D422" s="195" t="s">
        <v>213</v>
      </c>
      <c r="E422" s="196" t="s">
        <v>2541</v>
      </c>
      <c r="F422" s="197" t="s">
        <v>2542</v>
      </c>
      <c r="G422" s="198" t="s">
        <v>216</v>
      </c>
      <c r="H422" s="199">
        <v>309.45</v>
      </c>
      <c r="I422" s="200"/>
      <c r="J422" s="201">
        <f>ROUND(I422*H422,2)</f>
        <v>0</v>
      </c>
      <c r="K422" s="197" t="s">
        <v>217</v>
      </c>
      <c r="L422" s="41"/>
      <c r="M422" s="202" t="s">
        <v>21</v>
      </c>
      <c r="N422" s="203" t="s">
        <v>44</v>
      </c>
      <c r="O422" s="66"/>
      <c r="P422" s="204">
        <f>O422*H422</f>
        <v>0</v>
      </c>
      <c r="Q422" s="204">
        <v>0</v>
      </c>
      <c r="R422" s="204">
        <f>Q422*H422</f>
        <v>0</v>
      </c>
      <c r="S422" s="204">
        <v>0</v>
      </c>
      <c r="T422" s="20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6" t="s">
        <v>330</v>
      </c>
      <c r="AT422" s="206" t="s">
        <v>213</v>
      </c>
      <c r="AU422" s="206" t="s">
        <v>82</v>
      </c>
      <c r="AY422" s="19" t="s">
        <v>211</v>
      </c>
      <c r="BE422" s="207">
        <f>IF(N422="základní",J422,0)</f>
        <v>0</v>
      </c>
      <c r="BF422" s="207">
        <f>IF(N422="snížená",J422,0)</f>
        <v>0</v>
      </c>
      <c r="BG422" s="207">
        <f>IF(N422="zákl. přenesená",J422,0)</f>
        <v>0</v>
      </c>
      <c r="BH422" s="207">
        <f>IF(N422="sníž. přenesená",J422,0)</f>
        <v>0</v>
      </c>
      <c r="BI422" s="207">
        <f>IF(N422="nulová",J422,0)</f>
        <v>0</v>
      </c>
      <c r="BJ422" s="19" t="s">
        <v>80</v>
      </c>
      <c r="BK422" s="207">
        <f>ROUND(I422*H422,2)</f>
        <v>0</v>
      </c>
      <c r="BL422" s="19" t="s">
        <v>330</v>
      </c>
      <c r="BM422" s="206" t="s">
        <v>5046</v>
      </c>
    </row>
    <row r="423" spans="1:65" s="14" customFormat="1" ht="11.25">
      <c r="B423" s="219"/>
      <c r="C423" s="220"/>
      <c r="D423" s="210" t="s">
        <v>219</v>
      </c>
      <c r="E423" s="221" t="s">
        <v>21</v>
      </c>
      <c r="F423" s="222" t="s">
        <v>4839</v>
      </c>
      <c r="G423" s="220"/>
      <c r="H423" s="223">
        <v>107.15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219</v>
      </c>
      <c r="AU423" s="229" t="s">
        <v>82</v>
      </c>
      <c r="AV423" s="14" t="s">
        <v>82</v>
      </c>
      <c r="AW423" s="14" t="s">
        <v>34</v>
      </c>
      <c r="AX423" s="14" t="s">
        <v>73</v>
      </c>
      <c r="AY423" s="229" t="s">
        <v>211</v>
      </c>
    </row>
    <row r="424" spans="1:65" s="14" customFormat="1" ht="11.25">
      <c r="B424" s="219"/>
      <c r="C424" s="220"/>
      <c r="D424" s="210" t="s">
        <v>219</v>
      </c>
      <c r="E424" s="221" t="s">
        <v>21</v>
      </c>
      <c r="F424" s="222" t="s">
        <v>4837</v>
      </c>
      <c r="G424" s="220"/>
      <c r="H424" s="223">
        <v>202.3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219</v>
      </c>
      <c r="AU424" s="229" t="s">
        <v>82</v>
      </c>
      <c r="AV424" s="14" t="s">
        <v>82</v>
      </c>
      <c r="AW424" s="14" t="s">
        <v>34</v>
      </c>
      <c r="AX424" s="14" t="s">
        <v>73</v>
      </c>
      <c r="AY424" s="229" t="s">
        <v>211</v>
      </c>
    </row>
    <row r="425" spans="1:65" s="15" customFormat="1" ht="11.25">
      <c r="B425" s="230"/>
      <c r="C425" s="231"/>
      <c r="D425" s="210" t="s">
        <v>219</v>
      </c>
      <c r="E425" s="232" t="s">
        <v>21</v>
      </c>
      <c r="F425" s="233" t="s">
        <v>225</v>
      </c>
      <c r="G425" s="231"/>
      <c r="H425" s="234">
        <v>309.45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219</v>
      </c>
      <c r="AU425" s="240" t="s">
        <v>82</v>
      </c>
      <c r="AV425" s="15" t="s">
        <v>100</v>
      </c>
      <c r="AW425" s="15" t="s">
        <v>34</v>
      </c>
      <c r="AX425" s="15" t="s">
        <v>80</v>
      </c>
      <c r="AY425" s="240" t="s">
        <v>211</v>
      </c>
    </row>
    <row r="426" spans="1:65" s="2" customFormat="1" ht="16.5" customHeight="1">
      <c r="A426" s="36"/>
      <c r="B426" s="37"/>
      <c r="C426" s="195" t="s">
        <v>605</v>
      </c>
      <c r="D426" s="195" t="s">
        <v>213</v>
      </c>
      <c r="E426" s="196" t="s">
        <v>2545</v>
      </c>
      <c r="F426" s="197" t="s">
        <v>2546</v>
      </c>
      <c r="G426" s="198" t="s">
        <v>216</v>
      </c>
      <c r="H426" s="199">
        <v>309.45</v>
      </c>
      <c r="I426" s="200"/>
      <c r="J426" s="201">
        <f>ROUND(I426*H426,2)</f>
        <v>0</v>
      </c>
      <c r="K426" s="197" t="s">
        <v>217</v>
      </c>
      <c r="L426" s="41"/>
      <c r="M426" s="202" t="s">
        <v>21</v>
      </c>
      <c r="N426" s="203" t="s">
        <v>44</v>
      </c>
      <c r="O426" s="66"/>
      <c r="P426" s="204">
        <f>O426*H426</f>
        <v>0</v>
      </c>
      <c r="Q426" s="204">
        <v>0</v>
      </c>
      <c r="R426" s="204">
        <f>Q426*H426</f>
        <v>0</v>
      </c>
      <c r="S426" s="204">
        <v>0</v>
      </c>
      <c r="T426" s="20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6" t="s">
        <v>330</v>
      </c>
      <c r="AT426" s="206" t="s">
        <v>213</v>
      </c>
      <c r="AU426" s="206" t="s">
        <v>82</v>
      </c>
      <c r="AY426" s="19" t="s">
        <v>211</v>
      </c>
      <c r="BE426" s="207">
        <f>IF(N426="základní",J426,0)</f>
        <v>0</v>
      </c>
      <c r="BF426" s="207">
        <f>IF(N426="snížená",J426,0)</f>
        <v>0</v>
      </c>
      <c r="BG426" s="207">
        <f>IF(N426="zákl. přenesená",J426,0)</f>
        <v>0</v>
      </c>
      <c r="BH426" s="207">
        <f>IF(N426="sníž. přenesená",J426,0)</f>
        <v>0</v>
      </c>
      <c r="BI426" s="207">
        <f>IF(N426="nulová",J426,0)</f>
        <v>0</v>
      </c>
      <c r="BJ426" s="19" t="s">
        <v>80</v>
      </c>
      <c r="BK426" s="207">
        <f>ROUND(I426*H426,2)</f>
        <v>0</v>
      </c>
      <c r="BL426" s="19" t="s">
        <v>330</v>
      </c>
      <c r="BM426" s="206" t="s">
        <v>5047</v>
      </c>
    </row>
    <row r="427" spans="1:65" s="14" customFormat="1" ht="11.25">
      <c r="B427" s="219"/>
      <c r="C427" s="220"/>
      <c r="D427" s="210" t="s">
        <v>219</v>
      </c>
      <c r="E427" s="221" t="s">
        <v>21</v>
      </c>
      <c r="F427" s="222" t="s">
        <v>4839</v>
      </c>
      <c r="G427" s="220"/>
      <c r="H427" s="223">
        <v>107.15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219</v>
      </c>
      <c r="AU427" s="229" t="s">
        <v>82</v>
      </c>
      <c r="AV427" s="14" t="s">
        <v>82</v>
      </c>
      <c r="AW427" s="14" t="s">
        <v>34</v>
      </c>
      <c r="AX427" s="14" t="s">
        <v>73</v>
      </c>
      <c r="AY427" s="229" t="s">
        <v>211</v>
      </c>
    </row>
    <row r="428" spans="1:65" s="14" customFormat="1" ht="11.25">
      <c r="B428" s="219"/>
      <c r="C428" s="220"/>
      <c r="D428" s="210" t="s">
        <v>219</v>
      </c>
      <c r="E428" s="221" t="s">
        <v>21</v>
      </c>
      <c r="F428" s="222" t="s">
        <v>4837</v>
      </c>
      <c r="G428" s="220"/>
      <c r="H428" s="223">
        <v>202.3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219</v>
      </c>
      <c r="AU428" s="229" t="s">
        <v>82</v>
      </c>
      <c r="AV428" s="14" t="s">
        <v>82</v>
      </c>
      <c r="AW428" s="14" t="s">
        <v>34</v>
      </c>
      <c r="AX428" s="14" t="s">
        <v>73</v>
      </c>
      <c r="AY428" s="229" t="s">
        <v>211</v>
      </c>
    </row>
    <row r="429" spans="1:65" s="15" customFormat="1" ht="11.25">
      <c r="B429" s="230"/>
      <c r="C429" s="231"/>
      <c r="D429" s="210" t="s">
        <v>219</v>
      </c>
      <c r="E429" s="232" t="s">
        <v>21</v>
      </c>
      <c r="F429" s="233" t="s">
        <v>225</v>
      </c>
      <c r="G429" s="231"/>
      <c r="H429" s="234">
        <v>309.45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219</v>
      </c>
      <c r="AU429" s="240" t="s">
        <v>82</v>
      </c>
      <c r="AV429" s="15" t="s">
        <v>100</v>
      </c>
      <c r="AW429" s="15" t="s">
        <v>34</v>
      </c>
      <c r="AX429" s="15" t="s">
        <v>80</v>
      </c>
      <c r="AY429" s="240" t="s">
        <v>211</v>
      </c>
    </row>
    <row r="430" spans="1:65" s="2" customFormat="1" ht="16.5" customHeight="1">
      <c r="A430" s="36"/>
      <c r="B430" s="37"/>
      <c r="C430" s="195" t="s">
        <v>611</v>
      </c>
      <c r="D430" s="195" t="s">
        <v>213</v>
      </c>
      <c r="E430" s="196" t="s">
        <v>2549</v>
      </c>
      <c r="F430" s="197" t="s">
        <v>5048</v>
      </c>
      <c r="G430" s="198" t="s">
        <v>216</v>
      </c>
      <c r="H430" s="199">
        <v>309.45</v>
      </c>
      <c r="I430" s="200"/>
      <c r="J430" s="201">
        <f>ROUND(I430*H430,2)</f>
        <v>0</v>
      </c>
      <c r="K430" s="197" t="s">
        <v>21</v>
      </c>
      <c r="L430" s="41"/>
      <c r="M430" s="202" t="s">
        <v>21</v>
      </c>
      <c r="N430" s="203" t="s">
        <v>44</v>
      </c>
      <c r="O430" s="66"/>
      <c r="P430" s="204">
        <f>O430*H430</f>
        <v>0</v>
      </c>
      <c r="Q430" s="204">
        <v>6.9999999999999994E-5</v>
      </c>
      <c r="R430" s="204">
        <f>Q430*H430</f>
        <v>2.1661499999999997E-2</v>
      </c>
      <c r="S430" s="204">
        <v>0</v>
      </c>
      <c r="T430" s="20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06" t="s">
        <v>330</v>
      </c>
      <c r="AT430" s="206" t="s">
        <v>213</v>
      </c>
      <c r="AU430" s="206" t="s">
        <v>82</v>
      </c>
      <c r="AY430" s="19" t="s">
        <v>211</v>
      </c>
      <c r="BE430" s="207">
        <f>IF(N430="základní",J430,0)</f>
        <v>0</v>
      </c>
      <c r="BF430" s="207">
        <f>IF(N430="snížená",J430,0)</f>
        <v>0</v>
      </c>
      <c r="BG430" s="207">
        <f>IF(N430="zákl. přenesená",J430,0)</f>
        <v>0</v>
      </c>
      <c r="BH430" s="207">
        <f>IF(N430="sníž. přenesená",J430,0)</f>
        <v>0</v>
      </c>
      <c r="BI430" s="207">
        <f>IF(N430="nulová",J430,0)</f>
        <v>0</v>
      </c>
      <c r="BJ430" s="19" t="s">
        <v>80</v>
      </c>
      <c r="BK430" s="207">
        <f>ROUND(I430*H430,2)</f>
        <v>0</v>
      </c>
      <c r="BL430" s="19" t="s">
        <v>330</v>
      </c>
      <c r="BM430" s="206" t="s">
        <v>5049</v>
      </c>
    </row>
    <row r="431" spans="1:65" s="14" customFormat="1" ht="11.25">
      <c r="B431" s="219"/>
      <c r="C431" s="220"/>
      <c r="D431" s="210" t="s">
        <v>219</v>
      </c>
      <c r="E431" s="221" t="s">
        <v>21</v>
      </c>
      <c r="F431" s="222" t="s">
        <v>4839</v>
      </c>
      <c r="G431" s="220"/>
      <c r="H431" s="223">
        <v>107.15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219</v>
      </c>
      <c r="AU431" s="229" t="s">
        <v>82</v>
      </c>
      <c r="AV431" s="14" t="s">
        <v>82</v>
      </c>
      <c r="AW431" s="14" t="s">
        <v>34</v>
      </c>
      <c r="AX431" s="14" t="s">
        <v>73</v>
      </c>
      <c r="AY431" s="229" t="s">
        <v>211</v>
      </c>
    </row>
    <row r="432" spans="1:65" s="14" customFormat="1" ht="11.25">
      <c r="B432" s="219"/>
      <c r="C432" s="220"/>
      <c r="D432" s="210" t="s">
        <v>219</v>
      </c>
      <c r="E432" s="221" t="s">
        <v>21</v>
      </c>
      <c r="F432" s="222" t="s">
        <v>4837</v>
      </c>
      <c r="G432" s="220"/>
      <c r="H432" s="223">
        <v>202.3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219</v>
      </c>
      <c r="AU432" s="229" t="s">
        <v>82</v>
      </c>
      <c r="AV432" s="14" t="s">
        <v>82</v>
      </c>
      <c r="AW432" s="14" t="s">
        <v>34</v>
      </c>
      <c r="AX432" s="14" t="s">
        <v>73</v>
      </c>
      <c r="AY432" s="229" t="s">
        <v>211</v>
      </c>
    </row>
    <row r="433" spans="1:65" s="15" customFormat="1" ht="11.25">
      <c r="B433" s="230"/>
      <c r="C433" s="231"/>
      <c r="D433" s="210" t="s">
        <v>219</v>
      </c>
      <c r="E433" s="232" t="s">
        <v>21</v>
      </c>
      <c r="F433" s="233" t="s">
        <v>225</v>
      </c>
      <c r="G433" s="231"/>
      <c r="H433" s="234">
        <v>309.45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219</v>
      </c>
      <c r="AU433" s="240" t="s">
        <v>82</v>
      </c>
      <c r="AV433" s="15" t="s">
        <v>100</v>
      </c>
      <c r="AW433" s="15" t="s">
        <v>34</v>
      </c>
      <c r="AX433" s="15" t="s">
        <v>80</v>
      </c>
      <c r="AY433" s="240" t="s">
        <v>211</v>
      </c>
    </row>
    <row r="434" spans="1:65" s="2" customFormat="1" ht="21.75" customHeight="1">
      <c r="A434" s="36"/>
      <c r="B434" s="37"/>
      <c r="C434" s="195" t="s">
        <v>127</v>
      </c>
      <c r="D434" s="195" t="s">
        <v>213</v>
      </c>
      <c r="E434" s="196" t="s">
        <v>5050</v>
      </c>
      <c r="F434" s="197" t="s">
        <v>2558</v>
      </c>
      <c r="G434" s="198" t="s">
        <v>216</v>
      </c>
      <c r="H434" s="199">
        <v>334.37</v>
      </c>
      <c r="I434" s="200"/>
      <c r="J434" s="201">
        <f>ROUND(I434*H434,2)</f>
        <v>0</v>
      </c>
      <c r="K434" s="197" t="s">
        <v>21</v>
      </c>
      <c r="L434" s="41"/>
      <c r="M434" s="202" t="s">
        <v>21</v>
      </c>
      <c r="N434" s="203" t="s">
        <v>44</v>
      </c>
      <c r="O434" s="66"/>
      <c r="P434" s="204">
        <f>O434*H434</f>
        <v>0</v>
      </c>
      <c r="Q434" s="204">
        <v>2.9999999999999997E-4</v>
      </c>
      <c r="R434" s="204">
        <f>Q434*H434</f>
        <v>0.100311</v>
      </c>
      <c r="S434" s="204">
        <v>0</v>
      </c>
      <c r="T434" s="20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6" t="s">
        <v>330</v>
      </c>
      <c r="AT434" s="206" t="s">
        <v>213</v>
      </c>
      <c r="AU434" s="206" t="s">
        <v>82</v>
      </c>
      <c r="AY434" s="19" t="s">
        <v>211</v>
      </c>
      <c r="BE434" s="207">
        <f>IF(N434="základní",J434,0)</f>
        <v>0</v>
      </c>
      <c r="BF434" s="207">
        <f>IF(N434="snížená",J434,0)</f>
        <v>0</v>
      </c>
      <c r="BG434" s="207">
        <f>IF(N434="zákl. přenesená",J434,0)</f>
        <v>0</v>
      </c>
      <c r="BH434" s="207">
        <f>IF(N434="sníž. přenesená",J434,0)</f>
        <v>0</v>
      </c>
      <c r="BI434" s="207">
        <f>IF(N434="nulová",J434,0)</f>
        <v>0</v>
      </c>
      <c r="BJ434" s="19" t="s">
        <v>80</v>
      </c>
      <c r="BK434" s="207">
        <f>ROUND(I434*H434,2)</f>
        <v>0</v>
      </c>
      <c r="BL434" s="19" t="s">
        <v>330</v>
      </c>
      <c r="BM434" s="206" t="s">
        <v>5051</v>
      </c>
    </row>
    <row r="435" spans="1:65" s="13" customFormat="1" ht="11.25">
      <c r="B435" s="208"/>
      <c r="C435" s="209"/>
      <c r="D435" s="210" t="s">
        <v>219</v>
      </c>
      <c r="E435" s="211" t="s">
        <v>21</v>
      </c>
      <c r="F435" s="212" t="s">
        <v>677</v>
      </c>
      <c r="G435" s="209"/>
      <c r="H435" s="211" t="s">
        <v>21</v>
      </c>
      <c r="I435" s="213"/>
      <c r="J435" s="209"/>
      <c r="K435" s="209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219</v>
      </c>
      <c r="AU435" s="218" t="s">
        <v>82</v>
      </c>
      <c r="AV435" s="13" t="s">
        <v>80</v>
      </c>
      <c r="AW435" s="13" t="s">
        <v>34</v>
      </c>
      <c r="AX435" s="13" t="s">
        <v>73</v>
      </c>
      <c r="AY435" s="218" t="s">
        <v>211</v>
      </c>
    </row>
    <row r="436" spans="1:65" s="13" customFormat="1" ht="11.25">
      <c r="B436" s="208"/>
      <c r="C436" s="209"/>
      <c r="D436" s="210" t="s">
        <v>219</v>
      </c>
      <c r="E436" s="211" t="s">
        <v>21</v>
      </c>
      <c r="F436" s="212" t="s">
        <v>5052</v>
      </c>
      <c r="G436" s="209"/>
      <c r="H436" s="211" t="s">
        <v>21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219</v>
      </c>
      <c r="AU436" s="218" t="s">
        <v>82</v>
      </c>
      <c r="AV436" s="13" t="s">
        <v>80</v>
      </c>
      <c r="AW436" s="13" t="s">
        <v>34</v>
      </c>
      <c r="AX436" s="13" t="s">
        <v>73</v>
      </c>
      <c r="AY436" s="218" t="s">
        <v>211</v>
      </c>
    </row>
    <row r="437" spans="1:65" s="14" customFormat="1" ht="11.25">
      <c r="B437" s="219"/>
      <c r="C437" s="220"/>
      <c r="D437" s="210" t="s">
        <v>219</v>
      </c>
      <c r="E437" s="221" t="s">
        <v>21</v>
      </c>
      <c r="F437" s="222" t="s">
        <v>5053</v>
      </c>
      <c r="G437" s="220"/>
      <c r="H437" s="223">
        <v>202.3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219</v>
      </c>
      <c r="AU437" s="229" t="s">
        <v>82</v>
      </c>
      <c r="AV437" s="14" t="s">
        <v>82</v>
      </c>
      <c r="AW437" s="14" t="s">
        <v>34</v>
      </c>
      <c r="AX437" s="14" t="s">
        <v>73</v>
      </c>
      <c r="AY437" s="229" t="s">
        <v>211</v>
      </c>
    </row>
    <row r="438" spans="1:65" s="16" customFormat="1" ht="11.25">
      <c r="B438" s="241"/>
      <c r="C438" s="242"/>
      <c r="D438" s="210" t="s">
        <v>219</v>
      </c>
      <c r="E438" s="243" t="s">
        <v>4837</v>
      </c>
      <c r="F438" s="244" t="s">
        <v>240</v>
      </c>
      <c r="G438" s="242"/>
      <c r="H438" s="245">
        <v>202.3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AT438" s="251" t="s">
        <v>219</v>
      </c>
      <c r="AU438" s="251" t="s">
        <v>82</v>
      </c>
      <c r="AV438" s="16" t="s">
        <v>88</v>
      </c>
      <c r="AW438" s="16" t="s">
        <v>34</v>
      </c>
      <c r="AX438" s="16" t="s">
        <v>73</v>
      </c>
      <c r="AY438" s="251" t="s">
        <v>211</v>
      </c>
    </row>
    <row r="439" spans="1:65" s="13" customFormat="1" ht="11.25">
      <c r="B439" s="208"/>
      <c r="C439" s="209"/>
      <c r="D439" s="210" t="s">
        <v>219</v>
      </c>
      <c r="E439" s="211" t="s">
        <v>21</v>
      </c>
      <c r="F439" s="212" t="s">
        <v>5054</v>
      </c>
      <c r="G439" s="209"/>
      <c r="H439" s="211" t="s">
        <v>21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219</v>
      </c>
      <c r="AU439" s="218" t="s">
        <v>82</v>
      </c>
      <c r="AV439" s="13" t="s">
        <v>80</v>
      </c>
      <c r="AW439" s="13" t="s">
        <v>34</v>
      </c>
      <c r="AX439" s="13" t="s">
        <v>73</v>
      </c>
      <c r="AY439" s="218" t="s">
        <v>211</v>
      </c>
    </row>
    <row r="440" spans="1:65" s="14" customFormat="1" ht="11.25">
      <c r="B440" s="219"/>
      <c r="C440" s="220"/>
      <c r="D440" s="210" t="s">
        <v>219</v>
      </c>
      <c r="E440" s="221" t="s">
        <v>21</v>
      </c>
      <c r="F440" s="222" t="s">
        <v>4840</v>
      </c>
      <c r="G440" s="220"/>
      <c r="H440" s="223">
        <v>107.15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219</v>
      </c>
      <c r="AU440" s="229" t="s">
        <v>82</v>
      </c>
      <c r="AV440" s="14" t="s">
        <v>82</v>
      </c>
      <c r="AW440" s="14" t="s">
        <v>34</v>
      </c>
      <c r="AX440" s="14" t="s">
        <v>73</v>
      </c>
      <c r="AY440" s="229" t="s">
        <v>211</v>
      </c>
    </row>
    <row r="441" spans="1:65" s="16" customFormat="1" ht="11.25">
      <c r="B441" s="241"/>
      <c r="C441" s="242"/>
      <c r="D441" s="210" t="s">
        <v>219</v>
      </c>
      <c r="E441" s="243" t="s">
        <v>4839</v>
      </c>
      <c r="F441" s="244" t="s">
        <v>240</v>
      </c>
      <c r="G441" s="242"/>
      <c r="H441" s="245">
        <v>107.15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AT441" s="251" t="s">
        <v>219</v>
      </c>
      <c r="AU441" s="251" t="s">
        <v>82</v>
      </c>
      <c r="AV441" s="16" t="s">
        <v>88</v>
      </c>
      <c r="AW441" s="16" t="s">
        <v>34</v>
      </c>
      <c r="AX441" s="16" t="s">
        <v>73</v>
      </c>
      <c r="AY441" s="251" t="s">
        <v>211</v>
      </c>
    </row>
    <row r="442" spans="1:65" s="13" customFormat="1" ht="11.25">
      <c r="B442" s="208"/>
      <c r="C442" s="209"/>
      <c r="D442" s="210" t="s">
        <v>219</v>
      </c>
      <c r="E442" s="211" t="s">
        <v>21</v>
      </c>
      <c r="F442" s="212" t="s">
        <v>5055</v>
      </c>
      <c r="G442" s="209"/>
      <c r="H442" s="211" t="s">
        <v>21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219</v>
      </c>
      <c r="AU442" s="218" t="s">
        <v>82</v>
      </c>
      <c r="AV442" s="13" t="s">
        <v>80</v>
      </c>
      <c r="AW442" s="13" t="s">
        <v>34</v>
      </c>
      <c r="AX442" s="13" t="s">
        <v>73</v>
      </c>
      <c r="AY442" s="218" t="s">
        <v>211</v>
      </c>
    </row>
    <row r="443" spans="1:65" s="13" customFormat="1" ht="11.25">
      <c r="B443" s="208"/>
      <c r="C443" s="209"/>
      <c r="D443" s="210" t="s">
        <v>219</v>
      </c>
      <c r="E443" s="211" t="s">
        <v>21</v>
      </c>
      <c r="F443" s="212" t="s">
        <v>5056</v>
      </c>
      <c r="G443" s="209"/>
      <c r="H443" s="211" t="s">
        <v>21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219</v>
      </c>
      <c r="AU443" s="218" t="s">
        <v>82</v>
      </c>
      <c r="AV443" s="13" t="s">
        <v>80</v>
      </c>
      <c r="AW443" s="13" t="s">
        <v>34</v>
      </c>
      <c r="AX443" s="13" t="s">
        <v>73</v>
      </c>
      <c r="AY443" s="218" t="s">
        <v>211</v>
      </c>
    </row>
    <row r="444" spans="1:65" s="14" customFormat="1" ht="11.25">
      <c r="B444" s="219"/>
      <c r="C444" s="220"/>
      <c r="D444" s="210" t="s">
        <v>219</v>
      </c>
      <c r="E444" s="221" t="s">
        <v>21</v>
      </c>
      <c r="F444" s="222" t="s">
        <v>5057</v>
      </c>
      <c r="G444" s="220"/>
      <c r="H444" s="223">
        <v>12.97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219</v>
      </c>
      <c r="AU444" s="229" t="s">
        <v>82</v>
      </c>
      <c r="AV444" s="14" t="s">
        <v>82</v>
      </c>
      <c r="AW444" s="14" t="s">
        <v>34</v>
      </c>
      <c r="AX444" s="14" t="s">
        <v>73</v>
      </c>
      <c r="AY444" s="229" t="s">
        <v>211</v>
      </c>
    </row>
    <row r="445" spans="1:65" s="13" customFormat="1" ht="11.25">
      <c r="B445" s="208"/>
      <c r="C445" s="209"/>
      <c r="D445" s="210" t="s">
        <v>219</v>
      </c>
      <c r="E445" s="211" t="s">
        <v>21</v>
      </c>
      <c r="F445" s="212" t="s">
        <v>5058</v>
      </c>
      <c r="G445" s="209"/>
      <c r="H445" s="211" t="s">
        <v>21</v>
      </c>
      <c r="I445" s="213"/>
      <c r="J445" s="209"/>
      <c r="K445" s="209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219</v>
      </c>
      <c r="AU445" s="218" t="s">
        <v>82</v>
      </c>
      <c r="AV445" s="13" t="s">
        <v>80</v>
      </c>
      <c r="AW445" s="13" t="s">
        <v>34</v>
      </c>
      <c r="AX445" s="13" t="s">
        <v>73</v>
      </c>
      <c r="AY445" s="218" t="s">
        <v>211</v>
      </c>
    </row>
    <row r="446" spans="1:65" s="14" customFormat="1" ht="11.25">
      <c r="B446" s="219"/>
      <c r="C446" s="220"/>
      <c r="D446" s="210" t="s">
        <v>219</v>
      </c>
      <c r="E446" s="221" t="s">
        <v>21</v>
      </c>
      <c r="F446" s="222" t="s">
        <v>5059</v>
      </c>
      <c r="G446" s="220"/>
      <c r="H446" s="223">
        <v>11.95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219</v>
      </c>
      <c r="AU446" s="229" t="s">
        <v>82</v>
      </c>
      <c r="AV446" s="14" t="s">
        <v>82</v>
      </c>
      <c r="AW446" s="14" t="s">
        <v>34</v>
      </c>
      <c r="AX446" s="14" t="s">
        <v>73</v>
      </c>
      <c r="AY446" s="229" t="s">
        <v>211</v>
      </c>
    </row>
    <row r="447" spans="1:65" s="15" customFormat="1" ht="11.25">
      <c r="B447" s="230"/>
      <c r="C447" s="231"/>
      <c r="D447" s="210" t="s">
        <v>219</v>
      </c>
      <c r="E447" s="232" t="s">
        <v>21</v>
      </c>
      <c r="F447" s="233" t="s">
        <v>225</v>
      </c>
      <c r="G447" s="231"/>
      <c r="H447" s="234">
        <v>334.37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219</v>
      </c>
      <c r="AU447" s="240" t="s">
        <v>82</v>
      </c>
      <c r="AV447" s="15" t="s">
        <v>100</v>
      </c>
      <c r="AW447" s="15" t="s">
        <v>34</v>
      </c>
      <c r="AX447" s="15" t="s">
        <v>80</v>
      </c>
      <c r="AY447" s="240" t="s">
        <v>211</v>
      </c>
    </row>
    <row r="448" spans="1:65" s="2" customFormat="1" ht="21.75" customHeight="1">
      <c r="A448" s="36"/>
      <c r="B448" s="37"/>
      <c r="C448" s="252" t="s">
        <v>619</v>
      </c>
      <c r="D448" s="252" t="s">
        <v>399</v>
      </c>
      <c r="E448" s="253" t="s">
        <v>5060</v>
      </c>
      <c r="F448" s="254" t="s">
        <v>4540</v>
      </c>
      <c r="G448" s="255" t="s">
        <v>216</v>
      </c>
      <c r="H448" s="256">
        <v>367.80700000000002</v>
      </c>
      <c r="I448" s="257"/>
      <c r="J448" s="258">
        <f>ROUND(I448*H448,2)</f>
        <v>0</v>
      </c>
      <c r="K448" s="254" t="s">
        <v>217</v>
      </c>
      <c r="L448" s="259"/>
      <c r="M448" s="260" t="s">
        <v>21</v>
      </c>
      <c r="N448" s="261" t="s">
        <v>44</v>
      </c>
      <c r="O448" s="66"/>
      <c r="P448" s="204">
        <f>O448*H448</f>
        <v>0</v>
      </c>
      <c r="Q448" s="204">
        <v>3.5500000000000002E-3</v>
      </c>
      <c r="R448" s="204">
        <f>Q448*H448</f>
        <v>1.3057148500000002</v>
      </c>
      <c r="S448" s="204">
        <v>0</v>
      </c>
      <c r="T448" s="20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06" t="s">
        <v>435</v>
      </c>
      <c r="AT448" s="206" t="s">
        <v>399</v>
      </c>
      <c r="AU448" s="206" t="s">
        <v>82</v>
      </c>
      <c r="AY448" s="19" t="s">
        <v>211</v>
      </c>
      <c r="BE448" s="207">
        <f>IF(N448="základní",J448,0)</f>
        <v>0</v>
      </c>
      <c r="BF448" s="207">
        <f>IF(N448="snížená",J448,0)</f>
        <v>0</v>
      </c>
      <c r="BG448" s="207">
        <f>IF(N448="zákl. přenesená",J448,0)</f>
        <v>0</v>
      </c>
      <c r="BH448" s="207">
        <f>IF(N448="sníž. přenesená",J448,0)</f>
        <v>0</v>
      </c>
      <c r="BI448" s="207">
        <f>IF(N448="nulová",J448,0)</f>
        <v>0</v>
      </c>
      <c r="BJ448" s="19" t="s">
        <v>80</v>
      </c>
      <c r="BK448" s="207">
        <f>ROUND(I448*H448,2)</f>
        <v>0</v>
      </c>
      <c r="BL448" s="19" t="s">
        <v>330</v>
      </c>
      <c r="BM448" s="206" t="s">
        <v>5061</v>
      </c>
    </row>
    <row r="449" spans="1:65" s="14" customFormat="1" ht="11.25">
      <c r="B449" s="219"/>
      <c r="C449" s="220"/>
      <c r="D449" s="210" t="s">
        <v>219</v>
      </c>
      <c r="E449" s="221" t="s">
        <v>21</v>
      </c>
      <c r="F449" s="222" t="s">
        <v>5062</v>
      </c>
      <c r="G449" s="220"/>
      <c r="H449" s="223">
        <v>222.53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219</v>
      </c>
      <c r="AU449" s="229" t="s">
        <v>82</v>
      </c>
      <c r="AV449" s="14" t="s">
        <v>82</v>
      </c>
      <c r="AW449" s="14" t="s">
        <v>34</v>
      </c>
      <c r="AX449" s="14" t="s">
        <v>73</v>
      </c>
      <c r="AY449" s="229" t="s">
        <v>211</v>
      </c>
    </row>
    <row r="450" spans="1:65" s="14" customFormat="1" ht="11.25">
      <c r="B450" s="219"/>
      <c r="C450" s="220"/>
      <c r="D450" s="210" t="s">
        <v>219</v>
      </c>
      <c r="E450" s="221" t="s">
        <v>21</v>
      </c>
      <c r="F450" s="222" t="s">
        <v>5063</v>
      </c>
      <c r="G450" s="220"/>
      <c r="H450" s="223">
        <v>117.86499999999999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219</v>
      </c>
      <c r="AU450" s="229" t="s">
        <v>82</v>
      </c>
      <c r="AV450" s="14" t="s">
        <v>82</v>
      </c>
      <c r="AW450" s="14" t="s">
        <v>34</v>
      </c>
      <c r="AX450" s="14" t="s">
        <v>73</v>
      </c>
      <c r="AY450" s="229" t="s">
        <v>211</v>
      </c>
    </row>
    <row r="451" spans="1:65" s="13" customFormat="1" ht="11.25">
      <c r="B451" s="208"/>
      <c r="C451" s="209"/>
      <c r="D451" s="210" t="s">
        <v>219</v>
      </c>
      <c r="E451" s="211" t="s">
        <v>21</v>
      </c>
      <c r="F451" s="212" t="s">
        <v>5055</v>
      </c>
      <c r="G451" s="209"/>
      <c r="H451" s="211" t="s">
        <v>21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219</v>
      </c>
      <c r="AU451" s="218" t="s">
        <v>82</v>
      </c>
      <c r="AV451" s="13" t="s">
        <v>80</v>
      </c>
      <c r="AW451" s="13" t="s">
        <v>34</v>
      </c>
      <c r="AX451" s="13" t="s">
        <v>73</v>
      </c>
      <c r="AY451" s="218" t="s">
        <v>211</v>
      </c>
    </row>
    <row r="452" spans="1:65" s="13" customFormat="1" ht="11.25">
      <c r="B452" s="208"/>
      <c r="C452" s="209"/>
      <c r="D452" s="210" t="s">
        <v>219</v>
      </c>
      <c r="E452" s="211" t="s">
        <v>21</v>
      </c>
      <c r="F452" s="212" t="s">
        <v>5056</v>
      </c>
      <c r="G452" s="209"/>
      <c r="H452" s="211" t="s">
        <v>21</v>
      </c>
      <c r="I452" s="213"/>
      <c r="J452" s="209"/>
      <c r="K452" s="209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219</v>
      </c>
      <c r="AU452" s="218" t="s">
        <v>82</v>
      </c>
      <c r="AV452" s="13" t="s">
        <v>80</v>
      </c>
      <c r="AW452" s="13" t="s">
        <v>34</v>
      </c>
      <c r="AX452" s="13" t="s">
        <v>73</v>
      </c>
      <c r="AY452" s="218" t="s">
        <v>211</v>
      </c>
    </row>
    <row r="453" spans="1:65" s="14" customFormat="1" ht="11.25">
      <c r="B453" s="219"/>
      <c r="C453" s="220"/>
      <c r="D453" s="210" t="s">
        <v>219</v>
      </c>
      <c r="E453" s="221" t="s">
        <v>21</v>
      </c>
      <c r="F453" s="222" t="s">
        <v>5064</v>
      </c>
      <c r="G453" s="220"/>
      <c r="H453" s="223">
        <v>14.266999999999999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219</v>
      </c>
      <c r="AU453" s="229" t="s">
        <v>82</v>
      </c>
      <c r="AV453" s="14" t="s">
        <v>82</v>
      </c>
      <c r="AW453" s="14" t="s">
        <v>34</v>
      </c>
      <c r="AX453" s="14" t="s">
        <v>73</v>
      </c>
      <c r="AY453" s="229" t="s">
        <v>211</v>
      </c>
    </row>
    <row r="454" spans="1:65" s="13" customFormat="1" ht="11.25">
      <c r="B454" s="208"/>
      <c r="C454" s="209"/>
      <c r="D454" s="210" t="s">
        <v>219</v>
      </c>
      <c r="E454" s="211" t="s">
        <v>21</v>
      </c>
      <c r="F454" s="212" t="s">
        <v>5058</v>
      </c>
      <c r="G454" s="209"/>
      <c r="H454" s="211" t="s">
        <v>21</v>
      </c>
      <c r="I454" s="213"/>
      <c r="J454" s="209"/>
      <c r="K454" s="209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219</v>
      </c>
      <c r="AU454" s="218" t="s">
        <v>82</v>
      </c>
      <c r="AV454" s="13" t="s">
        <v>80</v>
      </c>
      <c r="AW454" s="13" t="s">
        <v>34</v>
      </c>
      <c r="AX454" s="13" t="s">
        <v>73</v>
      </c>
      <c r="AY454" s="218" t="s">
        <v>211</v>
      </c>
    </row>
    <row r="455" spans="1:65" s="14" customFormat="1" ht="11.25">
      <c r="B455" s="219"/>
      <c r="C455" s="220"/>
      <c r="D455" s="210" t="s">
        <v>219</v>
      </c>
      <c r="E455" s="221" t="s">
        <v>21</v>
      </c>
      <c r="F455" s="222" t="s">
        <v>5065</v>
      </c>
      <c r="G455" s="220"/>
      <c r="H455" s="223">
        <v>13.145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219</v>
      </c>
      <c r="AU455" s="229" t="s">
        <v>82</v>
      </c>
      <c r="AV455" s="14" t="s">
        <v>82</v>
      </c>
      <c r="AW455" s="14" t="s">
        <v>34</v>
      </c>
      <c r="AX455" s="14" t="s">
        <v>73</v>
      </c>
      <c r="AY455" s="229" t="s">
        <v>211</v>
      </c>
    </row>
    <row r="456" spans="1:65" s="15" customFormat="1" ht="11.25">
      <c r="B456" s="230"/>
      <c r="C456" s="231"/>
      <c r="D456" s="210" t="s">
        <v>219</v>
      </c>
      <c r="E456" s="232" t="s">
        <v>21</v>
      </c>
      <c r="F456" s="233" t="s">
        <v>225</v>
      </c>
      <c r="G456" s="231"/>
      <c r="H456" s="234">
        <v>367.80700000000002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219</v>
      </c>
      <c r="AU456" s="240" t="s">
        <v>82</v>
      </c>
      <c r="AV456" s="15" t="s">
        <v>100</v>
      </c>
      <c r="AW456" s="15" t="s">
        <v>34</v>
      </c>
      <c r="AX456" s="15" t="s">
        <v>80</v>
      </c>
      <c r="AY456" s="240" t="s">
        <v>211</v>
      </c>
    </row>
    <row r="457" spans="1:65" s="2" customFormat="1" ht="16.5" customHeight="1">
      <c r="A457" s="36"/>
      <c r="B457" s="37"/>
      <c r="C457" s="195" t="s">
        <v>623</v>
      </c>
      <c r="D457" s="195" t="s">
        <v>213</v>
      </c>
      <c r="E457" s="196" t="s">
        <v>2598</v>
      </c>
      <c r="F457" s="197" t="s">
        <v>2599</v>
      </c>
      <c r="G457" s="198" t="s">
        <v>438</v>
      </c>
      <c r="H457" s="199">
        <v>64.2</v>
      </c>
      <c r="I457" s="200"/>
      <c r="J457" s="201">
        <f>ROUND(I457*H457,2)</f>
        <v>0</v>
      </c>
      <c r="K457" s="197" t="s">
        <v>21</v>
      </c>
      <c r="L457" s="41"/>
      <c r="M457" s="202" t="s">
        <v>21</v>
      </c>
      <c r="N457" s="203" t="s">
        <v>44</v>
      </c>
      <c r="O457" s="66"/>
      <c r="P457" s="204">
        <f>O457*H457</f>
        <v>0</v>
      </c>
      <c r="Q457" s="204">
        <v>0</v>
      </c>
      <c r="R457" s="204">
        <f>Q457*H457</f>
        <v>0</v>
      </c>
      <c r="S457" s="204">
        <v>0</v>
      </c>
      <c r="T457" s="20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06" t="s">
        <v>330</v>
      </c>
      <c r="AT457" s="206" t="s">
        <v>213</v>
      </c>
      <c r="AU457" s="206" t="s">
        <v>82</v>
      </c>
      <c r="AY457" s="19" t="s">
        <v>211</v>
      </c>
      <c r="BE457" s="207">
        <f>IF(N457="základní",J457,0)</f>
        <v>0</v>
      </c>
      <c r="BF457" s="207">
        <f>IF(N457="snížená",J457,0)</f>
        <v>0</v>
      </c>
      <c r="BG457" s="207">
        <f>IF(N457="zákl. přenesená",J457,0)</f>
        <v>0</v>
      </c>
      <c r="BH457" s="207">
        <f>IF(N457="sníž. přenesená",J457,0)</f>
        <v>0</v>
      </c>
      <c r="BI457" s="207">
        <f>IF(N457="nulová",J457,0)</f>
        <v>0</v>
      </c>
      <c r="BJ457" s="19" t="s">
        <v>80</v>
      </c>
      <c r="BK457" s="207">
        <f>ROUND(I457*H457,2)</f>
        <v>0</v>
      </c>
      <c r="BL457" s="19" t="s">
        <v>330</v>
      </c>
      <c r="BM457" s="206" t="s">
        <v>5066</v>
      </c>
    </row>
    <row r="458" spans="1:65" s="13" customFormat="1" ht="11.25">
      <c r="B458" s="208"/>
      <c r="C458" s="209"/>
      <c r="D458" s="210" t="s">
        <v>219</v>
      </c>
      <c r="E458" s="211" t="s">
        <v>21</v>
      </c>
      <c r="F458" s="212" t="s">
        <v>2601</v>
      </c>
      <c r="G458" s="209"/>
      <c r="H458" s="211" t="s">
        <v>21</v>
      </c>
      <c r="I458" s="213"/>
      <c r="J458" s="209"/>
      <c r="K458" s="209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219</v>
      </c>
      <c r="AU458" s="218" t="s">
        <v>82</v>
      </c>
      <c r="AV458" s="13" t="s">
        <v>80</v>
      </c>
      <c r="AW458" s="13" t="s">
        <v>34</v>
      </c>
      <c r="AX458" s="13" t="s">
        <v>73</v>
      </c>
      <c r="AY458" s="218" t="s">
        <v>211</v>
      </c>
    </row>
    <row r="459" spans="1:65" s="13" customFormat="1" ht="11.25">
      <c r="B459" s="208"/>
      <c r="C459" s="209"/>
      <c r="D459" s="210" t="s">
        <v>219</v>
      </c>
      <c r="E459" s="211" t="s">
        <v>21</v>
      </c>
      <c r="F459" s="212" t="s">
        <v>5067</v>
      </c>
      <c r="G459" s="209"/>
      <c r="H459" s="211" t="s">
        <v>21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219</v>
      </c>
      <c r="AU459" s="218" t="s">
        <v>82</v>
      </c>
      <c r="AV459" s="13" t="s">
        <v>80</v>
      </c>
      <c r="AW459" s="13" t="s">
        <v>34</v>
      </c>
      <c r="AX459" s="13" t="s">
        <v>73</v>
      </c>
      <c r="AY459" s="218" t="s">
        <v>211</v>
      </c>
    </row>
    <row r="460" spans="1:65" s="13" customFormat="1" ht="11.25">
      <c r="B460" s="208"/>
      <c r="C460" s="209"/>
      <c r="D460" s="210" t="s">
        <v>219</v>
      </c>
      <c r="E460" s="211" t="s">
        <v>21</v>
      </c>
      <c r="F460" s="212" t="s">
        <v>4922</v>
      </c>
      <c r="G460" s="209"/>
      <c r="H460" s="211" t="s">
        <v>21</v>
      </c>
      <c r="I460" s="213"/>
      <c r="J460" s="209"/>
      <c r="K460" s="209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219</v>
      </c>
      <c r="AU460" s="218" t="s">
        <v>82</v>
      </c>
      <c r="AV460" s="13" t="s">
        <v>80</v>
      </c>
      <c r="AW460" s="13" t="s">
        <v>34</v>
      </c>
      <c r="AX460" s="13" t="s">
        <v>73</v>
      </c>
      <c r="AY460" s="218" t="s">
        <v>211</v>
      </c>
    </row>
    <row r="461" spans="1:65" s="14" customFormat="1" ht="11.25">
      <c r="B461" s="219"/>
      <c r="C461" s="220"/>
      <c r="D461" s="210" t="s">
        <v>219</v>
      </c>
      <c r="E461" s="221" t="s">
        <v>21</v>
      </c>
      <c r="F461" s="222" t="s">
        <v>5068</v>
      </c>
      <c r="G461" s="220"/>
      <c r="H461" s="223">
        <v>6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219</v>
      </c>
      <c r="AU461" s="229" t="s">
        <v>82</v>
      </c>
      <c r="AV461" s="14" t="s">
        <v>82</v>
      </c>
      <c r="AW461" s="14" t="s">
        <v>34</v>
      </c>
      <c r="AX461" s="14" t="s">
        <v>73</v>
      </c>
      <c r="AY461" s="229" t="s">
        <v>211</v>
      </c>
    </row>
    <row r="462" spans="1:65" s="14" customFormat="1" ht="11.25">
      <c r="B462" s="219"/>
      <c r="C462" s="220"/>
      <c r="D462" s="210" t="s">
        <v>219</v>
      </c>
      <c r="E462" s="221" t="s">
        <v>21</v>
      </c>
      <c r="F462" s="222" t="s">
        <v>5069</v>
      </c>
      <c r="G462" s="220"/>
      <c r="H462" s="223">
        <v>12.6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219</v>
      </c>
      <c r="AU462" s="229" t="s">
        <v>82</v>
      </c>
      <c r="AV462" s="14" t="s">
        <v>82</v>
      </c>
      <c r="AW462" s="14" t="s">
        <v>34</v>
      </c>
      <c r="AX462" s="14" t="s">
        <v>73</v>
      </c>
      <c r="AY462" s="229" t="s">
        <v>211</v>
      </c>
    </row>
    <row r="463" spans="1:65" s="14" customFormat="1" ht="11.25">
      <c r="B463" s="219"/>
      <c r="C463" s="220"/>
      <c r="D463" s="210" t="s">
        <v>219</v>
      </c>
      <c r="E463" s="221" t="s">
        <v>21</v>
      </c>
      <c r="F463" s="222" t="s">
        <v>5070</v>
      </c>
      <c r="G463" s="220"/>
      <c r="H463" s="223">
        <v>9.4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219</v>
      </c>
      <c r="AU463" s="229" t="s">
        <v>82</v>
      </c>
      <c r="AV463" s="14" t="s">
        <v>82</v>
      </c>
      <c r="AW463" s="14" t="s">
        <v>34</v>
      </c>
      <c r="AX463" s="14" t="s">
        <v>73</v>
      </c>
      <c r="AY463" s="229" t="s">
        <v>211</v>
      </c>
    </row>
    <row r="464" spans="1:65" s="14" customFormat="1" ht="11.25">
      <c r="B464" s="219"/>
      <c r="C464" s="220"/>
      <c r="D464" s="210" t="s">
        <v>219</v>
      </c>
      <c r="E464" s="221" t="s">
        <v>21</v>
      </c>
      <c r="F464" s="222" t="s">
        <v>5071</v>
      </c>
      <c r="G464" s="220"/>
      <c r="H464" s="223">
        <v>3.6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219</v>
      </c>
      <c r="AU464" s="229" t="s">
        <v>82</v>
      </c>
      <c r="AV464" s="14" t="s">
        <v>82</v>
      </c>
      <c r="AW464" s="14" t="s">
        <v>34</v>
      </c>
      <c r="AX464" s="14" t="s">
        <v>73</v>
      </c>
      <c r="AY464" s="229" t="s">
        <v>211</v>
      </c>
    </row>
    <row r="465" spans="1:65" s="13" customFormat="1" ht="11.25">
      <c r="B465" s="208"/>
      <c r="C465" s="209"/>
      <c r="D465" s="210" t="s">
        <v>219</v>
      </c>
      <c r="E465" s="211" t="s">
        <v>21</v>
      </c>
      <c r="F465" s="212" t="s">
        <v>4871</v>
      </c>
      <c r="G465" s="209"/>
      <c r="H465" s="211" t="s">
        <v>21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219</v>
      </c>
      <c r="AU465" s="218" t="s">
        <v>82</v>
      </c>
      <c r="AV465" s="13" t="s">
        <v>80</v>
      </c>
      <c r="AW465" s="13" t="s">
        <v>34</v>
      </c>
      <c r="AX465" s="13" t="s">
        <v>73</v>
      </c>
      <c r="AY465" s="218" t="s">
        <v>211</v>
      </c>
    </row>
    <row r="466" spans="1:65" s="14" customFormat="1" ht="11.25">
      <c r="B466" s="219"/>
      <c r="C466" s="220"/>
      <c r="D466" s="210" t="s">
        <v>219</v>
      </c>
      <c r="E466" s="221" t="s">
        <v>21</v>
      </c>
      <c r="F466" s="222" t="s">
        <v>5072</v>
      </c>
      <c r="G466" s="220"/>
      <c r="H466" s="223">
        <v>10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219</v>
      </c>
      <c r="AU466" s="229" t="s">
        <v>82</v>
      </c>
      <c r="AV466" s="14" t="s">
        <v>82</v>
      </c>
      <c r="AW466" s="14" t="s">
        <v>34</v>
      </c>
      <c r="AX466" s="14" t="s">
        <v>73</v>
      </c>
      <c r="AY466" s="229" t="s">
        <v>211</v>
      </c>
    </row>
    <row r="467" spans="1:65" s="14" customFormat="1" ht="11.25">
      <c r="B467" s="219"/>
      <c r="C467" s="220"/>
      <c r="D467" s="210" t="s">
        <v>219</v>
      </c>
      <c r="E467" s="221" t="s">
        <v>21</v>
      </c>
      <c r="F467" s="222" t="s">
        <v>5073</v>
      </c>
      <c r="G467" s="220"/>
      <c r="H467" s="223">
        <v>9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219</v>
      </c>
      <c r="AU467" s="229" t="s">
        <v>82</v>
      </c>
      <c r="AV467" s="14" t="s">
        <v>82</v>
      </c>
      <c r="AW467" s="14" t="s">
        <v>34</v>
      </c>
      <c r="AX467" s="14" t="s">
        <v>73</v>
      </c>
      <c r="AY467" s="229" t="s">
        <v>211</v>
      </c>
    </row>
    <row r="468" spans="1:65" s="14" customFormat="1" ht="11.25">
      <c r="B468" s="219"/>
      <c r="C468" s="220"/>
      <c r="D468" s="210" t="s">
        <v>219</v>
      </c>
      <c r="E468" s="221" t="s">
        <v>21</v>
      </c>
      <c r="F468" s="222" t="s">
        <v>5071</v>
      </c>
      <c r="G468" s="220"/>
      <c r="H468" s="223">
        <v>3.6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219</v>
      </c>
      <c r="AU468" s="229" t="s">
        <v>82</v>
      </c>
      <c r="AV468" s="14" t="s">
        <v>82</v>
      </c>
      <c r="AW468" s="14" t="s">
        <v>34</v>
      </c>
      <c r="AX468" s="14" t="s">
        <v>73</v>
      </c>
      <c r="AY468" s="229" t="s">
        <v>211</v>
      </c>
    </row>
    <row r="469" spans="1:65" s="13" customFormat="1" ht="11.25">
      <c r="B469" s="208"/>
      <c r="C469" s="209"/>
      <c r="D469" s="210" t="s">
        <v>219</v>
      </c>
      <c r="E469" s="211" t="s">
        <v>21</v>
      </c>
      <c r="F469" s="212" t="s">
        <v>1222</v>
      </c>
      <c r="G469" s="209"/>
      <c r="H469" s="211" t="s">
        <v>21</v>
      </c>
      <c r="I469" s="213"/>
      <c r="J469" s="209"/>
      <c r="K469" s="209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219</v>
      </c>
      <c r="AU469" s="218" t="s">
        <v>82</v>
      </c>
      <c r="AV469" s="13" t="s">
        <v>80</v>
      </c>
      <c r="AW469" s="13" t="s">
        <v>34</v>
      </c>
      <c r="AX469" s="13" t="s">
        <v>73</v>
      </c>
      <c r="AY469" s="218" t="s">
        <v>211</v>
      </c>
    </row>
    <row r="470" spans="1:65" s="14" customFormat="1" ht="11.25">
      <c r="B470" s="219"/>
      <c r="C470" s="220"/>
      <c r="D470" s="210" t="s">
        <v>219</v>
      </c>
      <c r="E470" s="221" t="s">
        <v>21</v>
      </c>
      <c r="F470" s="222" t="s">
        <v>2610</v>
      </c>
      <c r="G470" s="220"/>
      <c r="H470" s="223">
        <v>10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219</v>
      </c>
      <c r="AU470" s="229" t="s">
        <v>82</v>
      </c>
      <c r="AV470" s="14" t="s">
        <v>82</v>
      </c>
      <c r="AW470" s="14" t="s">
        <v>34</v>
      </c>
      <c r="AX470" s="14" t="s">
        <v>73</v>
      </c>
      <c r="AY470" s="229" t="s">
        <v>211</v>
      </c>
    </row>
    <row r="471" spans="1:65" s="15" customFormat="1" ht="11.25">
      <c r="B471" s="230"/>
      <c r="C471" s="231"/>
      <c r="D471" s="210" t="s">
        <v>219</v>
      </c>
      <c r="E471" s="232" t="s">
        <v>21</v>
      </c>
      <c r="F471" s="233" t="s">
        <v>225</v>
      </c>
      <c r="G471" s="231"/>
      <c r="H471" s="234">
        <v>64.2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219</v>
      </c>
      <c r="AU471" s="240" t="s">
        <v>82</v>
      </c>
      <c r="AV471" s="15" t="s">
        <v>100</v>
      </c>
      <c r="AW471" s="15" t="s">
        <v>34</v>
      </c>
      <c r="AX471" s="15" t="s">
        <v>80</v>
      </c>
      <c r="AY471" s="240" t="s">
        <v>211</v>
      </c>
    </row>
    <row r="472" spans="1:65" s="2" customFormat="1" ht="16.5" customHeight="1">
      <c r="A472" s="36"/>
      <c r="B472" s="37"/>
      <c r="C472" s="195" t="s">
        <v>627</v>
      </c>
      <c r="D472" s="195" t="s">
        <v>213</v>
      </c>
      <c r="E472" s="196" t="s">
        <v>2584</v>
      </c>
      <c r="F472" s="197" t="s">
        <v>2585</v>
      </c>
      <c r="G472" s="198" t="s">
        <v>438</v>
      </c>
      <c r="H472" s="199">
        <v>204.6</v>
      </c>
      <c r="I472" s="200"/>
      <c r="J472" s="201">
        <f>ROUND(I472*H472,2)</f>
        <v>0</v>
      </c>
      <c r="K472" s="197" t="s">
        <v>21</v>
      </c>
      <c r="L472" s="41"/>
      <c r="M472" s="202" t="s">
        <v>21</v>
      </c>
      <c r="N472" s="203" t="s">
        <v>44</v>
      </c>
      <c r="O472" s="66"/>
      <c r="P472" s="204">
        <f>O472*H472</f>
        <v>0</v>
      </c>
      <c r="Q472" s="204">
        <v>1.0000000000000001E-5</v>
      </c>
      <c r="R472" s="204">
        <f>Q472*H472</f>
        <v>2.0460000000000001E-3</v>
      </c>
      <c r="S472" s="204">
        <v>0</v>
      </c>
      <c r="T472" s="20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06" t="s">
        <v>330</v>
      </c>
      <c r="AT472" s="206" t="s">
        <v>213</v>
      </c>
      <c r="AU472" s="206" t="s">
        <v>82</v>
      </c>
      <c r="AY472" s="19" t="s">
        <v>211</v>
      </c>
      <c r="BE472" s="207">
        <f>IF(N472="základní",J472,0)</f>
        <v>0</v>
      </c>
      <c r="BF472" s="207">
        <f>IF(N472="snížená",J472,0)</f>
        <v>0</v>
      </c>
      <c r="BG472" s="207">
        <f>IF(N472="zákl. přenesená",J472,0)</f>
        <v>0</v>
      </c>
      <c r="BH472" s="207">
        <f>IF(N472="sníž. přenesená",J472,0)</f>
        <v>0</v>
      </c>
      <c r="BI472" s="207">
        <f>IF(N472="nulová",J472,0)</f>
        <v>0</v>
      </c>
      <c r="BJ472" s="19" t="s">
        <v>80</v>
      </c>
      <c r="BK472" s="207">
        <f>ROUND(I472*H472,2)</f>
        <v>0</v>
      </c>
      <c r="BL472" s="19" t="s">
        <v>330</v>
      </c>
      <c r="BM472" s="206" t="s">
        <v>5074</v>
      </c>
    </row>
    <row r="473" spans="1:65" s="13" customFormat="1" ht="11.25">
      <c r="B473" s="208"/>
      <c r="C473" s="209"/>
      <c r="D473" s="210" t="s">
        <v>219</v>
      </c>
      <c r="E473" s="211" t="s">
        <v>21</v>
      </c>
      <c r="F473" s="212" t="s">
        <v>5056</v>
      </c>
      <c r="G473" s="209"/>
      <c r="H473" s="211" t="s">
        <v>21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219</v>
      </c>
      <c r="AU473" s="218" t="s">
        <v>82</v>
      </c>
      <c r="AV473" s="13" t="s">
        <v>80</v>
      </c>
      <c r="AW473" s="13" t="s">
        <v>34</v>
      </c>
      <c r="AX473" s="13" t="s">
        <v>73</v>
      </c>
      <c r="AY473" s="218" t="s">
        <v>211</v>
      </c>
    </row>
    <row r="474" spans="1:65" s="14" customFormat="1" ht="11.25">
      <c r="B474" s="219"/>
      <c r="C474" s="220"/>
      <c r="D474" s="210" t="s">
        <v>219</v>
      </c>
      <c r="E474" s="221" t="s">
        <v>21</v>
      </c>
      <c r="F474" s="222" t="s">
        <v>4896</v>
      </c>
      <c r="G474" s="220"/>
      <c r="H474" s="223">
        <v>129.69999999999999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219</v>
      </c>
      <c r="AU474" s="229" t="s">
        <v>82</v>
      </c>
      <c r="AV474" s="14" t="s">
        <v>82</v>
      </c>
      <c r="AW474" s="14" t="s">
        <v>34</v>
      </c>
      <c r="AX474" s="14" t="s">
        <v>73</v>
      </c>
      <c r="AY474" s="229" t="s">
        <v>211</v>
      </c>
    </row>
    <row r="475" spans="1:65" s="14" customFormat="1" ht="11.25">
      <c r="B475" s="219"/>
      <c r="C475" s="220"/>
      <c r="D475" s="210" t="s">
        <v>219</v>
      </c>
      <c r="E475" s="221" t="s">
        <v>21</v>
      </c>
      <c r="F475" s="222" t="s">
        <v>5075</v>
      </c>
      <c r="G475" s="220"/>
      <c r="H475" s="223">
        <v>-23.2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219</v>
      </c>
      <c r="AU475" s="229" t="s">
        <v>82</v>
      </c>
      <c r="AV475" s="14" t="s">
        <v>82</v>
      </c>
      <c r="AW475" s="14" t="s">
        <v>34</v>
      </c>
      <c r="AX475" s="14" t="s">
        <v>73</v>
      </c>
      <c r="AY475" s="229" t="s">
        <v>211</v>
      </c>
    </row>
    <row r="476" spans="1:65" s="13" customFormat="1" ht="11.25">
      <c r="B476" s="208"/>
      <c r="C476" s="209"/>
      <c r="D476" s="210" t="s">
        <v>219</v>
      </c>
      <c r="E476" s="211" t="s">
        <v>21</v>
      </c>
      <c r="F476" s="212" t="s">
        <v>5058</v>
      </c>
      <c r="G476" s="209"/>
      <c r="H476" s="211" t="s">
        <v>21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219</v>
      </c>
      <c r="AU476" s="218" t="s">
        <v>82</v>
      </c>
      <c r="AV476" s="13" t="s">
        <v>80</v>
      </c>
      <c r="AW476" s="13" t="s">
        <v>34</v>
      </c>
      <c r="AX476" s="13" t="s">
        <v>73</v>
      </c>
      <c r="AY476" s="218" t="s">
        <v>211</v>
      </c>
    </row>
    <row r="477" spans="1:65" s="14" customFormat="1" ht="11.25">
      <c r="B477" s="219"/>
      <c r="C477" s="220"/>
      <c r="D477" s="210" t="s">
        <v>219</v>
      </c>
      <c r="E477" s="221" t="s">
        <v>21</v>
      </c>
      <c r="F477" s="222" t="s">
        <v>4892</v>
      </c>
      <c r="G477" s="220"/>
      <c r="H477" s="223">
        <v>119.5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219</v>
      </c>
      <c r="AU477" s="229" t="s">
        <v>82</v>
      </c>
      <c r="AV477" s="14" t="s">
        <v>82</v>
      </c>
      <c r="AW477" s="14" t="s">
        <v>34</v>
      </c>
      <c r="AX477" s="14" t="s">
        <v>73</v>
      </c>
      <c r="AY477" s="229" t="s">
        <v>211</v>
      </c>
    </row>
    <row r="478" spans="1:65" s="14" customFormat="1" ht="11.25">
      <c r="B478" s="219"/>
      <c r="C478" s="220"/>
      <c r="D478" s="210" t="s">
        <v>219</v>
      </c>
      <c r="E478" s="221" t="s">
        <v>21</v>
      </c>
      <c r="F478" s="222" t="s">
        <v>5076</v>
      </c>
      <c r="G478" s="220"/>
      <c r="H478" s="223">
        <v>-21.4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219</v>
      </c>
      <c r="AU478" s="229" t="s">
        <v>82</v>
      </c>
      <c r="AV478" s="14" t="s">
        <v>82</v>
      </c>
      <c r="AW478" s="14" t="s">
        <v>34</v>
      </c>
      <c r="AX478" s="14" t="s">
        <v>73</v>
      </c>
      <c r="AY478" s="229" t="s">
        <v>211</v>
      </c>
    </row>
    <row r="479" spans="1:65" s="16" customFormat="1" ht="11.25">
      <c r="B479" s="241"/>
      <c r="C479" s="242"/>
      <c r="D479" s="210" t="s">
        <v>219</v>
      </c>
      <c r="E479" s="243" t="s">
        <v>1200</v>
      </c>
      <c r="F479" s="244" t="s">
        <v>240</v>
      </c>
      <c r="G479" s="242"/>
      <c r="H479" s="245">
        <v>204.6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AT479" s="251" t="s">
        <v>219</v>
      </c>
      <c r="AU479" s="251" t="s">
        <v>82</v>
      </c>
      <c r="AV479" s="16" t="s">
        <v>88</v>
      </c>
      <c r="AW479" s="16" t="s">
        <v>34</v>
      </c>
      <c r="AX479" s="16" t="s">
        <v>80</v>
      </c>
      <c r="AY479" s="251" t="s">
        <v>211</v>
      </c>
    </row>
    <row r="480" spans="1:65" s="2" customFormat="1" ht="16.5" customHeight="1">
      <c r="A480" s="36"/>
      <c r="B480" s="37"/>
      <c r="C480" s="252" t="s">
        <v>632</v>
      </c>
      <c r="D480" s="252" t="s">
        <v>399</v>
      </c>
      <c r="E480" s="253" t="s">
        <v>2593</v>
      </c>
      <c r="F480" s="254" t="s">
        <v>2594</v>
      </c>
      <c r="G480" s="255" t="s">
        <v>438</v>
      </c>
      <c r="H480" s="256">
        <v>225.06</v>
      </c>
      <c r="I480" s="257"/>
      <c r="J480" s="258">
        <f>ROUND(I480*H480,2)</f>
        <v>0</v>
      </c>
      <c r="K480" s="254" t="s">
        <v>21</v>
      </c>
      <c r="L480" s="259"/>
      <c r="M480" s="260" t="s">
        <v>21</v>
      </c>
      <c r="N480" s="261" t="s">
        <v>44</v>
      </c>
      <c r="O480" s="66"/>
      <c r="P480" s="204">
        <f>O480*H480</f>
        <v>0</v>
      </c>
      <c r="Q480" s="204">
        <v>3.5E-4</v>
      </c>
      <c r="R480" s="204">
        <f>Q480*H480</f>
        <v>7.8770999999999994E-2</v>
      </c>
      <c r="S480" s="204">
        <v>0</v>
      </c>
      <c r="T480" s="20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06" t="s">
        <v>435</v>
      </c>
      <c r="AT480" s="206" t="s">
        <v>399</v>
      </c>
      <c r="AU480" s="206" t="s">
        <v>82</v>
      </c>
      <c r="AY480" s="19" t="s">
        <v>211</v>
      </c>
      <c r="BE480" s="207">
        <f>IF(N480="základní",J480,0)</f>
        <v>0</v>
      </c>
      <c r="BF480" s="207">
        <f>IF(N480="snížená",J480,0)</f>
        <v>0</v>
      </c>
      <c r="BG480" s="207">
        <f>IF(N480="zákl. přenesená",J480,0)</f>
        <v>0</v>
      </c>
      <c r="BH480" s="207">
        <f>IF(N480="sníž. přenesená",J480,0)</f>
        <v>0</v>
      </c>
      <c r="BI480" s="207">
        <f>IF(N480="nulová",J480,0)</f>
        <v>0</v>
      </c>
      <c r="BJ480" s="19" t="s">
        <v>80</v>
      </c>
      <c r="BK480" s="207">
        <f>ROUND(I480*H480,2)</f>
        <v>0</v>
      </c>
      <c r="BL480" s="19" t="s">
        <v>330</v>
      </c>
      <c r="BM480" s="206" t="s">
        <v>5077</v>
      </c>
    </row>
    <row r="481" spans="1:65" s="13" customFormat="1" ht="11.25">
      <c r="B481" s="208"/>
      <c r="C481" s="209"/>
      <c r="D481" s="210" t="s">
        <v>219</v>
      </c>
      <c r="E481" s="211" t="s">
        <v>21</v>
      </c>
      <c r="F481" s="212" t="s">
        <v>5078</v>
      </c>
      <c r="G481" s="209"/>
      <c r="H481" s="211" t="s">
        <v>21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219</v>
      </c>
      <c r="AU481" s="218" t="s">
        <v>82</v>
      </c>
      <c r="AV481" s="13" t="s">
        <v>80</v>
      </c>
      <c r="AW481" s="13" t="s">
        <v>34</v>
      </c>
      <c r="AX481" s="13" t="s">
        <v>73</v>
      </c>
      <c r="AY481" s="218" t="s">
        <v>211</v>
      </c>
    </row>
    <row r="482" spans="1:65" s="14" customFormat="1" ht="11.25">
      <c r="B482" s="219"/>
      <c r="C482" s="220"/>
      <c r="D482" s="210" t="s">
        <v>219</v>
      </c>
      <c r="E482" s="221" t="s">
        <v>21</v>
      </c>
      <c r="F482" s="222" t="s">
        <v>2596</v>
      </c>
      <c r="G482" s="220"/>
      <c r="H482" s="223">
        <v>225.06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219</v>
      </c>
      <c r="AU482" s="229" t="s">
        <v>82</v>
      </c>
      <c r="AV482" s="14" t="s">
        <v>82</v>
      </c>
      <c r="AW482" s="14" t="s">
        <v>34</v>
      </c>
      <c r="AX482" s="14" t="s">
        <v>80</v>
      </c>
      <c r="AY482" s="229" t="s">
        <v>211</v>
      </c>
    </row>
    <row r="483" spans="1:65" s="2" customFormat="1" ht="21.75" customHeight="1">
      <c r="A483" s="36"/>
      <c r="B483" s="37"/>
      <c r="C483" s="195" t="s">
        <v>638</v>
      </c>
      <c r="D483" s="195" t="s">
        <v>213</v>
      </c>
      <c r="E483" s="196" t="s">
        <v>5079</v>
      </c>
      <c r="F483" s="197" t="s">
        <v>5080</v>
      </c>
      <c r="G483" s="198" t="s">
        <v>370</v>
      </c>
      <c r="H483" s="199">
        <v>1.5089999999999999</v>
      </c>
      <c r="I483" s="200"/>
      <c r="J483" s="201">
        <f>ROUND(I483*H483,2)</f>
        <v>0</v>
      </c>
      <c r="K483" s="197" t="s">
        <v>217</v>
      </c>
      <c r="L483" s="41"/>
      <c r="M483" s="202" t="s">
        <v>21</v>
      </c>
      <c r="N483" s="203" t="s">
        <v>44</v>
      </c>
      <c r="O483" s="66"/>
      <c r="P483" s="204">
        <f>O483*H483</f>
        <v>0</v>
      </c>
      <c r="Q483" s="204">
        <v>0</v>
      </c>
      <c r="R483" s="204">
        <f>Q483*H483</f>
        <v>0</v>
      </c>
      <c r="S483" s="204">
        <v>0</v>
      </c>
      <c r="T483" s="20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206" t="s">
        <v>330</v>
      </c>
      <c r="AT483" s="206" t="s">
        <v>213</v>
      </c>
      <c r="AU483" s="206" t="s">
        <v>82</v>
      </c>
      <c r="AY483" s="19" t="s">
        <v>211</v>
      </c>
      <c r="BE483" s="207">
        <f>IF(N483="základní",J483,0)</f>
        <v>0</v>
      </c>
      <c r="BF483" s="207">
        <f>IF(N483="snížená",J483,0)</f>
        <v>0</v>
      </c>
      <c r="BG483" s="207">
        <f>IF(N483="zákl. přenesená",J483,0)</f>
        <v>0</v>
      </c>
      <c r="BH483" s="207">
        <f>IF(N483="sníž. přenesená",J483,0)</f>
        <v>0</v>
      </c>
      <c r="BI483" s="207">
        <f>IF(N483="nulová",J483,0)</f>
        <v>0</v>
      </c>
      <c r="BJ483" s="19" t="s">
        <v>80</v>
      </c>
      <c r="BK483" s="207">
        <f>ROUND(I483*H483,2)</f>
        <v>0</v>
      </c>
      <c r="BL483" s="19" t="s">
        <v>330</v>
      </c>
      <c r="BM483" s="206" t="s">
        <v>5081</v>
      </c>
    </row>
    <row r="484" spans="1:65" s="2" customFormat="1" ht="21.75" customHeight="1">
      <c r="A484" s="36"/>
      <c r="B484" s="37"/>
      <c r="C484" s="195" t="s">
        <v>645</v>
      </c>
      <c r="D484" s="195" t="s">
        <v>213</v>
      </c>
      <c r="E484" s="196" t="s">
        <v>5082</v>
      </c>
      <c r="F484" s="197" t="s">
        <v>5083</v>
      </c>
      <c r="G484" s="198" t="s">
        <v>370</v>
      </c>
      <c r="H484" s="199">
        <v>1.5089999999999999</v>
      </c>
      <c r="I484" s="200"/>
      <c r="J484" s="201">
        <f>ROUND(I484*H484,2)</f>
        <v>0</v>
      </c>
      <c r="K484" s="197" t="s">
        <v>21</v>
      </c>
      <c r="L484" s="41"/>
      <c r="M484" s="202" t="s">
        <v>21</v>
      </c>
      <c r="N484" s="203" t="s">
        <v>44</v>
      </c>
      <c r="O484" s="66"/>
      <c r="P484" s="204">
        <f>O484*H484</f>
        <v>0</v>
      </c>
      <c r="Q484" s="204">
        <v>0</v>
      </c>
      <c r="R484" s="204">
        <f>Q484*H484</f>
        <v>0</v>
      </c>
      <c r="S484" s="204">
        <v>0</v>
      </c>
      <c r="T484" s="20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06" t="s">
        <v>330</v>
      </c>
      <c r="AT484" s="206" t="s">
        <v>213</v>
      </c>
      <c r="AU484" s="206" t="s">
        <v>82</v>
      </c>
      <c r="AY484" s="19" t="s">
        <v>211</v>
      </c>
      <c r="BE484" s="207">
        <f>IF(N484="základní",J484,0)</f>
        <v>0</v>
      </c>
      <c r="BF484" s="207">
        <f>IF(N484="snížená",J484,0)</f>
        <v>0</v>
      </c>
      <c r="BG484" s="207">
        <f>IF(N484="zákl. přenesená",J484,0)</f>
        <v>0</v>
      </c>
      <c r="BH484" s="207">
        <f>IF(N484="sníž. přenesená",J484,0)</f>
        <v>0</v>
      </c>
      <c r="BI484" s="207">
        <f>IF(N484="nulová",J484,0)</f>
        <v>0</v>
      </c>
      <c r="BJ484" s="19" t="s">
        <v>80</v>
      </c>
      <c r="BK484" s="207">
        <f>ROUND(I484*H484,2)</f>
        <v>0</v>
      </c>
      <c r="BL484" s="19" t="s">
        <v>330</v>
      </c>
      <c r="BM484" s="206" t="s">
        <v>5084</v>
      </c>
    </row>
    <row r="485" spans="1:65" s="12" customFormat="1" ht="22.9" customHeight="1">
      <c r="B485" s="179"/>
      <c r="C485" s="180"/>
      <c r="D485" s="181" t="s">
        <v>72</v>
      </c>
      <c r="E485" s="193" t="s">
        <v>1059</v>
      </c>
      <c r="F485" s="193" t="s">
        <v>1060</v>
      </c>
      <c r="G485" s="180"/>
      <c r="H485" s="180"/>
      <c r="I485" s="183"/>
      <c r="J485" s="194">
        <f>BK485</f>
        <v>0</v>
      </c>
      <c r="K485" s="180"/>
      <c r="L485" s="185"/>
      <c r="M485" s="186"/>
      <c r="N485" s="187"/>
      <c r="O485" s="187"/>
      <c r="P485" s="188">
        <f>SUM(P486:P605)</f>
        <v>0</v>
      </c>
      <c r="Q485" s="187"/>
      <c r="R485" s="188">
        <f>SUM(R486:R605)</f>
        <v>1.8186702800000001</v>
      </c>
      <c r="S485" s="187"/>
      <c r="T485" s="189">
        <f>SUM(T486:T605)</f>
        <v>0</v>
      </c>
      <c r="AR485" s="190" t="s">
        <v>82</v>
      </c>
      <c r="AT485" s="191" t="s">
        <v>72</v>
      </c>
      <c r="AU485" s="191" t="s">
        <v>80</v>
      </c>
      <c r="AY485" s="190" t="s">
        <v>211</v>
      </c>
      <c r="BK485" s="192">
        <f>SUM(BK486:BK605)</f>
        <v>0</v>
      </c>
    </row>
    <row r="486" spans="1:65" s="2" customFormat="1" ht="16.5" customHeight="1">
      <c r="A486" s="36"/>
      <c r="B486" s="37"/>
      <c r="C486" s="195" t="s">
        <v>650</v>
      </c>
      <c r="D486" s="195" t="s">
        <v>213</v>
      </c>
      <c r="E486" s="196" t="s">
        <v>1062</v>
      </c>
      <c r="F486" s="197" t="s">
        <v>1063</v>
      </c>
      <c r="G486" s="198" t="s">
        <v>216</v>
      </c>
      <c r="H486" s="199">
        <v>3711.5720000000001</v>
      </c>
      <c r="I486" s="200"/>
      <c r="J486" s="201">
        <f>ROUND(I486*H486,2)</f>
        <v>0</v>
      </c>
      <c r="K486" s="197" t="s">
        <v>21</v>
      </c>
      <c r="L486" s="41"/>
      <c r="M486" s="202" t="s">
        <v>21</v>
      </c>
      <c r="N486" s="203" t="s">
        <v>44</v>
      </c>
      <c r="O486" s="66"/>
      <c r="P486" s="204">
        <f>O486*H486</f>
        <v>0</v>
      </c>
      <c r="Q486" s="204">
        <v>0</v>
      </c>
      <c r="R486" s="204">
        <f>Q486*H486</f>
        <v>0</v>
      </c>
      <c r="S486" s="204">
        <v>0</v>
      </c>
      <c r="T486" s="20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6" t="s">
        <v>330</v>
      </c>
      <c r="AT486" s="206" t="s">
        <v>213</v>
      </c>
      <c r="AU486" s="206" t="s">
        <v>82</v>
      </c>
      <c r="AY486" s="19" t="s">
        <v>211</v>
      </c>
      <c r="BE486" s="207">
        <f>IF(N486="základní",J486,0)</f>
        <v>0</v>
      </c>
      <c r="BF486" s="207">
        <f>IF(N486="snížená",J486,0)</f>
        <v>0</v>
      </c>
      <c r="BG486" s="207">
        <f>IF(N486="zákl. přenesená",J486,0)</f>
        <v>0</v>
      </c>
      <c r="BH486" s="207">
        <f>IF(N486="sníž. přenesená",J486,0)</f>
        <v>0</v>
      </c>
      <c r="BI486" s="207">
        <f>IF(N486="nulová",J486,0)</f>
        <v>0</v>
      </c>
      <c r="BJ486" s="19" t="s">
        <v>80</v>
      </c>
      <c r="BK486" s="207">
        <f>ROUND(I486*H486,2)</f>
        <v>0</v>
      </c>
      <c r="BL486" s="19" t="s">
        <v>330</v>
      </c>
      <c r="BM486" s="206" t="s">
        <v>5085</v>
      </c>
    </row>
    <row r="487" spans="1:65" s="13" customFormat="1" ht="11.25">
      <c r="B487" s="208"/>
      <c r="C487" s="209"/>
      <c r="D487" s="210" t="s">
        <v>219</v>
      </c>
      <c r="E487" s="211" t="s">
        <v>21</v>
      </c>
      <c r="F487" s="212" t="s">
        <v>1065</v>
      </c>
      <c r="G487" s="209"/>
      <c r="H487" s="211" t="s">
        <v>21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219</v>
      </c>
      <c r="AU487" s="218" t="s">
        <v>82</v>
      </c>
      <c r="AV487" s="13" t="s">
        <v>80</v>
      </c>
      <c r="AW487" s="13" t="s">
        <v>34</v>
      </c>
      <c r="AX487" s="13" t="s">
        <v>73</v>
      </c>
      <c r="AY487" s="218" t="s">
        <v>211</v>
      </c>
    </row>
    <row r="488" spans="1:65" s="14" customFormat="1" ht="11.25">
      <c r="B488" s="219"/>
      <c r="C488" s="220"/>
      <c r="D488" s="210" t="s">
        <v>219</v>
      </c>
      <c r="E488" s="221" t="s">
        <v>21</v>
      </c>
      <c r="F488" s="222" t="s">
        <v>1142</v>
      </c>
      <c r="G488" s="220"/>
      <c r="H488" s="223">
        <v>3711.5720000000001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219</v>
      </c>
      <c r="AU488" s="229" t="s">
        <v>82</v>
      </c>
      <c r="AV488" s="14" t="s">
        <v>82</v>
      </c>
      <c r="AW488" s="14" t="s">
        <v>34</v>
      </c>
      <c r="AX488" s="14" t="s">
        <v>80</v>
      </c>
      <c r="AY488" s="229" t="s">
        <v>211</v>
      </c>
    </row>
    <row r="489" spans="1:65" s="2" customFormat="1" ht="16.5" customHeight="1">
      <c r="A489" s="36"/>
      <c r="B489" s="37"/>
      <c r="C489" s="195" t="s">
        <v>654</v>
      </c>
      <c r="D489" s="195" t="s">
        <v>213</v>
      </c>
      <c r="E489" s="196" t="s">
        <v>4557</v>
      </c>
      <c r="F489" s="197" t="s">
        <v>2666</v>
      </c>
      <c r="G489" s="198" t="s">
        <v>216</v>
      </c>
      <c r="H489" s="199">
        <v>3711.5720000000001</v>
      </c>
      <c r="I489" s="200"/>
      <c r="J489" s="201">
        <f>ROUND(I489*H489,2)</f>
        <v>0</v>
      </c>
      <c r="K489" s="197" t="s">
        <v>21</v>
      </c>
      <c r="L489" s="41"/>
      <c r="M489" s="202" t="s">
        <v>21</v>
      </c>
      <c r="N489" s="203" t="s">
        <v>44</v>
      </c>
      <c r="O489" s="66"/>
      <c r="P489" s="204">
        <f>O489*H489</f>
        <v>0</v>
      </c>
      <c r="Q489" s="204">
        <v>2.0000000000000001E-4</v>
      </c>
      <c r="R489" s="204">
        <f>Q489*H489</f>
        <v>0.74231440000000004</v>
      </c>
      <c r="S489" s="204">
        <v>0</v>
      </c>
      <c r="T489" s="20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6" t="s">
        <v>330</v>
      </c>
      <c r="AT489" s="206" t="s">
        <v>213</v>
      </c>
      <c r="AU489" s="206" t="s">
        <v>82</v>
      </c>
      <c r="AY489" s="19" t="s">
        <v>211</v>
      </c>
      <c r="BE489" s="207">
        <f>IF(N489="základní",J489,0)</f>
        <v>0</v>
      </c>
      <c r="BF489" s="207">
        <f>IF(N489="snížená",J489,0)</f>
        <v>0</v>
      </c>
      <c r="BG489" s="207">
        <f>IF(N489="zákl. přenesená",J489,0)</f>
        <v>0</v>
      </c>
      <c r="BH489" s="207">
        <f>IF(N489="sníž. přenesená",J489,0)</f>
        <v>0</v>
      </c>
      <c r="BI489" s="207">
        <f>IF(N489="nulová",J489,0)</f>
        <v>0</v>
      </c>
      <c r="BJ489" s="19" t="s">
        <v>80</v>
      </c>
      <c r="BK489" s="207">
        <f>ROUND(I489*H489,2)</f>
        <v>0</v>
      </c>
      <c r="BL489" s="19" t="s">
        <v>330</v>
      </c>
      <c r="BM489" s="206" t="s">
        <v>5086</v>
      </c>
    </row>
    <row r="490" spans="1:65" s="13" customFormat="1" ht="11.25">
      <c r="B490" s="208"/>
      <c r="C490" s="209"/>
      <c r="D490" s="210" t="s">
        <v>219</v>
      </c>
      <c r="E490" s="211" t="s">
        <v>21</v>
      </c>
      <c r="F490" s="212" t="s">
        <v>1065</v>
      </c>
      <c r="G490" s="209"/>
      <c r="H490" s="211" t="s">
        <v>21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219</v>
      </c>
      <c r="AU490" s="218" t="s">
        <v>82</v>
      </c>
      <c r="AV490" s="13" t="s">
        <v>80</v>
      </c>
      <c r="AW490" s="13" t="s">
        <v>34</v>
      </c>
      <c r="AX490" s="13" t="s">
        <v>73</v>
      </c>
      <c r="AY490" s="218" t="s">
        <v>211</v>
      </c>
    </row>
    <row r="491" spans="1:65" s="14" customFormat="1" ht="11.25">
      <c r="B491" s="219"/>
      <c r="C491" s="220"/>
      <c r="D491" s="210" t="s">
        <v>219</v>
      </c>
      <c r="E491" s="221" t="s">
        <v>21</v>
      </c>
      <c r="F491" s="222" t="s">
        <v>1142</v>
      </c>
      <c r="G491" s="220"/>
      <c r="H491" s="223">
        <v>3711.5720000000001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219</v>
      </c>
      <c r="AU491" s="229" t="s">
        <v>82</v>
      </c>
      <c r="AV491" s="14" t="s">
        <v>82</v>
      </c>
      <c r="AW491" s="14" t="s">
        <v>34</v>
      </c>
      <c r="AX491" s="14" t="s">
        <v>80</v>
      </c>
      <c r="AY491" s="229" t="s">
        <v>211</v>
      </c>
    </row>
    <row r="492" spans="1:65" s="2" customFormat="1" ht="16.5" customHeight="1">
      <c r="A492" s="36"/>
      <c r="B492" s="37"/>
      <c r="C492" s="195" t="s">
        <v>659</v>
      </c>
      <c r="D492" s="195" t="s">
        <v>213</v>
      </c>
      <c r="E492" s="196" t="s">
        <v>2688</v>
      </c>
      <c r="F492" s="197" t="s">
        <v>2689</v>
      </c>
      <c r="G492" s="198" t="s">
        <v>216</v>
      </c>
      <c r="H492" s="199">
        <v>3711.5720000000001</v>
      </c>
      <c r="I492" s="200"/>
      <c r="J492" s="201">
        <f>ROUND(I492*H492,2)</f>
        <v>0</v>
      </c>
      <c r="K492" s="197" t="s">
        <v>21</v>
      </c>
      <c r="L492" s="41"/>
      <c r="M492" s="202" t="s">
        <v>21</v>
      </c>
      <c r="N492" s="203" t="s">
        <v>44</v>
      </c>
      <c r="O492" s="66"/>
      <c r="P492" s="204">
        <f>O492*H492</f>
        <v>0</v>
      </c>
      <c r="Q492" s="204">
        <v>2.9E-4</v>
      </c>
      <c r="R492" s="204">
        <f>Q492*H492</f>
        <v>1.0763558799999999</v>
      </c>
      <c r="S492" s="204">
        <v>0</v>
      </c>
      <c r="T492" s="205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6" t="s">
        <v>330</v>
      </c>
      <c r="AT492" s="206" t="s">
        <v>213</v>
      </c>
      <c r="AU492" s="206" t="s">
        <v>82</v>
      </c>
      <c r="AY492" s="19" t="s">
        <v>211</v>
      </c>
      <c r="BE492" s="207">
        <f>IF(N492="základní",J492,0)</f>
        <v>0</v>
      </c>
      <c r="BF492" s="207">
        <f>IF(N492="snížená",J492,0)</f>
        <v>0</v>
      </c>
      <c r="BG492" s="207">
        <f>IF(N492="zákl. přenesená",J492,0)</f>
        <v>0</v>
      </c>
      <c r="BH492" s="207">
        <f>IF(N492="sníž. přenesená",J492,0)</f>
        <v>0</v>
      </c>
      <c r="BI492" s="207">
        <f>IF(N492="nulová",J492,0)</f>
        <v>0</v>
      </c>
      <c r="BJ492" s="19" t="s">
        <v>80</v>
      </c>
      <c r="BK492" s="207">
        <f>ROUND(I492*H492,2)</f>
        <v>0</v>
      </c>
      <c r="BL492" s="19" t="s">
        <v>330</v>
      </c>
      <c r="BM492" s="206" t="s">
        <v>5087</v>
      </c>
    </row>
    <row r="493" spans="1:65" s="13" customFormat="1" ht="11.25">
      <c r="B493" s="208"/>
      <c r="C493" s="209"/>
      <c r="D493" s="210" t="s">
        <v>219</v>
      </c>
      <c r="E493" s="211" t="s">
        <v>21</v>
      </c>
      <c r="F493" s="212" t="s">
        <v>1076</v>
      </c>
      <c r="G493" s="209"/>
      <c r="H493" s="211" t="s">
        <v>21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219</v>
      </c>
      <c r="AU493" s="218" t="s">
        <v>82</v>
      </c>
      <c r="AV493" s="13" t="s">
        <v>80</v>
      </c>
      <c r="AW493" s="13" t="s">
        <v>34</v>
      </c>
      <c r="AX493" s="13" t="s">
        <v>73</v>
      </c>
      <c r="AY493" s="218" t="s">
        <v>211</v>
      </c>
    </row>
    <row r="494" spans="1:65" s="13" customFormat="1" ht="11.25">
      <c r="B494" s="208"/>
      <c r="C494" s="209"/>
      <c r="D494" s="210" t="s">
        <v>219</v>
      </c>
      <c r="E494" s="211" t="s">
        <v>21</v>
      </c>
      <c r="F494" s="212" t="s">
        <v>5088</v>
      </c>
      <c r="G494" s="209"/>
      <c r="H494" s="211" t="s">
        <v>21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219</v>
      </c>
      <c r="AU494" s="218" t="s">
        <v>82</v>
      </c>
      <c r="AV494" s="13" t="s">
        <v>80</v>
      </c>
      <c r="AW494" s="13" t="s">
        <v>34</v>
      </c>
      <c r="AX494" s="13" t="s">
        <v>73</v>
      </c>
      <c r="AY494" s="218" t="s">
        <v>211</v>
      </c>
    </row>
    <row r="495" spans="1:65" s="13" customFormat="1" ht="11.25">
      <c r="B495" s="208"/>
      <c r="C495" s="209"/>
      <c r="D495" s="210" t="s">
        <v>219</v>
      </c>
      <c r="E495" s="211" t="s">
        <v>21</v>
      </c>
      <c r="F495" s="212" t="s">
        <v>998</v>
      </c>
      <c r="G495" s="209"/>
      <c r="H495" s="211" t="s">
        <v>21</v>
      </c>
      <c r="I495" s="213"/>
      <c r="J495" s="209"/>
      <c r="K495" s="209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219</v>
      </c>
      <c r="AU495" s="218" t="s">
        <v>82</v>
      </c>
      <c r="AV495" s="13" t="s">
        <v>80</v>
      </c>
      <c r="AW495" s="13" t="s">
        <v>34</v>
      </c>
      <c r="AX495" s="13" t="s">
        <v>73</v>
      </c>
      <c r="AY495" s="218" t="s">
        <v>211</v>
      </c>
    </row>
    <row r="496" spans="1:65" s="13" customFormat="1" ht="11.25">
      <c r="B496" s="208"/>
      <c r="C496" s="209"/>
      <c r="D496" s="210" t="s">
        <v>219</v>
      </c>
      <c r="E496" s="211" t="s">
        <v>21</v>
      </c>
      <c r="F496" s="212" t="s">
        <v>1077</v>
      </c>
      <c r="G496" s="209"/>
      <c r="H496" s="211" t="s">
        <v>21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219</v>
      </c>
      <c r="AU496" s="218" t="s">
        <v>82</v>
      </c>
      <c r="AV496" s="13" t="s">
        <v>80</v>
      </c>
      <c r="AW496" s="13" t="s">
        <v>34</v>
      </c>
      <c r="AX496" s="13" t="s">
        <v>73</v>
      </c>
      <c r="AY496" s="218" t="s">
        <v>211</v>
      </c>
    </row>
    <row r="497" spans="2:51" s="14" customFormat="1" ht="11.25">
      <c r="B497" s="219"/>
      <c r="C497" s="220"/>
      <c r="D497" s="210" t="s">
        <v>219</v>
      </c>
      <c r="E497" s="221" t="s">
        <v>21</v>
      </c>
      <c r="F497" s="222" t="s">
        <v>5089</v>
      </c>
      <c r="G497" s="220"/>
      <c r="H497" s="223">
        <v>193.47499999999999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219</v>
      </c>
      <c r="AU497" s="229" t="s">
        <v>82</v>
      </c>
      <c r="AV497" s="14" t="s">
        <v>82</v>
      </c>
      <c r="AW497" s="14" t="s">
        <v>34</v>
      </c>
      <c r="AX497" s="14" t="s">
        <v>73</v>
      </c>
      <c r="AY497" s="229" t="s">
        <v>211</v>
      </c>
    </row>
    <row r="498" spans="2:51" s="13" customFormat="1" ht="11.25">
      <c r="B498" s="208"/>
      <c r="C498" s="209"/>
      <c r="D498" s="210" t="s">
        <v>219</v>
      </c>
      <c r="E498" s="211" t="s">
        <v>21</v>
      </c>
      <c r="F498" s="212" t="s">
        <v>5016</v>
      </c>
      <c r="G498" s="209"/>
      <c r="H498" s="211" t="s">
        <v>21</v>
      </c>
      <c r="I498" s="213"/>
      <c r="J498" s="209"/>
      <c r="K498" s="209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219</v>
      </c>
      <c r="AU498" s="218" t="s">
        <v>82</v>
      </c>
      <c r="AV498" s="13" t="s">
        <v>80</v>
      </c>
      <c r="AW498" s="13" t="s">
        <v>34</v>
      </c>
      <c r="AX498" s="13" t="s">
        <v>73</v>
      </c>
      <c r="AY498" s="218" t="s">
        <v>211</v>
      </c>
    </row>
    <row r="499" spans="2:51" s="14" customFormat="1" ht="11.25">
      <c r="B499" s="219"/>
      <c r="C499" s="220"/>
      <c r="D499" s="210" t="s">
        <v>219</v>
      </c>
      <c r="E499" s="221" t="s">
        <v>21</v>
      </c>
      <c r="F499" s="222" t="s">
        <v>5090</v>
      </c>
      <c r="G499" s="220"/>
      <c r="H499" s="223">
        <v>54.8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219</v>
      </c>
      <c r="AU499" s="229" t="s">
        <v>82</v>
      </c>
      <c r="AV499" s="14" t="s">
        <v>82</v>
      </c>
      <c r="AW499" s="14" t="s">
        <v>34</v>
      </c>
      <c r="AX499" s="14" t="s">
        <v>73</v>
      </c>
      <c r="AY499" s="229" t="s">
        <v>211</v>
      </c>
    </row>
    <row r="500" spans="2:51" s="13" customFormat="1" ht="11.25">
      <c r="B500" s="208"/>
      <c r="C500" s="209"/>
      <c r="D500" s="210" t="s">
        <v>219</v>
      </c>
      <c r="E500" s="211" t="s">
        <v>21</v>
      </c>
      <c r="F500" s="212" t="s">
        <v>4903</v>
      </c>
      <c r="G500" s="209"/>
      <c r="H500" s="211" t="s">
        <v>21</v>
      </c>
      <c r="I500" s="213"/>
      <c r="J500" s="209"/>
      <c r="K500" s="209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219</v>
      </c>
      <c r="AU500" s="218" t="s">
        <v>82</v>
      </c>
      <c r="AV500" s="13" t="s">
        <v>80</v>
      </c>
      <c r="AW500" s="13" t="s">
        <v>34</v>
      </c>
      <c r="AX500" s="13" t="s">
        <v>73</v>
      </c>
      <c r="AY500" s="218" t="s">
        <v>211</v>
      </c>
    </row>
    <row r="501" spans="2:51" s="14" customFormat="1" ht="11.25">
      <c r="B501" s="219"/>
      <c r="C501" s="220"/>
      <c r="D501" s="210" t="s">
        <v>219</v>
      </c>
      <c r="E501" s="221" t="s">
        <v>21</v>
      </c>
      <c r="F501" s="222" t="s">
        <v>5090</v>
      </c>
      <c r="G501" s="220"/>
      <c r="H501" s="223">
        <v>54.8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219</v>
      </c>
      <c r="AU501" s="229" t="s">
        <v>82</v>
      </c>
      <c r="AV501" s="14" t="s">
        <v>82</v>
      </c>
      <c r="AW501" s="14" t="s">
        <v>34</v>
      </c>
      <c r="AX501" s="14" t="s">
        <v>73</v>
      </c>
      <c r="AY501" s="229" t="s">
        <v>211</v>
      </c>
    </row>
    <row r="502" spans="2:51" s="13" customFormat="1" ht="11.25">
      <c r="B502" s="208"/>
      <c r="C502" s="209"/>
      <c r="D502" s="210" t="s">
        <v>219</v>
      </c>
      <c r="E502" s="211" t="s">
        <v>21</v>
      </c>
      <c r="F502" s="212" t="s">
        <v>999</v>
      </c>
      <c r="G502" s="209"/>
      <c r="H502" s="211" t="s">
        <v>21</v>
      </c>
      <c r="I502" s="213"/>
      <c r="J502" s="209"/>
      <c r="K502" s="209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219</v>
      </c>
      <c r="AU502" s="218" t="s">
        <v>82</v>
      </c>
      <c r="AV502" s="13" t="s">
        <v>80</v>
      </c>
      <c r="AW502" s="13" t="s">
        <v>34</v>
      </c>
      <c r="AX502" s="13" t="s">
        <v>73</v>
      </c>
      <c r="AY502" s="218" t="s">
        <v>211</v>
      </c>
    </row>
    <row r="503" spans="2:51" s="14" customFormat="1" ht="11.25">
      <c r="B503" s="219"/>
      <c r="C503" s="220"/>
      <c r="D503" s="210" t="s">
        <v>219</v>
      </c>
      <c r="E503" s="221" t="s">
        <v>21</v>
      </c>
      <c r="F503" s="222" t="s">
        <v>5091</v>
      </c>
      <c r="G503" s="220"/>
      <c r="H503" s="223">
        <v>52.5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219</v>
      </c>
      <c r="AU503" s="229" t="s">
        <v>82</v>
      </c>
      <c r="AV503" s="14" t="s">
        <v>82</v>
      </c>
      <c r="AW503" s="14" t="s">
        <v>34</v>
      </c>
      <c r="AX503" s="14" t="s">
        <v>73</v>
      </c>
      <c r="AY503" s="229" t="s">
        <v>211</v>
      </c>
    </row>
    <row r="504" spans="2:51" s="13" customFormat="1" ht="11.25">
      <c r="B504" s="208"/>
      <c r="C504" s="209"/>
      <c r="D504" s="210" t="s">
        <v>219</v>
      </c>
      <c r="E504" s="211" t="s">
        <v>21</v>
      </c>
      <c r="F504" s="212" t="s">
        <v>1079</v>
      </c>
      <c r="G504" s="209"/>
      <c r="H504" s="211" t="s">
        <v>21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219</v>
      </c>
      <c r="AU504" s="218" t="s">
        <v>82</v>
      </c>
      <c r="AV504" s="13" t="s">
        <v>80</v>
      </c>
      <c r="AW504" s="13" t="s">
        <v>34</v>
      </c>
      <c r="AX504" s="13" t="s">
        <v>73</v>
      </c>
      <c r="AY504" s="218" t="s">
        <v>211</v>
      </c>
    </row>
    <row r="505" spans="2:51" s="14" customFormat="1" ht="11.25">
      <c r="B505" s="219"/>
      <c r="C505" s="220"/>
      <c r="D505" s="210" t="s">
        <v>219</v>
      </c>
      <c r="E505" s="221" t="s">
        <v>21</v>
      </c>
      <c r="F505" s="222" t="s">
        <v>5092</v>
      </c>
      <c r="G505" s="220"/>
      <c r="H505" s="223">
        <v>46.368000000000002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219</v>
      </c>
      <c r="AU505" s="229" t="s">
        <v>82</v>
      </c>
      <c r="AV505" s="14" t="s">
        <v>82</v>
      </c>
      <c r="AW505" s="14" t="s">
        <v>34</v>
      </c>
      <c r="AX505" s="14" t="s">
        <v>73</v>
      </c>
      <c r="AY505" s="229" t="s">
        <v>211</v>
      </c>
    </row>
    <row r="506" spans="2:51" s="13" customFormat="1" ht="11.25">
      <c r="B506" s="208"/>
      <c r="C506" s="209"/>
      <c r="D506" s="210" t="s">
        <v>219</v>
      </c>
      <c r="E506" s="211" t="s">
        <v>21</v>
      </c>
      <c r="F506" s="212" t="s">
        <v>5093</v>
      </c>
      <c r="G506" s="209"/>
      <c r="H506" s="211" t="s">
        <v>21</v>
      </c>
      <c r="I506" s="213"/>
      <c r="J506" s="209"/>
      <c r="K506" s="209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219</v>
      </c>
      <c r="AU506" s="218" t="s">
        <v>82</v>
      </c>
      <c r="AV506" s="13" t="s">
        <v>80</v>
      </c>
      <c r="AW506" s="13" t="s">
        <v>34</v>
      </c>
      <c r="AX506" s="13" t="s">
        <v>73</v>
      </c>
      <c r="AY506" s="218" t="s">
        <v>211</v>
      </c>
    </row>
    <row r="507" spans="2:51" s="13" customFormat="1" ht="11.25">
      <c r="B507" s="208"/>
      <c r="C507" s="209"/>
      <c r="D507" s="210" t="s">
        <v>219</v>
      </c>
      <c r="E507" s="211" t="s">
        <v>21</v>
      </c>
      <c r="F507" s="212" t="s">
        <v>1077</v>
      </c>
      <c r="G507" s="209"/>
      <c r="H507" s="211" t="s">
        <v>21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219</v>
      </c>
      <c r="AU507" s="218" t="s">
        <v>82</v>
      </c>
      <c r="AV507" s="13" t="s">
        <v>80</v>
      </c>
      <c r="AW507" s="13" t="s">
        <v>34</v>
      </c>
      <c r="AX507" s="13" t="s">
        <v>73</v>
      </c>
      <c r="AY507" s="218" t="s">
        <v>211</v>
      </c>
    </row>
    <row r="508" spans="2:51" s="14" customFormat="1" ht="11.25">
      <c r="B508" s="219"/>
      <c r="C508" s="220"/>
      <c r="D508" s="210" t="s">
        <v>219</v>
      </c>
      <c r="E508" s="221" t="s">
        <v>21</v>
      </c>
      <c r="F508" s="222" t="s">
        <v>5094</v>
      </c>
      <c r="G508" s="220"/>
      <c r="H508" s="223">
        <v>192.05500000000001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219</v>
      </c>
      <c r="AU508" s="229" t="s">
        <v>82</v>
      </c>
      <c r="AV508" s="14" t="s">
        <v>82</v>
      </c>
      <c r="AW508" s="14" t="s">
        <v>34</v>
      </c>
      <c r="AX508" s="14" t="s">
        <v>73</v>
      </c>
      <c r="AY508" s="229" t="s">
        <v>211</v>
      </c>
    </row>
    <row r="509" spans="2:51" s="13" customFormat="1" ht="11.25">
      <c r="B509" s="208"/>
      <c r="C509" s="209"/>
      <c r="D509" s="210" t="s">
        <v>219</v>
      </c>
      <c r="E509" s="211" t="s">
        <v>21</v>
      </c>
      <c r="F509" s="212" t="s">
        <v>5095</v>
      </c>
      <c r="G509" s="209"/>
      <c r="H509" s="211" t="s">
        <v>21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219</v>
      </c>
      <c r="AU509" s="218" t="s">
        <v>82</v>
      </c>
      <c r="AV509" s="13" t="s">
        <v>80</v>
      </c>
      <c r="AW509" s="13" t="s">
        <v>34</v>
      </c>
      <c r="AX509" s="13" t="s">
        <v>73</v>
      </c>
      <c r="AY509" s="218" t="s">
        <v>211</v>
      </c>
    </row>
    <row r="510" spans="2:51" s="14" customFormat="1" ht="11.25">
      <c r="B510" s="219"/>
      <c r="C510" s="220"/>
      <c r="D510" s="210" t="s">
        <v>219</v>
      </c>
      <c r="E510" s="221" t="s">
        <v>21</v>
      </c>
      <c r="F510" s="222" t="s">
        <v>5096</v>
      </c>
      <c r="G510" s="220"/>
      <c r="H510" s="223">
        <v>36.21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219</v>
      </c>
      <c r="AU510" s="229" t="s">
        <v>82</v>
      </c>
      <c r="AV510" s="14" t="s">
        <v>82</v>
      </c>
      <c r="AW510" s="14" t="s">
        <v>34</v>
      </c>
      <c r="AX510" s="14" t="s">
        <v>73</v>
      </c>
      <c r="AY510" s="229" t="s">
        <v>211</v>
      </c>
    </row>
    <row r="511" spans="2:51" s="13" customFormat="1" ht="11.25">
      <c r="B511" s="208"/>
      <c r="C511" s="209"/>
      <c r="D511" s="210" t="s">
        <v>219</v>
      </c>
      <c r="E511" s="211" t="s">
        <v>21</v>
      </c>
      <c r="F511" s="212" t="s">
        <v>4464</v>
      </c>
      <c r="G511" s="209"/>
      <c r="H511" s="211" t="s">
        <v>21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219</v>
      </c>
      <c r="AU511" s="218" t="s">
        <v>82</v>
      </c>
      <c r="AV511" s="13" t="s">
        <v>80</v>
      </c>
      <c r="AW511" s="13" t="s">
        <v>34</v>
      </c>
      <c r="AX511" s="13" t="s">
        <v>73</v>
      </c>
      <c r="AY511" s="218" t="s">
        <v>211</v>
      </c>
    </row>
    <row r="512" spans="2:51" s="14" customFormat="1" ht="11.25">
      <c r="B512" s="219"/>
      <c r="C512" s="220"/>
      <c r="D512" s="210" t="s">
        <v>219</v>
      </c>
      <c r="E512" s="221" t="s">
        <v>21</v>
      </c>
      <c r="F512" s="222" t="s">
        <v>5096</v>
      </c>
      <c r="G512" s="220"/>
      <c r="H512" s="223">
        <v>36.21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219</v>
      </c>
      <c r="AU512" s="229" t="s">
        <v>82</v>
      </c>
      <c r="AV512" s="14" t="s">
        <v>82</v>
      </c>
      <c r="AW512" s="14" t="s">
        <v>34</v>
      </c>
      <c r="AX512" s="14" t="s">
        <v>73</v>
      </c>
      <c r="AY512" s="229" t="s">
        <v>211</v>
      </c>
    </row>
    <row r="513" spans="2:51" s="13" customFormat="1" ht="11.25">
      <c r="B513" s="208"/>
      <c r="C513" s="209"/>
      <c r="D513" s="210" t="s">
        <v>219</v>
      </c>
      <c r="E513" s="211" t="s">
        <v>21</v>
      </c>
      <c r="F513" s="212" t="s">
        <v>5097</v>
      </c>
      <c r="G513" s="209"/>
      <c r="H513" s="211" t="s">
        <v>21</v>
      </c>
      <c r="I513" s="213"/>
      <c r="J513" s="209"/>
      <c r="K513" s="209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219</v>
      </c>
      <c r="AU513" s="218" t="s">
        <v>82</v>
      </c>
      <c r="AV513" s="13" t="s">
        <v>80</v>
      </c>
      <c r="AW513" s="13" t="s">
        <v>34</v>
      </c>
      <c r="AX513" s="13" t="s">
        <v>73</v>
      </c>
      <c r="AY513" s="218" t="s">
        <v>211</v>
      </c>
    </row>
    <row r="514" spans="2:51" s="14" customFormat="1" ht="11.25">
      <c r="B514" s="219"/>
      <c r="C514" s="220"/>
      <c r="D514" s="210" t="s">
        <v>219</v>
      </c>
      <c r="E514" s="221" t="s">
        <v>21</v>
      </c>
      <c r="F514" s="222" t="s">
        <v>5098</v>
      </c>
      <c r="G514" s="220"/>
      <c r="H514" s="223">
        <v>71.91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219</v>
      </c>
      <c r="AU514" s="229" t="s">
        <v>82</v>
      </c>
      <c r="AV514" s="14" t="s">
        <v>82</v>
      </c>
      <c r="AW514" s="14" t="s">
        <v>34</v>
      </c>
      <c r="AX514" s="14" t="s">
        <v>73</v>
      </c>
      <c r="AY514" s="229" t="s">
        <v>211</v>
      </c>
    </row>
    <row r="515" spans="2:51" s="13" customFormat="1" ht="11.25">
      <c r="B515" s="208"/>
      <c r="C515" s="209"/>
      <c r="D515" s="210" t="s">
        <v>219</v>
      </c>
      <c r="E515" s="211" t="s">
        <v>21</v>
      </c>
      <c r="F515" s="212" t="s">
        <v>5099</v>
      </c>
      <c r="G515" s="209"/>
      <c r="H515" s="211" t="s">
        <v>21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219</v>
      </c>
      <c r="AU515" s="218" t="s">
        <v>82</v>
      </c>
      <c r="AV515" s="13" t="s">
        <v>80</v>
      </c>
      <c r="AW515" s="13" t="s">
        <v>34</v>
      </c>
      <c r="AX515" s="13" t="s">
        <v>73</v>
      </c>
      <c r="AY515" s="218" t="s">
        <v>211</v>
      </c>
    </row>
    <row r="516" spans="2:51" s="14" customFormat="1" ht="11.25">
      <c r="B516" s="219"/>
      <c r="C516" s="220"/>
      <c r="D516" s="210" t="s">
        <v>219</v>
      </c>
      <c r="E516" s="221" t="s">
        <v>21</v>
      </c>
      <c r="F516" s="222" t="s">
        <v>5098</v>
      </c>
      <c r="G516" s="220"/>
      <c r="H516" s="223">
        <v>71.91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219</v>
      </c>
      <c r="AU516" s="229" t="s">
        <v>82</v>
      </c>
      <c r="AV516" s="14" t="s">
        <v>82</v>
      </c>
      <c r="AW516" s="14" t="s">
        <v>34</v>
      </c>
      <c r="AX516" s="14" t="s">
        <v>73</v>
      </c>
      <c r="AY516" s="229" t="s">
        <v>211</v>
      </c>
    </row>
    <row r="517" spans="2:51" s="13" customFormat="1" ht="11.25">
      <c r="B517" s="208"/>
      <c r="C517" s="209"/>
      <c r="D517" s="210" t="s">
        <v>219</v>
      </c>
      <c r="E517" s="211" t="s">
        <v>21</v>
      </c>
      <c r="F517" s="212" t="s">
        <v>5100</v>
      </c>
      <c r="G517" s="209"/>
      <c r="H517" s="211" t="s">
        <v>21</v>
      </c>
      <c r="I517" s="213"/>
      <c r="J517" s="209"/>
      <c r="K517" s="209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219</v>
      </c>
      <c r="AU517" s="218" t="s">
        <v>82</v>
      </c>
      <c r="AV517" s="13" t="s">
        <v>80</v>
      </c>
      <c r="AW517" s="13" t="s">
        <v>34</v>
      </c>
      <c r="AX517" s="13" t="s">
        <v>73</v>
      </c>
      <c r="AY517" s="218" t="s">
        <v>211</v>
      </c>
    </row>
    <row r="518" spans="2:51" s="14" customFormat="1" ht="11.25">
      <c r="B518" s="219"/>
      <c r="C518" s="220"/>
      <c r="D518" s="210" t="s">
        <v>219</v>
      </c>
      <c r="E518" s="221" t="s">
        <v>21</v>
      </c>
      <c r="F518" s="222" t="s">
        <v>5101</v>
      </c>
      <c r="G518" s="220"/>
      <c r="H518" s="223">
        <v>23.846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219</v>
      </c>
      <c r="AU518" s="229" t="s">
        <v>82</v>
      </c>
      <c r="AV518" s="14" t="s">
        <v>82</v>
      </c>
      <c r="AW518" s="14" t="s">
        <v>34</v>
      </c>
      <c r="AX518" s="14" t="s">
        <v>73</v>
      </c>
      <c r="AY518" s="229" t="s">
        <v>211</v>
      </c>
    </row>
    <row r="519" spans="2:51" s="13" customFormat="1" ht="11.25">
      <c r="B519" s="208"/>
      <c r="C519" s="209"/>
      <c r="D519" s="210" t="s">
        <v>219</v>
      </c>
      <c r="E519" s="211" t="s">
        <v>21</v>
      </c>
      <c r="F519" s="212" t="s">
        <v>5102</v>
      </c>
      <c r="G519" s="209"/>
      <c r="H519" s="211" t="s">
        <v>21</v>
      </c>
      <c r="I519" s="213"/>
      <c r="J519" s="209"/>
      <c r="K519" s="209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219</v>
      </c>
      <c r="AU519" s="218" t="s">
        <v>82</v>
      </c>
      <c r="AV519" s="13" t="s">
        <v>80</v>
      </c>
      <c r="AW519" s="13" t="s">
        <v>34</v>
      </c>
      <c r="AX519" s="13" t="s">
        <v>73</v>
      </c>
      <c r="AY519" s="218" t="s">
        <v>211</v>
      </c>
    </row>
    <row r="520" spans="2:51" s="13" customFormat="1" ht="11.25">
      <c r="B520" s="208"/>
      <c r="C520" s="209"/>
      <c r="D520" s="210" t="s">
        <v>219</v>
      </c>
      <c r="E520" s="211" t="s">
        <v>21</v>
      </c>
      <c r="F520" s="212" t="s">
        <v>1077</v>
      </c>
      <c r="G520" s="209"/>
      <c r="H520" s="211" t="s">
        <v>21</v>
      </c>
      <c r="I520" s="213"/>
      <c r="J520" s="209"/>
      <c r="K520" s="209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219</v>
      </c>
      <c r="AU520" s="218" t="s">
        <v>82</v>
      </c>
      <c r="AV520" s="13" t="s">
        <v>80</v>
      </c>
      <c r="AW520" s="13" t="s">
        <v>34</v>
      </c>
      <c r="AX520" s="13" t="s">
        <v>73</v>
      </c>
      <c r="AY520" s="218" t="s">
        <v>211</v>
      </c>
    </row>
    <row r="521" spans="2:51" s="14" customFormat="1" ht="11.25">
      <c r="B521" s="219"/>
      <c r="C521" s="220"/>
      <c r="D521" s="210" t="s">
        <v>219</v>
      </c>
      <c r="E521" s="221" t="s">
        <v>21</v>
      </c>
      <c r="F521" s="222" t="s">
        <v>5103</v>
      </c>
      <c r="G521" s="220"/>
      <c r="H521" s="223">
        <v>166.14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219</v>
      </c>
      <c r="AU521" s="229" t="s">
        <v>82</v>
      </c>
      <c r="AV521" s="14" t="s">
        <v>82</v>
      </c>
      <c r="AW521" s="14" t="s">
        <v>34</v>
      </c>
      <c r="AX521" s="14" t="s">
        <v>73</v>
      </c>
      <c r="AY521" s="229" t="s">
        <v>211</v>
      </c>
    </row>
    <row r="522" spans="2:51" s="13" customFormat="1" ht="11.25">
      <c r="B522" s="208"/>
      <c r="C522" s="209"/>
      <c r="D522" s="210" t="s">
        <v>219</v>
      </c>
      <c r="E522" s="211" t="s">
        <v>21</v>
      </c>
      <c r="F522" s="212" t="s">
        <v>4457</v>
      </c>
      <c r="G522" s="209"/>
      <c r="H522" s="211" t="s">
        <v>21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219</v>
      </c>
      <c r="AU522" s="218" t="s">
        <v>82</v>
      </c>
      <c r="AV522" s="13" t="s">
        <v>80</v>
      </c>
      <c r="AW522" s="13" t="s">
        <v>34</v>
      </c>
      <c r="AX522" s="13" t="s">
        <v>73</v>
      </c>
      <c r="AY522" s="218" t="s">
        <v>211</v>
      </c>
    </row>
    <row r="523" spans="2:51" s="14" customFormat="1" ht="11.25">
      <c r="B523" s="219"/>
      <c r="C523" s="220"/>
      <c r="D523" s="210" t="s">
        <v>219</v>
      </c>
      <c r="E523" s="221" t="s">
        <v>21</v>
      </c>
      <c r="F523" s="222" t="s">
        <v>5096</v>
      </c>
      <c r="G523" s="220"/>
      <c r="H523" s="223">
        <v>36.21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219</v>
      </c>
      <c r="AU523" s="229" t="s">
        <v>82</v>
      </c>
      <c r="AV523" s="14" t="s">
        <v>82</v>
      </c>
      <c r="AW523" s="14" t="s">
        <v>34</v>
      </c>
      <c r="AX523" s="14" t="s">
        <v>73</v>
      </c>
      <c r="AY523" s="229" t="s">
        <v>211</v>
      </c>
    </row>
    <row r="524" spans="2:51" s="13" customFormat="1" ht="11.25">
      <c r="B524" s="208"/>
      <c r="C524" s="209"/>
      <c r="D524" s="210" t="s">
        <v>219</v>
      </c>
      <c r="E524" s="211" t="s">
        <v>21</v>
      </c>
      <c r="F524" s="212" t="s">
        <v>4462</v>
      </c>
      <c r="G524" s="209"/>
      <c r="H524" s="211" t="s">
        <v>21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219</v>
      </c>
      <c r="AU524" s="218" t="s">
        <v>82</v>
      </c>
      <c r="AV524" s="13" t="s">
        <v>80</v>
      </c>
      <c r="AW524" s="13" t="s">
        <v>34</v>
      </c>
      <c r="AX524" s="13" t="s">
        <v>73</v>
      </c>
      <c r="AY524" s="218" t="s">
        <v>211</v>
      </c>
    </row>
    <row r="525" spans="2:51" s="14" customFormat="1" ht="11.25">
      <c r="B525" s="219"/>
      <c r="C525" s="220"/>
      <c r="D525" s="210" t="s">
        <v>219</v>
      </c>
      <c r="E525" s="221" t="s">
        <v>21</v>
      </c>
      <c r="F525" s="222" t="s">
        <v>5096</v>
      </c>
      <c r="G525" s="220"/>
      <c r="H525" s="223">
        <v>36.21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219</v>
      </c>
      <c r="AU525" s="229" t="s">
        <v>82</v>
      </c>
      <c r="AV525" s="14" t="s">
        <v>82</v>
      </c>
      <c r="AW525" s="14" t="s">
        <v>34</v>
      </c>
      <c r="AX525" s="14" t="s">
        <v>73</v>
      </c>
      <c r="AY525" s="229" t="s">
        <v>211</v>
      </c>
    </row>
    <row r="526" spans="2:51" s="13" customFormat="1" ht="11.25">
      <c r="B526" s="208"/>
      <c r="C526" s="209"/>
      <c r="D526" s="210" t="s">
        <v>219</v>
      </c>
      <c r="E526" s="211" t="s">
        <v>21</v>
      </c>
      <c r="F526" s="212" t="s">
        <v>5104</v>
      </c>
      <c r="G526" s="209"/>
      <c r="H526" s="211" t="s">
        <v>21</v>
      </c>
      <c r="I526" s="213"/>
      <c r="J526" s="209"/>
      <c r="K526" s="209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219</v>
      </c>
      <c r="AU526" s="218" t="s">
        <v>82</v>
      </c>
      <c r="AV526" s="13" t="s">
        <v>80</v>
      </c>
      <c r="AW526" s="13" t="s">
        <v>34</v>
      </c>
      <c r="AX526" s="13" t="s">
        <v>73</v>
      </c>
      <c r="AY526" s="218" t="s">
        <v>211</v>
      </c>
    </row>
    <row r="527" spans="2:51" s="14" customFormat="1" ht="11.25">
      <c r="B527" s="219"/>
      <c r="C527" s="220"/>
      <c r="D527" s="210" t="s">
        <v>219</v>
      </c>
      <c r="E527" s="221" t="s">
        <v>21</v>
      </c>
      <c r="F527" s="222" t="s">
        <v>5101</v>
      </c>
      <c r="G527" s="220"/>
      <c r="H527" s="223">
        <v>23.846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219</v>
      </c>
      <c r="AU527" s="229" t="s">
        <v>82</v>
      </c>
      <c r="AV527" s="14" t="s">
        <v>82</v>
      </c>
      <c r="AW527" s="14" t="s">
        <v>34</v>
      </c>
      <c r="AX527" s="14" t="s">
        <v>73</v>
      </c>
      <c r="AY527" s="229" t="s">
        <v>211</v>
      </c>
    </row>
    <row r="528" spans="2:51" s="13" customFormat="1" ht="11.25">
      <c r="B528" s="208"/>
      <c r="C528" s="209"/>
      <c r="D528" s="210" t="s">
        <v>219</v>
      </c>
      <c r="E528" s="211" t="s">
        <v>21</v>
      </c>
      <c r="F528" s="212" t="s">
        <v>5105</v>
      </c>
      <c r="G528" s="209"/>
      <c r="H528" s="211" t="s">
        <v>21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219</v>
      </c>
      <c r="AU528" s="218" t="s">
        <v>82</v>
      </c>
      <c r="AV528" s="13" t="s">
        <v>80</v>
      </c>
      <c r="AW528" s="13" t="s">
        <v>34</v>
      </c>
      <c r="AX528" s="13" t="s">
        <v>73</v>
      </c>
      <c r="AY528" s="218" t="s">
        <v>211</v>
      </c>
    </row>
    <row r="529" spans="2:51" s="14" customFormat="1" ht="11.25">
      <c r="B529" s="219"/>
      <c r="C529" s="220"/>
      <c r="D529" s="210" t="s">
        <v>219</v>
      </c>
      <c r="E529" s="221" t="s">
        <v>21</v>
      </c>
      <c r="F529" s="222" t="s">
        <v>5106</v>
      </c>
      <c r="G529" s="220"/>
      <c r="H529" s="223">
        <v>12.96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219</v>
      </c>
      <c r="AU529" s="229" t="s">
        <v>82</v>
      </c>
      <c r="AV529" s="14" t="s">
        <v>82</v>
      </c>
      <c r="AW529" s="14" t="s">
        <v>34</v>
      </c>
      <c r="AX529" s="14" t="s">
        <v>73</v>
      </c>
      <c r="AY529" s="229" t="s">
        <v>211</v>
      </c>
    </row>
    <row r="530" spans="2:51" s="13" customFormat="1" ht="11.25">
      <c r="B530" s="208"/>
      <c r="C530" s="209"/>
      <c r="D530" s="210" t="s">
        <v>219</v>
      </c>
      <c r="E530" s="211" t="s">
        <v>21</v>
      </c>
      <c r="F530" s="212" t="s">
        <v>5107</v>
      </c>
      <c r="G530" s="209"/>
      <c r="H530" s="211" t="s">
        <v>21</v>
      </c>
      <c r="I530" s="213"/>
      <c r="J530" s="209"/>
      <c r="K530" s="209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219</v>
      </c>
      <c r="AU530" s="218" t="s">
        <v>82</v>
      </c>
      <c r="AV530" s="13" t="s">
        <v>80</v>
      </c>
      <c r="AW530" s="13" t="s">
        <v>34</v>
      </c>
      <c r="AX530" s="13" t="s">
        <v>73</v>
      </c>
      <c r="AY530" s="218" t="s">
        <v>211</v>
      </c>
    </row>
    <row r="531" spans="2:51" s="14" customFormat="1" ht="11.25">
      <c r="B531" s="219"/>
      <c r="C531" s="220"/>
      <c r="D531" s="210" t="s">
        <v>219</v>
      </c>
      <c r="E531" s="221" t="s">
        <v>21</v>
      </c>
      <c r="F531" s="222" t="s">
        <v>5108</v>
      </c>
      <c r="G531" s="220"/>
      <c r="H531" s="223">
        <v>6.9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219</v>
      </c>
      <c r="AU531" s="229" t="s">
        <v>82</v>
      </c>
      <c r="AV531" s="14" t="s">
        <v>82</v>
      </c>
      <c r="AW531" s="14" t="s">
        <v>34</v>
      </c>
      <c r="AX531" s="14" t="s">
        <v>73</v>
      </c>
      <c r="AY531" s="229" t="s">
        <v>211</v>
      </c>
    </row>
    <row r="532" spans="2:51" s="14" customFormat="1" ht="11.25">
      <c r="B532" s="219"/>
      <c r="C532" s="220"/>
      <c r="D532" s="210" t="s">
        <v>219</v>
      </c>
      <c r="E532" s="221" t="s">
        <v>21</v>
      </c>
      <c r="F532" s="222" t="s">
        <v>5109</v>
      </c>
      <c r="G532" s="220"/>
      <c r="H532" s="223">
        <v>3.3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219</v>
      </c>
      <c r="AU532" s="229" t="s">
        <v>82</v>
      </c>
      <c r="AV532" s="14" t="s">
        <v>82</v>
      </c>
      <c r="AW532" s="14" t="s">
        <v>34</v>
      </c>
      <c r="AX532" s="14" t="s">
        <v>73</v>
      </c>
      <c r="AY532" s="229" t="s">
        <v>211</v>
      </c>
    </row>
    <row r="533" spans="2:51" s="14" customFormat="1" ht="11.25">
      <c r="B533" s="219"/>
      <c r="C533" s="220"/>
      <c r="D533" s="210" t="s">
        <v>219</v>
      </c>
      <c r="E533" s="221" t="s">
        <v>21</v>
      </c>
      <c r="F533" s="222" t="s">
        <v>5110</v>
      </c>
      <c r="G533" s="220"/>
      <c r="H533" s="223">
        <v>3.1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219</v>
      </c>
      <c r="AU533" s="229" t="s">
        <v>82</v>
      </c>
      <c r="AV533" s="14" t="s">
        <v>82</v>
      </c>
      <c r="AW533" s="14" t="s">
        <v>34</v>
      </c>
      <c r="AX533" s="14" t="s">
        <v>73</v>
      </c>
      <c r="AY533" s="229" t="s">
        <v>211</v>
      </c>
    </row>
    <row r="534" spans="2:51" s="14" customFormat="1" ht="11.25">
      <c r="B534" s="219"/>
      <c r="C534" s="220"/>
      <c r="D534" s="210" t="s">
        <v>219</v>
      </c>
      <c r="E534" s="221" t="s">
        <v>21</v>
      </c>
      <c r="F534" s="222" t="s">
        <v>5111</v>
      </c>
      <c r="G534" s="220"/>
      <c r="H534" s="223">
        <v>3.7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219</v>
      </c>
      <c r="AU534" s="229" t="s">
        <v>82</v>
      </c>
      <c r="AV534" s="14" t="s">
        <v>82</v>
      </c>
      <c r="AW534" s="14" t="s">
        <v>34</v>
      </c>
      <c r="AX534" s="14" t="s">
        <v>73</v>
      </c>
      <c r="AY534" s="229" t="s">
        <v>211</v>
      </c>
    </row>
    <row r="535" spans="2:51" s="14" customFormat="1" ht="11.25">
      <c r="B535" s="219"/>
      <c r="C535" s="220"/>
      <c r="D535" s="210" t="s">
        <v>219</v>
      </c>
      <c r="E535" s="221" t="s">
        <v>21</v>
      </c>
      <c r="F535" s="222" t="s">
        <v>5112</v>
      </c>
      <c r="G535" s="220"/>
      <c r="H535" s="223">
        <v>7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219</v>
      </c>
      <c r="AU535" s="229" t="s">
        <v>82</v>
      </c>
      <c r="AV535" s="14" t="s">
        <v>82</v>
      </c>
      <c r="AW535" s="14" t="s">
        <v>34</v>
      </c>
      <c r="AX535" s="14" t="s">
        <v>73</v>
      </c>
      <c r="AY535" s="229" t="s">
        <v>211</v>
      </c>
    </row>
    <row r="536" spans="2:51" s="14" customFormat="1" ht="11.25">
      <c r="B536" s="219"/>
      <c r="C536" s="220"/>
      <c r="D536" s="210" t="s">
        <v>219</v>
      </c>
      <c r="E536" s="221" t="s">
        <v>21</v>
      </c>
      <c r="F536" s="222" t="s">
        <v>5113</v>
      </c>
      <c r="G536" s="220"/>
      <c r="H536" s="223">
        <v>8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219</v>
      </c>
      <c r="AU536" s="229" t="s">
        <v>82</v>
      </c>
      <c r="AV536" s="14" t="s">
        <v>82</v>
      </c>
      <c r="AW536" s="14" t="s">
        <v>34</v>
      </c>
      <c r="AX536" s="14" t="s">
        <v>73</v>
      </c>
      <c r="AY536" s="229" t="s">
        <v>211</v>
      </c>
    </row>
    <row r="537" spans="2:51" s="13" customFormat="1" ht="11.25">
      <c r="B537" s="208"/>
      <c r="C537" s="209"/>
      <c r="D537" s="210" t="s">
        <v>219</v>
      </c>
      <c r="E537" s="211" t="s">
        <v>21</v>
      </c>
      <c r="F537" s="212" t="s">
        <v>5114</v>
      </c>
      <c r="G537" s="209"/>
      <c r="H537" s="211" t="s">
        <v>21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219</v>
      </c>
      <c r="AU537" s="218" t="s">
        <v>82</v>
      </c>
      <c r="AV537" s="13" t="s">
        <v>80</v>
      </c>
      <c r="AW537" s="13" t="s">
        <v>34</v>
      </c>
      <c r="AX537" s="13" t="s">
        <v>73</v>
      </c>
      <c r="AY537" s="218" t="s">
        <v>211</v>
      </c>
    </row>
    <row r="538" spans="2:51" s="14" customFormat="1" ht="11.25">
      <c r="B538" s="219"/>
      <c r="C538" s="220"/>
      <c r="D538" s="210" t="s">
        <v>219</v>
      </c>
      <c r="E538" s="221" t="s">
        <v>21</v>
      </c>
      <c r="F538" s="222" t="s">
        <v>5113</v>
      </c>
      <c r="G538" s="220"/>
      <c r="H538" s="223">
        <v>8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219</v>
      </c>
      <c r="AU538" s="229" t="s">
        <v>82</v>
      </c>
      <c r="AV538" s="14" t="s">
        <v>82</v>
      </c>
      <c r="AW538" s="14" t="s">
        <v>34</v>
      </c>
      <c r="AX538" s="14" t="s">
        <v>73</v>
      </c>
      <c r="AY538" s="229" t="s">
        <v>211</v>
      </c>
    </row>
    <row r="539" spans="2:51" s="14" customFormat="1" ht="11.25">
      <c r="B539" s="219"/>
      <c r="C539" s="220"/>
      <c r="D539" s="210" t="s">
        <v>219</v>
      </c>
      <c r="E539" s="221" t="s">
        <v>21</v>
      </c>
      <c r="F539" s="222" t="s">
        <v>5115</v>
      </c>
      <c r="G539" s="220"/>
      <c r="H539" s="223">
        <v>2.7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219</v>
      </c>
      <c r="AU539" s="229" t="s">
        <v>82</v>
      </c>
      <c r="AV539" s="14" t="s">
        <v>82</v>
      </c>
      <c r="AW539" s="14" t="s">
        <v>34</v>
      </c>
      <c r="AX539" s="14" t="s">
        <v>73</v>
      </c>
      <c r="AY539" s="229" t="s">
        <v>211</v>
      </c>
    </row>
    <row r="540" spans="2:51" s="14" customFormat="1" ht="11.25">
      <c r="B540" s="219"/>
      <c r="C540" s="220"/>
      <c r="D540" s="210" t="s">
        <v>219</v>
      </c>
      <c r="E540" s="221" t="s">
        <v>21</v>
      </c>
      <c r="F540" s="222" t="s">
        <v>5116</v>
      </c>
      <c r="G540" s="220"/>
      <c r="H540" s="223">
        <v>4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219</v>
      </c>
      <c r="AU540" s="229" t="s">
        <v>82</v>
      </c>
      <c r="AV540" s="14" t="s">
        <v>82</v>
      </c>
      <c r="AW540" s="14" t="s">
        <v>34</v>
      </c>
      <c r="AX540" s="14" t="s">
        <v>73</v>
      </c>
      <c r="AY540" s="229" t="s">
        <v>211</v>
      </c>
    </row>
    <row r="541" spans="2:51" s="14" customFormat="1" ht="11.25">
      <c r="B541" s="219"/>
      <c r="C541" s="220"/>
      <c r="D541" s="210" t="s">
        <v>219</v>
      </c>
      <c r="E541" s="221" t="s">
        <v>21</v>
      </c>
      <c r="F541" s="222" t="s">
        <v>5110</v>
      </c>
      <c r="G541" s="220"/>
      <c r="H541" s="223">
        <v>3.1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219</v>
      </c>
      <c r="AU541" s="229" t="s">
        <v>82</v>
      </c>
      <c r="AV541" s="14" t="s">
        <v>82</v>
      </c>
      <c r="AW541" s="14" t="s">
        <v>34</v>
      </c>
      <c r="AX541" s="14" t="s">
        <v>73</v>
      </c>
      <c r="AY541" s="229" t="s">
        <v>211</v>
      </c>
    </row>
    <row r="542" spans="2:51" s="14" customFormat="1" ht="11.25">
      <c r="B542" s="219"/>
      <c r="C542" s="220"/>
      <c r="D542" s="210" t="s">
        <v>219</v>
      </c>
      <c r="E542" s="221" t="s">
        <v>21</v>
      </c>
      <c r="F542" s="222" t="s">
        <v>5117</v>
      </c>
      <c r="G542" s="220"/>
      <c r="H542" s="223">
        <v>14.4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219</v>
      </c>
      <c r="AU542" s="229" t="s">
        <v>82</v>
      </c>
      <c r="AV542" s="14" t="s">
        <v>82</v>
      </c>
      <c r="AW542" s="14" t="s">
        <v>34</v>
      </c>
      <c r="AX542" s="14" t="s">
        <v>73</v>
      </c>
      <c r="AY542" s="229" t="s">
        <v>211</v>
      </c>
    </row>
    <row r="543" spans="2:51" s="13" customFormat="1" ht="11.25">
      <c r="B543" s="208"/>
      <c r="C543" s="209"/>
      <c r="D543" s="210" t="s">
        <v>219</v>
      </c>
      <c r="E543" s="211" t="s">
        <v>21</v>
      </c>
      <c r="F543" s="212" t="s">
        <v>5118</v>
      </c>
      <c r="G543" s="209"/>
      <c r="H543" s="211" t="s">
        <v>21</v>
      </c>
      <c r="I543" s="213"/>
      <c r="J543" s="209"/>
      <c r="K543" s="209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219</v>
      </c>
      <c r="AU543" s="218" t="s">
        <v>82</v>
      </c>
      <c r="AV543" s="13" t="s">
        <v>80</v>
      </c>
      <c r="AW543" s="13" t="s">
        <v>34</v>
      </c>
      <c r="AX543" s="13" t="s">
        <v>73</v>
      </c>
      <c r="AY543" s="218" t="s">
        <v>211</v>
      </c>
    </row>
    <row r="544" spans="2:51" s="14" customFormat="1" ht="11.25">
      <c r="B544" s="219"/>
      <c r="C544" s="220"/>
      <c r="D544" s="210" t="s">
        <v>219</v>
      </c>
      <c r="E544" s="221" t="s">
        <v>21</v>
      </c>
      <c r="F544" s="222" t="s">
        <v>5106</v>
      </c>
      <c r="G544" s="220"/>
      <c r="H544" s="223">
        <v>12.96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219</v>
      </c>
      <c r="AU544" s="229" t="s">
        <v>82</v>
      </c>
      <c r="AV544" s="14" t="s">
        <v>82</v>
      </c>
      <c r="AW544" s="14" t="s">
        <v>34</v>
      </c>
      <c r="AX544" s="14" t="s">
        <v>73</v>
      </c>
      <c r="AY544" s="229" t="s">
        <v>211</v>
      </c>
    </row>
    <row r="545" spans="2:51" s="13" customFormat="1" ht="11.25">
      <c r="B545" s="208"/>
      <c r="C545" s="209"/>
      <c r="D545" s="210" t="s">
        <v>219</v>
      </c>
      <c r="E545" s="211" t="s">
        <v>21</v>
      </c>
      <c r="F545" s="212" t="s">
        <v>1088</v>
      </c>
      <c r="G545" s="209"/>
      <c r="H545" s="211" t="s">
        <v>21</v>
      </c>
      <c r="I545" s="213"/>
      <c r="J545" s="209"/>
      <c r="K545" s="209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219</v>
      </c>
      <c r="AU545" s="218" t="s">
        <v>82</v>
      </c>
      <c r="AV545" s="13" t="s">
        <v>80</v>
      </c>
      <c r="AW545" s="13" t="s">
        <v>34</v>
      </c>
      <c r="AX545" s="13" t="s">
        <v>73</v>
      </c>
      <c r="AY545" s="218" t="s">
        <v>211</v>
      </c>
    </row>
    <row r="546" spans="2:51" s="13" customFormat="1" ht="11.25">
      <c r="B546" s="208"/>
      <c r="C546" s="209"/>
      <c r="D546" s="210" t="s">
        <v>219</v>
      </c>
      <c r="E546" s="211" t="s">
        <v>21</v>
      </c>
      <c r="F546" s="212" t="s">
        <v>5119</v>
      </c>
      <c r="G546" s="209"/>
      <c r="H546" s="211" t="s">
        <v>21</v>
      </c>
      <c r="I546" s="213"/>
      <c r="J546" s="209"/>
      <c r="K546" s="209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219</v>
      </c>
      <c r="AU546" s="218" t="s">
        <v>82</v>
      </c>
      <c r="AV546" s="13" t="s">
        <v>80</v>
      </c>
      <c r="AW546" s="13" t="s">
        <v>34</v>
      </c>
      <c r="AX546" s="13" t="s">
        <v>73</v>
      </c>
      <c r="AY546" s="218" t="s">
        <v>211</v>
      </c>
    </row>
    <row r="547" spans="2:51" s="13" customFormat="1" ht="11.25">
      <c r="B547" s="208"/>
      <c r="C547" s="209"/>
      <c r="D547" s="210" t="s">
        <v>219</v>
      </c>
      <c r="E547" s="211" t="s">
        <v>21</v>
      </c>
      <c r="F547" s="212" t="s">
        <v>998</v>
      </c>
      <c r="G547" s="209"/>
      <c r="H547" s="211" t="s">
        <v>21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219</v>
      </c>
      <c r="AU547" s="218" t="s">
        <v>82</v>
      </c>
      <c r="AV547" s="13" t="s">
        <v>80</v>
      </c>
      <c r="AW547" s="13" t="s">
        <v>34</v>
      </c>
      <c r="AX547" s="13" t="s">
        <v>73</v>
      </c>
      <c r="AY547" s="218" t="s">
        <v>211</v>
      </c>
    </row>
    <row r="548" spans="2:51" s="13" customFormat="1" ht="11.25">
      <c r="B548" s="208"/>
      <c r="C548" s="209"/>
      <c r="D548" s="210" t="s">
        <v>219</v>
      </c>
      <c r="E548" s="211" t="s">
        <v>21</v>
      </c>
      <c r="F548" s="212" t="s">
        <v>1077</v>
      </c>
      <c r="G548" s="209"/>
      <c r="H548" s="211" t="s">
        <v>21</v>
      </c>
      <c r="I548" s="213"/>
      <c r="J548" s="209"/>
      <c r="K548" s="209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219</v>
      </c>
      <c r="AU548" s="218" t="s">
        <v>82</v>
      </c>
      <c r="AV548" s="13" t="s">
        <v>80</v>
      </c>
      <c r="AW548" s="13" t="s">
        <v>34</v>
      </c>
      <c r="AX548" s="13" t="s">
        <v>73</v>
      </c>
      <c r="AY548" s="218" t="s">
        <v>211</v>
      </c>
    </row>
    <row r="549" spans="2:51" s="14" customFormat="1" ht="11.25">
      <c r="B549" s="219"/>
      <c r="C549" s="220"/>
      <c r="D549" s="210" t="s">
        <v>219</v>
      </c>
      <c r="E549" s="221" t="s">
        <v>21</v>
      </c>
      <c r="F549" s="222" t="s">
        <v>5120</v>
      </c>
      <c r="G549" s="220"/>
      <c r="H549" s="223">
        <v>402.84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219</v>
      </c>
      <c r="AU549" s="229" t="s">
        <v>82</v>
      </c>
      <c r="AV549" s="14" t="s">
        <v>82</v>
      </c>
      <c r="AW549" s="14" t="s">
        <v>34</v>
      </c>
      <c r="AX549" s="14" t="s">
        <v>73</v>
      </c>
      <c r="AY549" s="229" t="s">
        <v>211</v>
      </c>
    </row>
    <row r="550" spans="2:51" s="14" customFormat="1" ht="11.25">
      <c r="B550" s="219"/>
      <c r="C550" s="220"/>
      <c r="D550" s="210" t="s">
        <v>219</v>
      </c>
      <c r="E550" s="221" t="s">
        <v>21</v>
      </c>
      <c r="F550" s="222" t="s">
        <v>5121</v>
      </c>
      <c r="G550" s="220"/>
      <c r="H550" s="223">
        <v>-22.11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219</v>
      </c>
      <c r="AU550" s="229" t="s">
        <v>82</v>
      </c>
      <c r="AV550" s="14" t="s">
        <v>82</v>
      </c>
      <c r="AW550" s="14" t="s">
        <v>34</v>
      </c>
      <c r="AX550" s="14" t="s">
        <v>73</v>
      </c>
      <c r="AY550" s="229" t="s">
        <v>211</v>
      </c>
    </row>
    <row r="551" spans="2:51" s="13" customFormat="1" ht="11.25">
      <c r="B551" s="208"/>
      <c r="C551" s="209"/>
      <c r="D551" s="210" t="s">
        <v>219</v>
      </c>
      <c r="E551" s="211" t="s">
        <v>21</v>
      </c>
      <c r="F551" s="212" t="s">
        <v>5016</v>
      </c>
      <c r="G551" s="209"/>
      <c r="H551" s="211" t="s">
        <v>21</v>
      </c>
      <c r="I551" s="213"/>
      <c r="J551" s="209"/>
      <c r="K551" s="209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219</v>
      </c>
      <c r="AU551" s="218" t="s">
        <v>82</v>
      </c>
      <c r="AV551" s="13" t="s">
        <v>80</v>
      </c>
      <c r="AW551" s="13" t="s">
        <v>34</v>
      </c>
      <c r="AX551" s="13" t="s">
        <v>73</v>
      </c>
      <c r="AY551" s="218" t="s">
        <v>211</v>
      </c>
    </row>
    <row r="552" spans="2:51" s="14" customFormat="1" ht="11.25">
      <c r="B552" s="219"/>
      <c r="C552" s="220"/>
      <c r="D552" s="210" t="s">
        <v>219</v>
      </c>
      <c r="E552" s="221" t="s">
        <v>21</v>
      </c>
      <c r="F552" s="222" t="s">
        <v>5122</v>
      </c>
      <c r="G552" s="220"/>
      <c r="H552" s="223">
        <v>136.08000000000001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219</v>
      </c>
      <c r="AU552" s="229" t="s">
        <v>82</v>
      </c>
      <c r="AV552" s="14" t="s">
        <v>82</v>
      </c>
      <c r="AW552" s="14" t="s">
        <v>34</v>
      </c>
      <c r="AX552" s="14" t="s">
        <v>73</v>
      </c>
      <c r="AY552" s="229" t="s">
        <v>211</v>
      </c>
    </row>
    <row r="553" spans="2:51" s="14" customFormat="1" ht="11.25">
      <c r="B553" s="219"/>
      <c r="C553" s="220"/>
      <c r="D553" s="210" t="s">
        <v>219</v>
      </c>
      <c r="E553" s="221" t="s">
        <v>21</v>
      </c>
      <c r="F553" s="222" t="s">
        <v>5123</v>
      </c>
      <c r="G553" s="220"/>
      <c r="H553" s="223">
        <v>-35.28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219</v>
      </c>
      <c r="AU553" s="229" t="s">
        <v>82</v>
      </c>
      <c r="AV553" s="14" t="s">
        <v>82</v>
      </c>
      <c r="AW553" s="14" t="s">
        <v>34</v>
      </c>
      <c r="AX553" s="14" t="s">
        <v>73</v>
      </c>
      <c r="AY553" s="229" t="s">
        <v>211</v>
      </c>
    </row>
    <row r="554" spans="2:51" s="13" customFormat="1" ht="11.25">
      <c r="B554" s="208"/>
      <c r="C554" s="209"/>
      <c r="D554" s="210" t="s">
        <v>219</v>
      </c>
      <c r="E554" s="211" t="s">
        <v>21</v>
      </c>
      <c r="F554" s="212" t="s">
        <v>4903</v>
      </c>
      <c r="G554" s="209"/>
      <c r="H554" s="211" t="s">
        <v>21</v>
      </c>
      <c r="I554" s="213"/>
      <c r="J554" s="209"/>
      <c r="K554" s="209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219</v>
      </c>
      <c r="AU554" s="218" t="s">
        <v>82</v>
      </c>
      <c r="AV554" s="13" t="s">
        <v>80</v>
      </c>
      <c r="AW554" s="13" t="s">
        <v>34</v>
      </c>
      <c r="AX554" s="13" t="s">
        <v>73</v>
      </c>
      <c r="AY554" s="218" t="s">
        <v>211</v>
      </c>
    </row>
    <row r="555" spans="2:51" s="14" customFormat="1" ht="11.25">
      <c r="B555" s="219"/>
      <c r="C555" s="220"/>
      <c r="D555" s="210" t="s">
        <v>219</v>
      </c>
      <c r="E555" s="221" t="s">
        <v>21</v>
      </c>
      <c r="F555" s="222" t="s">
        <v>5122</v>
      </c>
      <c r="G555" s="220"/>
      <c r="H555" s="223">
        <v>136.08000000000001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219</v>
      </c>
      <c r="AU555" s="229" t="s">
        <v>82</v>
      </c>
      <c r="AV555" s="14" t="s">
        <v>82</v>
      </c>
      <c r="AW555" s="14" t="s">
        <v>34</v>
      </c>
      <c r="AX555" s="14" t="s">
        <v>73</v>
      </c>
      <c r="AY555" s="229" t="s">
        <v>211</v>
      </c>
    </row>
    <row r="556" spans="2:51" s="14" customFormat="1" ht="11.25">
      <c r="B556" s="219"/>
      <c r="C556" s="220"/>
      <c r="D556" s="210" t="s">
        <v>219</v>
      </c>
      <c r="E556" s="221" t="s">
        <v>21</v>
      </c>
      <c r="F556" s="222" t="s">
        <v>5123</v>
      </c>
      <c r="G556" s="220"/>
      <c r="H556" s="223">
        <v>-35.28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219</v>
      </c>
      <c r="AU556" s="229" t="s">
        <v>82</v>
      </c>
      <c r="AV556" s="14" t="s">
        <v>82</v>
      </c>
      <c r="AW556" s="14" t="s">
        <v>34</v>
      </c>
      <c r="AX556" s="14" t="s">
        <v>73</v>
      </c>
      <c r="AY556" s="229" t="s">
        <v>211</v>
      </c>
    </row>
    <row r="557" spans="2:51" s="13" customFormat="1" ht="11.25">
      <c r="B557" s="208"/>
      <c r="C557" s="209"/>
      <c r="D557" s="210" t="s">
        <v>219</v>
      </c>
      <c r="E557" s="211" t="s">
        <v>21</v>
      </c>
      <c r="F557" s="212" t="s">
        <v>999</v>
      </c>
      <c r="G557" s="209"/>
      <c r="H557" s="211" t="s">
        <v>21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219</v>
      </c>
      <c r="AU557" s="218" t="s">
        <v>82</v>
      </c>
      <c r="AV557" s="13" t="s">
        <v>80</v>
      </c>
      <c r="AW557" s="13" t="s">
        <v>34</v>
      </c>
      <c r="AX557" s="13" t="s">
        <v>73</v>
      </c>
      <c r="AY557" s="218" t="s">
        <v>211</v>
      </c>
    </row>
    <row r="558" spans="2:51" s="14" customFormat="1" ht="11.25">
      <c r="B558" s="219"/>
      <c r="C558" s="220"/>
      <c r="D558" s="210" t="s">
        <v>219</v>
      </c>
      <c r="E558" s="221" t="s">
        <v>21</v>
      </c>
      <c r="F558" s="222" t="s">
        <v>5124</v>
      </c>
      <c r="G558" s="220"/>
      <c r="H558" s="223">
        <v>92.82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219</v>
      </c>
      <c r="AU558" s="229" t="s">
        <v>82</v>
      </c>
      <c r="AV558" s="14" t="s">
        <v>82</v>
      </c>
      <c r="AW558" s="14" t="s">
        <v>34</v>
      </c>
      <c r="AX558" s="14" t="s">
        <v>73</v>
      </c>
      <c r="AY558" s="229" t="s">
        <v>211</v>
      </c>
    </row>
    <row r="559" spans="2:51" s="14" customFormat="1" ht="11.25">
      <c r="B559" s="219"/>
      <c r="C559" s="220"/>
      <c r="D559" s="210" t="s">
        <v>219</v>
      </c>
      <c r="E559" s="221" t="s">
        <v>21</v>
      </c>
      <c r="F559" s="222" t="s">
        <v>5125</v>
      </c>
      <c r="G559" s="220"/>
      <c r="H559" s="223">
        <v>-21.9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219</v>
      </c>
      <c r="AU559" s="229" t="s">
        <v>82</v>
      </c>
      <c r="AV559" s="14" t="s">
        <v>82</v>
      </c>
      <c r="AW559" s="14" t="s">
        <v>34</v>
      </c>
      <c r="AX559" s="14" t="s">
        <v>73</v>
      </c>
      <c r="AY559" s="229" t="s">
        <v>211</v>
      </c>
    </row>
    <row r="560" spans="2:51" s="13" customFormat="1" ht="11.25">
      <c r="B560" s="208"/>
      <c r="C560" s="209"/>
      <c r="D560" s="210" t="s">
        <v>219</v>
      </c>
      <c r="E560" s="211" t="s">
        <v>21</v>
      </c>
      <c r="F560" s="212" t="s">
        <v>1079</v>
      </c>
      <c r="G560" s="209"/>
      <c r="H560" s="211" t="s">
        <v>21</v>
      </c>
      <c r="I560" s="213"/>
      <c r="J560" s="209"/>
      <c r="K560" s="209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219</v>
      </c>
      <c r="AU560" s="218" t="s">
        <v>82</v>
      </c>
      <c r="AV560" s="13" t="s">
        <v>80</v>
      </c>
      <c r="AW560" s="13" t="s">
        <v>34</v>
      </c>
      <c r="AX560" s="13" t="s">
        <v>73</v>
      </c>
      <c r="AY560" s="218" t="s">
        <v>211</v>
      </c>
    </row>
    <row r="561" spans="2:51" s="14" customFormat="1" ht="11.25">
      <c r="B561" s="219"/>
      <c r="C561" s="220"/>
      <c r="D561" s="210" t="s">
        <v>219</v>
      </c>
      <c r="E561" s="221" t="s">
        <v>21</v>
      </c>
      <c r="F561" s="222" t="s">
        <v>5126</v>
      </c>
      <c r="G561" s="220"/>
      <c r="H561" s="223">
        <v>63.8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219</v>
      </c>
      <c r="AU561" s="229" t="s">
        <v>82</v>
      </c>
      <c r="AV561" s="14" t="s">
        <v>82</v>
      </c>
      <c r="AW561" s="14" t="s">
        <v>34</v>
      </c>
      <c r="AX561" s="14" t="s">
        <v>73</v>
      </c>
      <c r="AY561" s="229" t="s">
        <v>211</v>
      </c>
    </row>
    <row r="562" spans="2:51" s="13" customFormat="1" ht="11.25">
      <c r="B562" s="208"/>
      <c r="C562" s="209"/>
      <c r="D562" s="210" t="s">
        <v>219</v>
      </c>
      <c r="E562" s="211" t="s">
        <v>21</v>
      </c>
      <c r="F562" s="212" t="s">
        <v>4922</v>
      </c>
      <c r="G562" s="209"/>
      <c r="H562" s="211" t="s">
        <v>21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219</v>
      </c>
      <c r="AU562" s="218" t="s">
        <v>82</v>
      </c>
      <c r="AV562" s="13" t="s">
        <v>80</v>
      </c>
      <c r="AW562" s="13" t="s">
        <v>34</v>
      </c>
      <c r="AX562" s="13" t="s">
        <v>73</v>
      </c>
      <c r="AY562" s="218" t="s">
        <v>211</v>
      </c>
    </row>
    <row r="563" spans="2:51" s="13" customFormat="1" ht="11.25">
      <c r="B563" s="208"/>
      <c r="C563" s="209"/>
      <c r="D563" s="210" t="s">
        <v>219</v>
      </c>
      <c r="E563" s="211" t="s">
        <v>21</v>
      </c>
      <c r="F563" s="212" t="s">
        <v>1077</v>
      </c>
      <c r="G563" s="209"/>
      <c r="H563" s="211" t="s">
        <v>21</v>
      </c>
      <c r="I563" s="213"/>
      <c r="J563" s="209"/>
      <c r="K563" s="209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219</v>
      </c>
      <c r="AU563" s="218" t="s">
        <v>82</v>
      </c>
      <c r="AV563" s="13" t="s">
        <v>80</v>
      </c>
      <c r="AW563" s="13" t="s">
        <v>34</v>
      </c>
      <c r="AX563" s="13" t="s">
        <v>73</v>
      </c>
      <c r="AY563" s="218" t="s">
        <v>211</v>
      </c>
    </row>
    <row r="564" spans="2:51" s="14" customFormat="1" ht="11.25">
      <c r="B564" s="219"/>
      <c r="C564" s="220"/>
      <c r="D564" s="210" t="s">
        <v>219</v>
      </c>
      <c r="E564" s="221" t="s">
        <v>21</v>
      </c>
      <c r="F564" s="222" t="s">
        <v>5127</v>
      </c>
      <c r="G564" s="220"/>
      <c r="H564" s="223">
        <v>290.42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219</v>
      </c>
      <c r="AU564" s="229" t="s">
        <v>82</v>
      </c>
      <c r="AV564" s="14" t="s">
        <v>82</v>
      </c>
      <c r="AW564" s="14" t="s">
        <v>34</v>
      </c>
      <c r="AX564" s="14" t="s">
        <v>73</v>
      </c>
      <c r="AY564" s="229" t="s">
        <v>211</v>
      </c>
    </row>
    <row r="565" spans="2:51" s="14" customFormat="1" ht="11.25">
      <c r="B565" s="219"/>
      <c r="C565" s="220"/>
      <c r="D565" s="210" t="s">
        <v>219</v>
      </c>
      <c r="E565" s="221" t="s">
        <v>21</v>
      </c>
      <c r="F565" s="222" t="s">
        <v>5128</v>
      </c>
      <c r="G565" s="220"/>
      <c r="H565" s="223">
        <v>-18.8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219</v>
      </c>
      <c r="AU565" s="229" t="s">
        <v>82</v>
      </c>
      <c r="AV565" s="14" t="s">
        <v>82</v>
      </c>
      <c r="AW565" s="14" t="s">
        <v>34</v>
      </c>
      <c r="AX565" s="14" t="s">
        <v>73</v>
      </c>
      <c r="AY565" s="229" t="s">
        <v>211</v>
      </c>
    </row>
    <row r="566" spans="2:51" s="13" customFormat="1" ht="11.25">
      <c r="B566" s="208"/>
      <c r="C566" s="209"/>
      <c r="D566" s="210" t="s">
        <v>219</v>
      </c>
      <c r="E566" s="211" t="s">
        <v>21</v>
      </c>
      <c r="F566" s="212" t="s">
        <v>5095</v>
      </c>
      <c r="G566" s="209"/>
      <c r="H566" s="211" t="s">
        <v>21</v>
      </c>
      <c r="I566" s="213"/>
      <c r="J566" s="209"/>
      <c r="K566" s="209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219</v>
      </c>
      <c r="AU566" s="218" t="s">
        <v>82</v>
      </c>
      <c r="AV566" s="13" t="s">
        <v>80</v>
      </c>
      <c r="AW566" s="13" t="s">
        <v>34</v>
      </c>
      <c r="AX566" s="13" t="s">
        <v>73</v>
      </c>
      <c r="AY566" s="218" t="s">
        <v>211</v>
      </c>
    </row>
    <row r="567" spans="2:51" s="14" customFormat="1" ht="11.25">
      <c r="B567" s="219"/>
      <c r="C567" s="220"/>
      <c r="D567" s="210" t="s">
        <v>219</v>
      </c>
      <c r="E567" s="221" t="s">
        <v>21</v>
      </c>
      <c r="F567" s="222" t="s">
        <v>5129</v>
      </c>
      <c r="G567" s="220"/>
      <c r="H567" s="223">
        <v>63.44</v>
      </c>
      <c r="I567" s="224"/>
      <c r="J567" s="220"/>
      <c r="K567" s="220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219</v>
      </c>
      <c r="AU567" s="229" t="s">
        <v>82</v>
      </c>
      <c r="AV567" s="14" t="s">
        <v>82</v>
      </c>
      <c r="AW567" s="14" t="s">
        <v>34</v>
      </c>
      <c r="AX567" s="14" t="s">
        <v>73</v>
      </c>
      <c r="AY567" s="229" t="s">
        <v>211</v>
      </c>
    </row>
    <row r="568" spans="2:51" s="13" customFormat="1" ht="11.25">
      <c r="B568" s="208"/>
      <c r="C568" s="209"/>
      <c r="D568" s="210" t="s">
        <v>219</v>
      </c>
      <c r="E568" s="211" t="s">
        <v>21</v>
      </c>
      <c r="F568" s="212" t="s">
        <v>4464</v>
      </c>
      <c r="G568" s="209"/>
      <c r="H568" s="211" t="s">
        <v>21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219</v>
      </c>
      <c r="AU568" s="218" t="s">
        <v>82</v>
      </c>
      <c r="AV568" s="13" t="s">
        <v>80</v>
      </c>
      <c r="AW568" s="13" t="s">
        <v>34</v>
      </c>
      <c r="AX568" s="13" t="s">
        <v>73</v>
      </c>
      <c r="AY568" s="218" t="s">
        <v>211</v>
      </c>
    </row>
    <row r="569" spans="2:51" s="14" customFormat="1" ht="11.25">
      <c r="B569" s="219"/>
      <c r="C569" s="220"/>
      <c r="D569" s="210" t="s">
        <v>219</v>
      </c>
      <c r="E569" s="221" t="s">
        <v>21</v>
      </c>
      <c r="F569" s="222" t="s">
        <v>5129</v>
      </c>
      <c r="G569" s="220"/>
      <c r="H569" s="223">
        <v>63.44</v>
      </c>
      <c r="I569" s="224"/>
      <c r="J569" s="220"/>
      <c r="K569" s="220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219</v>
      </c>
      <c r="AU569" s="229" t="s">
        <v>82</v>
      </c>
      <c r="AV569" s="14" t="s">
        <v>82</v>
      </c>
      <c r="AW569" s="14" t="s">
        <v>34</v>
      </c>
      <c r="AX569" s="14" t="s">
        <v>73</v>
      </c>
      <c r="AY569" s="229" t="s">
        <v>211</v>
      </c>
    </row>
    <row r="570" spans="2:51" s="13" customFormat="1" ht="11.25">
      <c r="B570" s="208"/>
      <c r="C570" s="209"/>
      <c r="D570" s="210" t="s">
        <v>219</v>
      </c>
      <c r="E570" s="211" t="s">
        <v>21</v>
      </c>
      <c r="F570" s="212" t="s">
        <v>5130</v>
      </c>
      <c r="G570" s="209"/>
      <c r="H570" s="211" t="s">
        <v>21</v>
      </c>
      <c r="I570" s="213"/>
      <c r="J570" s="209"/>
      <c r="K570" s="209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219</v>
      </c>
      <c r="AU570" s="218" t="s">
        <v>82</v>
      </c>
      <c r="AV570" s="13" t="s">
        <v>80</v>
      </c>
      <c r="AW570" s="13" t="s">
        <v>34</v>
      </c>
      <c r="AX570" s="13" t="s">
        <v>73</v>
      </c>
      <c r="AY570" s="218" t="s">
        <v>211</v>
      </c>
    </row>
    <row r="571" spans="2:51" s="14" customFormat="1" ht="11.25">
      <c r="B571" s="219"/>
      <c r="C571" s="220"/>
      <c r="D571" s="210" t="s">
        <v>219</v>
      </c>
      <c r="E571" s="221" t="s">
        <v>21</v>
      </c>
      <c r="F571" s="222" t="s">
        <v>5131</v>
      </c>
      <c r="G571" s="220"/>
      <c r="H571" s="223">
        <v>186.24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219</v>
      </c>
      <c r="AU571" s="229" t="s">
        <v>82</v>
      </c>
      <c r="AV571" s="14" t="s">
        <v>82</v>
      </c>
      <c r="AW571" s="14" t="s">
        <v>34</v>
      </c>
      <c r="AX571" s="14" t="s">
        <v>73</v>
      </c>
      <c r="AY571" s="229" t="s">
        <v>211</v>
      </c>
    </row>
    <row r="572" spans="2:51" s="13" customFormat="1" ht="11.25">
      <c r="B572" s="208"/>
      <c r="C572" s="209"/>
      <c r="D572" s="210" t="s">
        <v>219</v>
      </c>
      <c r="E572" s="211" t="s">
        <v>21</v>
      </c>
      <c r="F572" s="212" t="s">
        <v>5099</v>
      </c>
      <c r="G572" s="209"/>
      <c r="H572" s="211" t="s">
        <v>21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219</v>
      </c>
      <c r="AU572" s="218" t="s">
        <v>82</v>
      </c>
      <c r="AV572" s="13" t="s">
        <v>80</v>
      </c>
      <c r="AW572" s="13" t="s">
        <v>34</v>
      </c>
      <c r="AX572" s="13" t="s">
        <v>73</v>
      </c>
      <c r="AY572" s="218" t="s">
        <v>211</v>
      </c>
    </row>
    <row r="573" spans="2:51" s="14" customFormat="1" ht="11.25">
      <c r="B573" s="219"/>
      <c r="C573" s="220"/>
      <c r="D573" s="210" t="s">
        <v>219</v>
      </c>
      <c r="E573" s="221" t="s">
        <v>21</v>
      </c>
      <c r="F573" s="222" t="s">
        <v>5131</v>
      </c>
      <c r="G573" s="220"/>
      <c r="H573" s="223">
        <v>186.24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219</v>
      </c>
      <c r="AU573" s="229" t="s">
        <v>82</v>
      </c>
      <c r="AV573" s="14" t="s">
        <v>82</v>
      </c>
      <c r="AW573" s="14" t="s">
        <v>34</v>
      </c>
      <c r="AX573" s="14" t="s">
        <v>73</v>
      </c>
      <c r="AY573" s="229" t="s">
        <v>211</v>
      </c>
    </row>
    <row r="574" spans="2:51" s="13" customFormat="1" ht="11.25">
      <c r="B574" s="208"/>
      <c r="C574" s="209"/>
      <c r="D574" s="210" t="s">
        <v>219</v>
      </c>
      <c r="E574" s="211" t="s">
        <v>21</v>
      </c>
      <c r="F574" s="212" t="s">
        <v>5132</v>
      </c>
      <c r="G574" s="209"/>
      <c r="H574" s="211" t="s">
        <v>21</v>
      </c>
      <c r="I574" s="213"/>
      <c r="J574" s="209"/>
      <c r="K574" s="209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219</v>
      </c>
      <c r="AU574" s="218" t="s">
        <v>82</v>
      </c>
      <c r="AV574" s="13" t="s">
        <v>80</v>
      </c>
      <c r="AW574" s="13" t="s">
        <v>34</v>
      </c>
      <c r="AX574" s="13" t="s">
        <v>73</v>
      </c>
      <c r="AY574" s="218" t="s">
        <v>211</v>
      </c>
    </row>
    <row r="575" spans="2:51" s="14" customFormat="1" ht="11.25">
      <c r="B575" s="219"/>
      <c r="C575" s="220"/>
      <c r="D575" s="210" t="s">
        <v>219</v>
      </c>
      <c r="E575" s="221" t="s">
        <v>21</v>
      </c>
      <c r="F575" s="222" t="s">
        <v>5133</v>
      </c>
      <c r="G575" s="220"/>
      <c r="H575" s="223">
        <v>35.200000000000003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219</v>
      </c>
      <c r="AU575" s="229" t="s">
        <v>82</v>
      </c>
      <c r="AV575" s="14" t="s">
        <v>82</v>
      </c>
      <c r="AW575" s="14" t="s">
        <v>34</v>
      </c>
      <c r="AX575" s="14" t="s">
        <v>73</v>
      </c>
      <c r="AY575" s="229" t="s">
        <v>211</v>
      </c>
    </row>
    <row r="576" spans="2:51" s="13" customFormat="1" ht="11.25">
      <c r="B576" s="208"/>
      <c r="C576" s="209"/>
      <c r="D576" s="210" t="s">
        <v>219</v>
      </c>
      <c r="E576" s="211" t="s">
        <v>21</v>
      </c>
      <c r="F576" s="212" t="s">
        <v>5105</v>
      </c>
      <c r="G576" s="209"/>
      <c r="H576" s="211" t="s">
        <v>21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219</v>
      </c>
      <c r="AU576" s="218" t="s">
        <v>82</v>
      </c>
      <c r="AV576" s="13" t="s">
        <v>80</v>
      </c>
      <c r="AW576" s="13" t="s">
        <v>34</v>
      </c>
      <c r="AX576" s="13" t="s">
        <v>73</v>
      </c>
      <c r="AY576" s="218" t="s">
        <v>211</v>
      </c>
    </row>
    <row r="577" spans="2:51" s="14" customFormat="1" ht="11.25">
      <c r="B577" s="219"/>
      <c r="C577" s="220"/>
      <c r="D577" s="210" t="s">
        <v>219</v>
      </c>
      <c r="E577" s="221" t="s">
        <v>21</v>
      </c>
      <c r="F577" s="222" t="s">
        <v>5134</v>
      </c>
      <c r="G577" s="220"/>
      <c r="H577" s="223">
        <v>37.44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219</v>
      </c>
      <c r="AU577" s="229" t="s">
        <v>82</v>
      </c>
      <c r="AV577" s="14" t="s">
        <v>82</v>
      </c>
      <c r="AW577" s="14" t="s">
        <v>34</v>
      </c>
      <c r="AX577" s="14" t="s">
        <v>73</v>
      </c>
      <c r="AY577" s="229" t="s">
        <v>211</v>
      </c>
    </row>
    <row r="578" spans="2:51" s="13" customFormat="1" ht="11.25">
      <c r="B578" s="208"/>
      <c r="C578" s="209"/>
      <c r="D578" s="210" t="s">
        <v>219</v>
      </c>
      <c r="E578" s="211" t="s">
        <v>21</v>
      </c>
      <c r="F578" s="212" t="s">
        <v>5107</v>
      </c>
      <c r="G578" s="209"/>
      <c r="H578" s="211" t="s">
        <v>21</v>
      </c>
      <c r="I578" s="213"/>
      <c r="J578" s="209"/>
      <c r="K578" s="209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219</v>
      </c>
      <c r="AU578" s="218" t="s">
        <v>82</v>
      </c>
      <c r="AV578" s="13" t="s">
        <v>80</v>
      </c>
      <c r="AW578" s="13" t="s">
        <v>34</v>
      </c>
      <c r="AX578" s="13" t="s">
        <v>73</v>
      </c>
      <c r="AY578" s="218" t="s">
        <v>211</v>
      </c>
    </row>
    <row r="579" spans="2:51" s="14" customFormat="1" ht="11.25">
      <c r="B579" s="219"/>
      <c r="C579" s="220"/>
      <c r="D579" s="210" t="s">
        <v>219</v>
      </c>
      <c r="E579" s="221" t="s">
        <v>21</v>
      </c>
      <c r="F579" s="222" t="s">
        <v>5135</v>
      </c>
      <c r="G579" s="220"/>
      <c r="H579" s="223">
        <v>28.34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219</v>
      </c>
      <c r="AU579" s="229" t="s">
        <v>82</v>
      </c>
      <c r="AV579" s="14" t="s">
        <v>82</v>
      </c>
      <c r="AW579" s="14" t="s">
        <v>34</v>
      </c>
      <c r="AX579" s="14" t="s">
        <v>73</v>
      </c>
      <c r="AY579" s="229" t="s">
        <v>211</v>
      </c>
    </row>
    <row r="580" spans="2:51" s="14" customFormat="1" ht="11.25">
      <c r="B580" s="219"/>
      <c r="C580" s="220"/>
      <c r="D580" s="210" t="s">
        <v>219</v>
      </c>
      <c r="E580" s="221" t="s">
        <v>21</v>
      </c>
      <c r="F580" s="222" t="s">
        <v>5136</v>
      </c>
      <c r="G580" s="220"/>
      <c r="H580" s="223">
        <v>18.98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219</v>
      </c>
      <c r="AU580" s="229" t="s">
        <v>82</v>
      </c>
      <c r="AV580" s="14" t="s">
        <v>82</v>
      </c>
      <c r="AW580" s="14" t="s">
        <v>34</v>
      </c>
      <c r="AX580" s="14" t="s">
        <v>73</v>
      </c>
      <c r="AY580" s="229" t="s">
        <v>211</v>
      </c>
    </row>
    <row r="581" spans="2:51" s="14" customFormat="1" ht="11.25">
      <c r="B581" s="219"/>
      <c r="C581" s="220"/>
      <c r="D581" s="210" t="s">
        <v>219</v>
      </c>
      <c r="E581" s="221" t="s">
        <v>21</v>
      </c>
      <c r="F581" s="222" t="s">
        <v>5137</v>
      </c>
      <c r="G581" s="220"/>
      <c r="H581" s="223">
        <v>18.46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219</v>
      </c>
      <c r="AU581" s="229" t="s">
        <v>82</v>
      </c>
      <c r="AV581" s="14" t="s">
        <v>82</v>
      </c>
      <c r="AW581" s="14" t="s">
        <v>34</v>
      </c>
      <c r="AX581" s="14" t="s">
        <v>73</v>
      </c>
      <c r="AY581" s="229" t="s">
        <v>211</v>
      </c>
    </row>
    <row r="582" spans="2:51" s="14" customFormat="1" ht="11.25">
      <c r="B582" s="219"/>
      <c r="C582" s="220"/>
      <c r="D582" s="210" t="s">
        <v>219</v>
      </c>
      <c r="E582" s="221" t="s">
        <v>21</v>
      </c>
      <c r="F582" s="222" t="s">
        <v>5138</v>
      </c>
      <c r="G582" s="220"/>
      <c r="H582" s="223">
        <v>20.02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219</v>
      </c>
      <c r="AU582" s="229" t="s">
        <v>82</v>
      </c>
      <c r="AV582" s="14" t="s">
        <v>82</v>
      </c>
      <c r="AW582" s="14" t="s">
        <v>34</v>
      </c>
      <c r="AX582" s="14" t="s">
        <v>73</v>
      </c>
      <c r="AY582" s="229" t="s">
        <v>211</v>
      </c>
    </row>
    <row r="583" spans="2:51" s="14" customFormat="1" ht="11.25">
      <c r="B583" s="219"/>
      <c r="C583" s="220"/>
      <c r="D583" s="210" t="s">
        <v>219</v>
      </c>
      <c r="E583" s="221" t="s">
        <v>21</v>
      </c>
      <c r="F583" s="222" t="s">
        <v>5139</v>
      </c>
      <c r="G583" s="220"/>
      <c r="H583" s="223">
        <v>28.6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219</v>
      </c>
      <c r="AU583" s="229" t="s">
        <v>82</v>
      </c>
      <c r="AV583" s="14" t="s">
        <v>82</v>
      </c>
      <c r="AW583" s="14" t="s">
        <v>34</v>
      </c>
      <c r="AX583" s="14" t="s">
        <v>73</v>
      </c>
      <c r="AY583" s="229" t="s">
        <v>211</v>
      </c>
    </row>
    <row r="584" spans="2:51" s="14" customFormat="1" ht="11.25">
      <c r="B584" s="219"/>
      <c r="C584" s="220"/>
      <c r="D584" s="210" t="s">
        <v>219</v>
      </c>
      <c r="E584" s="221" t="s">
        <v>21</v>
      </c>
      <c r="F584" s="222" t="s">
        <v>5140</v>
      </c>
      <c r="G584" s="220"/>
      <c r="H584" s="223">
        <v>41.6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219</v>
      </c>
      <c r="AU584" s="229" t="s">
        <v>82</v>
      </c>
      <c r="AV584" s="14" t="s">
        <v>82</v>
      </c>
      <c r="AW584" s="14" t="s">
        <v>34</v>
      </c>
      <c r="AX584" s="14" t="s">
        <v>73</v>
      </c>
      <c r="AY584" s="229" t="s">
        <v>211</v>
      </c>
    </row>
    <row r="585" spans="2:51" s="13" customFormat="1" ht="11.25">
      <c r="B585" s="208"/>
      <c r="C585" s="209"/>
      <c r="D585" s="210" t="s">
        <v>219</v>
      </c>
      <c r="E585" s="211" t="s">
        <v>21</v>
      </c>
      <c r="F585" s="212" t="s">
        <v>5114</v>
      </c>
      <c r="G585" s="209"/>
      <c r="H585" s="211" t="s">
        <v>21</v>
      </c>
      <c r="I585" s="213"/>
      <c r="J585" s="209"/>
      <c r="K585" s="209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219</v>
      </c>
      <c r="AU585" s="218" t="s">
        <v>82</v>
      </c>
      <c r="AV585" s="13" t="s">
        <v>80</v>
      </c>
      <c r="AW585" s="13" t="s">
        <v>34</v>
      </c>
      <c r="AX585" s="13" t="s">
        <v>73</v>
      </c>
      <c r="AY585" s="218" t="s">
        <v>211</v>
      </c>
    </row>
    <row r="586" spans="2:51" s="14" customFormat="1" ht="11.25">
      <c r="B586" s="219"/>
      <c r="C586" s="220"/>
      <c r="D586" s="210" t="s">
        <v>219</v>
      </c>
      <c r="E586" s="221" t="s">
        <v>21</v>
      </c>
      <c r="F586" s="222" t="s">
        <v>5140</v>
      </c>
      <c r="G586" s="220"/>
      <c r="H586" s="223">
        <v>41.6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219</v>
      </c>
      <c r="AU586" s="229" t="s">
        <v>82</v>
      </c>
      <c r="AV586" s="14" t="s">
        <v>82</v>
      </c>
      <c r="AW586" s="14" t="s">
        <v>34</v>
      </c>
      <c r="AX586" s="14" t="s">
        <v>73</v>
      </c>
      <c r="AY586" s="229" t="s">
        <v>211</v>
      </c>
    </row>
    <row r="587" spans="2:51" s="14" customFormat="1" ht="11.25">
      <c r="B587" s="219"/>
      <c r="C587" s="220"/>
      <c r="D587" s="210" t="s">
        <v>219</v>
      </c>
      <c r="E587" s="221" t="s">
        <v>21</v>
      </c>
      <c r="F587" s="222" t="s">
        <v>5141</v>
      </c>
      <c r="G587" s="220"/>
      <c r="H587" s="223">
        <v>17.420000000000002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219</v>
      </c>
      <c r="AU587" s="229" t="s">
        <v>82</v>
      </c>
      <c r="AV587" s="14" t="s">
        <v>82</v>
      </c>
      <c r="AW587" s="14" t="s">
        <v>34</v>
      </c>
      <c r="AX587" s="14" t="s">
        <v>73</v>
      </c>
      <c r="AY587" s="229" t="s">
        <v>211</v>
      </c>
    </row>
    <row r="588" spans="2:51" s="14" customFormat="1" ht="11.25">
      <c r="B588" s="219"/>
      <c r="C588" s="220"/>
      <c r="D588" s="210" t="s">
        <v>219</v>
      </c>
      <c r="E588" s="221" t="s">
        <v>21</v>
      </c>
      <c r="F588" s="222" t="s">
        <v>5142</v>
      </c>
      <c r="G588" s="220"/>
      <c r="H588" s="223">
        <v>20.8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219</v>
      </c>
      <c r="AU588" s="229" t="s">
        <v>82</v>
      </c>
      <c r="AV588" s="14" t="s">
        <v>82</v>
      </c>
      <c r="AW588" s="14" t="s">
        <v>34</v>
      </c>
      <c r="AX588" s="14" t="s">
        <v>73</v>
      </c>
      <c r="AY588" s="229" t="s">
        <v>211</v>
      </c>
    </row>
    <row r="589" spans="2:51" s="14" customFormat="1" ht="11.25">
      <c r="B589" s="219"/>
      <c r="C589" s="220"/>
      <c r="D589" s="210" t="s">
        <v>219</v>
      </c>
      <c r="E589" s="221" t="s">
        <v>21</v>
      </c>
      <c r="F589" s="222" t="s">
        <v>5137</v>
      </c>
      <c r="G589" s="220"/>
      <c r="H589" s="223">
        <v>18.46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219</v>
      </c>
      <c r="AU589" s="229" t="s">
        <v>82</v>
      </c>
      <c r="AV589" s="14" t="s">
        <v>82</v>
      </c>
      <c r="AW589" s="14" t="s">
        <v>34</v>
      </c>
      <c r="AX589" s="14" t="s">
        <v>73</v>
      </c>
      <c r="AY589" s="229" t="s">
        <v>211</v>
      </c>
    </row>
    <row r="590" spans="2:51" s="14" customFormat="1" ht="11.25">
      <c r="B590" s="219"/>
      <c r="C590" s="220"/>
      <c r="D590" s="210" t="s">
        <v>219</v>
      </c>
      <c r="E590" s="221" t="s">
        <v>21</v>
      </c>
      <c r="F590" s="222" t="s">
        <v>5143</v>
      </c>
      <c r="G590" s="220"/>
      <c r="H590" s="223">
        <v>47.84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219</v>
      </c>
      <c r="AU590" s="229" t="s">
        <v>82</v>
      </c>
      <c r="AV590" s="14" t="s">
        <v>82</v>
      </c>
      <c r="AW590" s="14" t="s">
        <v>34</v>
      </c>
      <c r="AX590" s="14" t="s">
        <v>73</v>
      </c>
      <c r="AY590" s="229" t="s">
        <v>211</v>
      </c>
    </row>
    <row r="591" spans="2:51" s="13" customFormat="1" ht="11.25">
      <c r="B591" s="208"/>
      <c r="C591" s="209"/>
      <c r="D591" s="210" t="s">
        <v>219</v>
      </c>
      <c r="E591" s="211" t="s">
        <v>21</v>
      </c>
      <c r="F591" s="212" t="s">
        <v>5118</v>
      </c>
      <c r="G591" s="209"/>
      <c r="H591" s="211" t="s">
        <v>21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219</v>
      </c>
      <c r="AU591" s="218" t="s">
        <v>82</v>
      </c>
      <c r="AV591" s="13" t="s">
        <v>80</v>
      </c>
      <c r="AW591" s="13" t="s">
        <v>34</v>
      </c>
      <c r="AX591" s="13" t="s">
        <v>73</v>
      </c>
      <c r="AY591" s="218" t="s">
        <v>211</v>
      </c>
    </row>
    <row r="592" spans="2:51" s="14" customFormat="1" ht="11.25">
      <c r="B592" s="219"/>
      <c r="C592" s="220"/>
      <c r="D592" s="210" t="s">
        <v>219</v>
      </c>
      <c r="E592" s="221" t="s">
        <v>21</v>
      </c>
      <c r="F592" s="222" t="s">
        <v>5134</v>
      </c>
      <c r="G592" s="220"/>
      <c r="H592" s="223">
        <v>37.44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219</v>
      </c>
      <c r="AU592" s="229" t="s">
        <v>82</v>
      </c>
      <c r="AV592" s="14" t="s">
        <v>82</v>
      </c>
      <c r="AW592" s="14" t="s">
        <v>34</v>
      </c>
      <c r="AX592" s="14" t="s">
        <v>73</v>
      </c>
      <c r="AY592" s="229" t="s">
        <v>211</v>
      </c>
    </row>
    <row r="593" spans="1:51" s="13" customFormat="1" ht="11.25">
      <c r="B593" s="208"/>
      <c r="C593" s="209"/>
      <c r="D593" s="210" t="s">
        <v>219</v>
      </c>
      <c r="E593" s="211" t="s">
        <v>21</v>
      </c>
      <c r="F593" s="212" t="s">
        <v>4871</v>
      </c>
      <c r="G593" s="209"/>
      <c r="H593" s="211" t="s">
        <v>21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219</v>
      </c>
      <c r="AU593" s="218" t="s">
        <v>82</v>
      </c>
      <c r="AV593" s="13" t="s">
        <v>80</v>
      </c>
      <c r="AW593" s="13" t="s">
        <v>34</v>
      </c>
      <c r="AX593" s="13" t="s">
        <v>73</v>
      </c>
      <c r="AY593" s="218" t="s">
        <v>211</v>
      </c>
    </row>
    <row r="594" spans="1:51" s="13" customFormat="1" ht="11.25">
      <c r="B594" s="208"/>
      <c r="C594" s="209"/>
      <c r="D594" s="210" t="s">
        <v>219</v>
      </c>
      <c r="E594" s="211" t="s">
        <v>21</v>
      </c>
      <c r="F594" s="212" t="s">
        <v>1077</v>
      </c>
      <c r="G594" s="209"/>
      <c r="H594" s="211" t="s">
        <v>21</v>
      </c>
      <c r="I594" s="213"/>
      <c r="J594" s="209"/>
      <c r="K594" s="209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219</v>
      </c>
      <c r="AU594" s="218" t="s">
        <v>82</v>
      </c>
      <c r="AV594" s="13" t="s">
        <v>80</v>
      </c>
      <c r="AW594" s="13" t="s">
        <v>34</v>
      </c>
      <c r="AX594" s="13" t="s">
        <v>73</v>
      </c>
      <c r="AY594" s="218" t="s">
        <v>211</v>
      </c>
    </row>
    <row r="595" spans="1:51" s="14" customFormat="1" ht="11.25">
      <c r="B595" s="219"/>
      <c r="C595" s="220"/>
      <c r="D595" s="210" t="s">
        <v>219</v>
      </c>
      <c r="E595" s="221" t="s">
        <v>21</v>
      </c>
      <c r="F595" s="222" t="s">
        <v>5144</v>
      </c>
      <c r="G595" s="220"/>
      <c r="H595" s="223">
        <v>274.3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219</v>
      </c>
      <c r="AU595" s="229" t="s">
        <v>82</v>
      </c>
      <c r="AV595" s="14" t="s">
        <v>82</v>
      </c>
      <c r="AW595" s="14" t="s">
        <v>34</v>
      </c>
      <c r="AX595" s="14" t="s">
        <v>73</v>
      </c>
      <c r="AY595" s="229" t="s">
        <v>211</v>
      </c>
    </row>
    <row r="596" spans="1:51" s="13" customFormat="1" ht="11.25">
      <c r="B596" s="208"/>
      <c r="C596" s="209"/>
      <c r="D596" s="210" t="s">
        <v>219</v>
      </c>
      <c r="E596" s="211" t="s">
        <v>21</v>
      </c>
      <c r="F596" s="212" t="s">
        <v>4457</v>
      </c>
      <c r="G596" s="209"/>
      <c r="H596" s="211" t="s">
        <v>21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219</v>
      </c>
      <c r="AU596" s="218" t="s">
        <v>82</v>
      </c>
      <c r="AV596" s="13" t="s">
        <v>80</v>
      </c>
      <c r="AW596" s="13" t="s">
        <v>34</v>
      </c>
      <c r="AX596" s="13" t="s">
        <v>73</v>
      </c>
      <c r="AY596" s="218" t="s">
        <v>211</v>
      </c>
    </row>
    <row r="597" spans="1:51" s="14" customFormat="1" ht="11.25">
      <c r="B597" s="219"/>
      <c r="C597" s="220"/>
      <c r="D597" s="210" t="s">
        <v>219</v>
      </c>
      <c r="E597" s="221" t="s">
        <v>21</v>
      </c>
      <c r="F597" s="222" t="s">
        <v>5129</v>
      </c>
      <c r="G597" s="220"/>
      <c r="H597" s="223">
        <v>63.44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219</v>
      </c>
      <c r="AU597" s="229" t="s">
        <v>82</v>
      </c>
      <c r="AV597" s="14" t="s">
        <v>82</v>
      </c>
      <c r="AW597" s="14" t="s">
        <v>34</v>
      </c>
      <c r="AX597" s="14" t="s">
        <v>73</v>
      </c>
      <c r="AY597" s="229" t="s">
        <v>211</v>
      </c>
    </row>
    <row r="598" spans="1:51" s="13" customFormat="1" ht="11.25">
      <c r="B598" s="208"/>
      <c r="C598" s="209"/>
      <c r="D598" s="210" t="s">
        <v>219</v>
      </c>
      <c r="E598" s="211" t="s">
        <v>21</v>
      </c>
      <c r="F598" s="212" t="s">
        <v>4462</v>
      </c>
      <c r="G598" s="209"/>
      <c r="H598" s="211" t="s">
        <v>21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219</v>
      </c>
      <c r="AU598" s="218" t="s">
        <v>82</v>
      </c>
      <c r="AV598" s="13" t="s">
        <v>80</v>
      </c>
      <c r="AW598" s="13" t="s">
        <v>34</v>
      </c>
      <c r="AX598" s="13" t="s">
        <v>73</v>
      </c>
      <c r="AY598" s="218" t="s">
        <v>211</v>
      </c>
    </row>
    <row r="599" spans="1:51" s="14" customFormat="1" ht="11.25">
      <c r="B599" s="219"/>
      <c r="C599" s="220"/>
      <c r="D599" s="210" t="s">
        <v>219</v>
      </c>
      <c r="E599" s="221" t="s">
        <v>21</v>
      </c>
      <c r="F599" s="222" t="s">
        <v>5129</v>
      </c>
      <c r="G599" s="220"/>
      <c r="H599" s="223">
        <v>63.44</v>
      </c>
      <c r="I599" s="224"/>
      <c r="J599" s="220"/>
      <c r="K599" s="220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219</v>
      </c>
      <c r="AU599" s="229" t="s">
        <v>82</v>
      </c>
      <c r="AV599" s="14" t="s">
        <v>82</v>
      </c>
      <c r="AW599" s="14" t="s">
        <v>34</v>
      </c>
      <c r="AX599" s="14" t="s">
        <v>73</v>
      </c>
      <c r="AY599" s="229" t="s">
        <v>211</v>
      </c>
    </row>
    <row r="600" spans="1:51" s="13" customFormat="1" ht="11.25">
      <c r="B600" s="208"/>
      <c r="C600" s="209"/>
      <c r="D600" s="210" t="s">
        <v>219</v>
      </c>
      <c r="E600" s="211" t="s">
        <v>21</v>
      </c>
      <c r="F600" s="212" t="s">
        <v>5145</v>
      </c>
      <c r="G600" s="209"/>
      <c r="H600" s="211" t="s">
        <v>21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219</v>
      </c>
      <c r="AU600" s="218" t="s">
        <v>82</v>
      </c>
      <c r="AV600" s="13" t="s">
        <v>80</v>
      </c>
      <c r="AW600" s="13" t="s">
        <v>34</v>
      </c>
      <c r="AX600" s="13" t="s">
        <v>73</v>
      </c>
      <c r="AY600" s="218" t="s">
        <v>211</v>
      </c>
    </row>
    <row r="601" spans="1:51" s="14" customFormat="1" ht="11.25">
      <c r="B601" s="219"/>
      <c r="C601" s="220"/>
      <c r="D601" s="210" t="s">
        <v>219</v>
      </c>
      <c r="E601" s="221" t="s">
        <v>21</v>
      </c>
      <c r="F601" s="222" t="s">
        <v>5146</v>
      </c>
      <c r="G601" s="220"/>
      <c r="H601" s="223">
        <v>52.48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219</v>
      </c>
      <c r="AU601" s="229" t="s">
        <v>82</v>
      </c>
      <c r="AV601" s="14" t="s">
        <v>82</v>
      </c>
      <c r="AW601" s="14" t="s">
        <v>34</v>
      </c>
      <c r="AX601" s="14" t="s">
        <v>73</v>
      </c>
      <c r="AY601" s="229" t="s">
        <v>211</v>
      </c>
    </row>
    <row r="602" spans="1:51" s="14" customFormat="1" ht="11.25">
      <c r="B602" s="219"/>
      <c r="C602" s="220"/>
      <c r="D602" s="210" t="s">
        <v>219</v>
      </c>
      <c r="E602" s="221" t="s">
        <v>21</v>
      </c>
      <c r="F602" s="222" t="s">
        <v>5147</v>
      </c>
      <c r="G602" s="220"/>
      <c r="H602" s="223">
        <v>-5.67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219</v>
      </c>
      <c r="AU602" s="229" t="s">
        <v>82</v>
      </c>
      <c r="AV602" s="14" t="s">
        <v>82</v>
      </c>
      <c r="AW602" s="14" t="s">
        <v>34</v>
      </c>
      <c r="AX602" s="14" t="s">
        <v>73</v>
      </c>
      <c r="AY602" s="229" t="s">
        <v>211</v>
      </c>
    </row>
    <row r="603" spans="1:51" s="13" customFormat="1" ht="11.25">
      <c r="B603" s="208"/>
      <c r="C603" s="209"/>
      <c r="D603" s="210" t="s">
        <v>219</v>
      </c>
      <c r="E603" s="211" t="s">
        <v>21</v>
      </c>
      <c r="F603" s="212" t="s">
        <v>1098</v>
      </c>
      <c r="G603" s="209"/>
      <c r="H603" s="211" t="s">
        <v>21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219</v>
      </c>
      <c r="AU603" s="218" t="s">
        <v>82</v>
      </c>
      <c r="AV603" s="13" t="s">
        <v>80</v>
      </c>
      <c r="AW603" s="13" t="s">
        <v>34</v>
      </c>
      <c r="AX603" s="13" t="s">
        <v>73</v>
      </c>
      <c r="AY603" s="218" t="s">
        <v>211</v>
      </c>
    </row>
    <row r="604" spans="1:51" s="14" customFormat="1" ht="11.25">
      <c r="B604" s="219"/>
      <c r="C604" s="220"/>
      <c r="D604" s="210" t="s">
        <v>219</v>
      </c>
      <c r="E604" s="221" t="s">
        <v>21</v>
      </c>
      <c r="F604" s="222" t="s">
        <v>5148</v>
      </c>
      <c r="G604" s="220"/>
      <c r="H604" s="223">
        <v>176.74199999999999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219</v>
      </c>
      <c r="AU604" s="229" t="s">
        <v>82</v>
      </c>
      <c r="AV604" s="14" t="s">
        <v>82</v>
      </c>
      <c r="AW604" s="14" t="s">
        <v>34</v>
      </c>
      <c r="AX604" s="14" t="s">
        <v>73</v>
      </c>
      <c r="AY604" s="229" t="s">
        <v>211</v>
      </c>
    </row>
    <row r="605" spans="1:51" s="16" customFormat="1" ht="11.25">
      <c r="B605" s="241"/>
      <c r="C605" s="242"/>
      <c r="D605" s="210" t="s">
        <v>219</v>
      </c>
      <c r="E605" s="243" t="s">
        <v>1142</v>
      </c>
      <c r="F605" s="244" t="s">
        <v>240</v>
      </c>
      <c r="G605" s="242"/>
      <c r="H605" s="245">
        <v>3711.5720000000001</v>
      </c>
      <c r="I605" s="246"/>
      <c r="J605" s="242"/>
      <c r="K605" s="242"/>
      <c r="L605" s="247"/>
      <c r="M605" s="265"/>
      <c r="N605" s="266"/>
      <c r="O605" s="266"/>
      <c r="P605" s="266"/>
      <c r="Q605" s="266"/>
      <c r="R605" s="266"/>
      <c r="S605" s="266"/>
      <c r="T605" s="267"/>
      <c r="AT605" s="251" t="s">
        <v>219</v>
      </c>
      <c r="AU605" s="251" t="s">
        <v>82</v>
      </c>
      <c r="AV605" s="16" t="s">
        <v>88</v>
      </c>
      <c r="AW605" s="16" t="s">
        <v>34</v>
      </c>
      <c r="AX605" s="16" t="s">
        <v>80</v>
      </c>
      <c r="AY605" s="251" t="s">
        <v>211</v>
      </c>
    </row>
    <row r="606" spans="1:51" s="2" customFormat="1" ht="6.95" customHeight="1">
      <c r="A606" s="36"/>
      <c r="B606" s="49"/>
      <c r="C606" s="50"/>
      <c r="D606" s="50"/>
      <c r="E606" s="50"/>
      <c r="F606" s="50"/>
      <c r="G606" s="50"/>
      <c r="H606" s="50"/>
      <c r="I606" s="145"/>
      <c r="J606" s="50"/>
      <c r="K606" s="50"/>
      <c r="L606" s="41"/>
      <c r="M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</row>
  </sheetData>
  <sheetProtection algorithmName="SHA-512" hashValue="9nRWaXeK4KJMyNqxI0hlbf0Mjl+hImz7vd3QGwnoDlCFoxc3QRyTKm0YZSioAMfgTPWF5n1MZQhG4vKwRo+szw==" saltValue="uX6Bpyh3OAfRgx5oTTVlGyvAuiY53qxlJFc/loXUh2Xrk3ijPBTmDwGIWzPMd/hz3Xpbt3g7iOcf4S/H7ZROAg==" spinCount="100000" sheet="1" objects="1" scenarios="1" formatColumns="0" formatRows="0" autoFilter="0"/>
  <autoFilter ref="C105:K605"/>
  <mergeCells count="15">
    <mergeCell ref="E92:H92"/>
    <mergeCell ref="E96:H96"/>
    <mergeCell ref="E94:H94"/>
    <mergeCell ref="E98:H9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AT2" s="19" t="s">
        <v>125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4"/>
      <c r="J3" s="113"/>
      <c r="K3" s="113"/>
      <c r="L3" s="22"/>
      <c r="AT3" s="19" t="s">
        <v>82</v>
      </c>
    </row>
    <row r="4" spans="1:46" s="1" customFormat="1" ht="24.95" customHeight="1">
      <c r="B4" s="22"/>
      <c r="D4" s="115" t="s">
        <v>130</v>
      </c>
      <c r="I4" s="110"/>
      <c r="L4" s="22"/>
      <c r="M4" s="116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7" t="s">
        <v>16</v>
      </c>
      <c r="I6" s="110"/>
      <c r="L6" s="22"/>
    </row>
    <row r="7" spans="1:46" s="1" customFormat="1" ht="16.5" customHeight="1">
      <c r="B7" s="22"/>
      <c r="E7" s="422" t="str">
        <f>'Rekapitulace stavby'!K6</f>
        <v>Dostavba budovy F2</v>
      </c>
      <c r="F7" s="423"/>
      <c r="G7" s="423"/>
      <c r="H7" s="423"/>
      <c r="I7" s="110"/>
      <c r="L7" s="22"/>
    </row>
    <row r="8" spans="1:46" ht="12.75">
      <c r="B8" s="22"/>
      <c r="D8" s="117" t="s">
        <v>139</v>
      </c>
      <c r="L8" s="22"/>
    </row>
    <row r="9" spans="1:46" s="1" customFormat="1" ht="16.5" customHeight="1">
      <c r="B9" s="22"/>
      <c r="E9" s="422" t="s">
        <v>4841</v>
      </c>
      <c r="F9" s="421"/>
      <c r="G9" s="421"/>
      <c r="H9" s="421"/>
      <c r="I9" s="110"/>
      <c r="L9" s="22"/>
    </row>
    <row r="10" spans="1:46" s="1" customFormat="1" ht="12" customHeight="1">
      <c r="B10" s="22"/>
      <c r="D10" s="117" t="s">
        <v>144</v>
      </c>
      <c r="I10" s="110"/>
      <c r="L10" s="22"/>
    </row>
    <row r="11" spans="1:46" s="2" customFormat="1" ht="16.5" customHeight="1">
      <c r="A11" s="36"/>
      <c r="B11" s="41"/>
      <c r="C11" s="36"/>
      <c r="D11" s="36"/>
      <c r="E11" s="424" t="s">
        <v>147</v>
      </c>
      <c r="F11" s="425"/>
      <c r="G11" s="425"/>
      <c r="H11" s="425"/>
      <c r="I11" s="119"/>
      <c r="J11" s="36"/>
      <c r="K11" s="36"/>
      <c r="L11" s="12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7" t="s">
        <v>150</v>
      </c>
      <c r="E12" s="36"/>
      <c r="F12" s="36"/>
      <c r="G12" s="36"/>
      <c r="H12" s="36"/>
      <c r="I12" s="119"/>
      <c r="J12" s="36"/>
      <c r="K12" s="36"/>
      <c r="L12" s="12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26" t="s">
        <v>1100</v>
      </c>
      <c r="F13" s="425"/>
      <c r="G13" s="425"/>
      <c r="H13" s="425"/>
      <c r="I13" s="119"/>
      <c r="J13" s="36"/>
      <c r="K13" s="36"/>
      <c r="L13" s="12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119"/>
      <c r="J14" s="36"/>
      <c r="K14" s="36"/>
      <c r="L14" s="12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7" t="s">
        <v>18</v>
      </c>
      <c r="E15" s="36"/>
      <c r="F15" s="104" t="s">
        <v>21</v>
      </c>
      <c r="G15" s="36"/>
      <c r="H15" s="36"/>
      <c r="I15" s="121" t="s">
        <v>20</v>
      </c>
      <c r="J15" s="104" t="s">
        <v>21</v>
      </c>
      <c r="K15" s="36"/>
      <c r="L15" s="12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7" t="s">
        <v>22</v>
      </c>
      <c r="E16" s="36"/>
      <c r="F16" s="104" t="s">
        <v>23</v>
      </c>
      <c r="G16" s="36"/>
      <c r="H16" s="36"/>
      <c r="I16" s="121" t="s">
        <v>24</v>
      </c>
      <c r="J16" s="122" t="str">
        <f>'Rekapitulace stavby'!AN8</f>
        <v>2. 11. 2020</v>
      </c>
      <c r="K16" s="36"/>
      <c r="L16" s="12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119"/>
      <c r="J17" s="36"/>
      <c r="K17" s="36"/>
      <c r="L17" s="12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7" t="s">
        <v>26</v>
      </c>
      <c r="E18" s="36"/>
      <c r="F18" s="36"/>
      <c r="G18" s="36"/>
      <c r="H18" s="36"/>
      <c r="I18" s="121" t="s">
        <v>27</v>
      </c>
      <c r="J18" s="104" t="s">
        <v>21</v>
      </c>
      <c r="K18" s="36"/>
      <c r="L18" s="12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28</v>
      </c>
      <c r="F19" s="36"/>
      <c r="G19" s="36"/>
      <c r="H19" s="36"/>
      <c r="I19" s="121" t="s">
        <v>29</v>
      </c>
      <c r="J19" s="104" t="s">
        <v>21</v>
      </c>
      <c r="K19" s="36"/>
      <c r="L19" s="12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119"/>
      <c r="J20" s="36"/>
      <c r="K20" s="36"/>
      <c r="L20" s="12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7" t="s">
        <v>30</v>
      </c>
      <c r="E21" s="36"/>
      <c r="F21" s="36"/>
      <c r="G21" s="36"/>
      <c r="H21" s="36"/>
      <c r="I21" s="121" t="s">
        <v>27</v>
      </c>
      <c r="J21" s="32" t="str">
        <f>'Rekapitulace stavby'!AN13</f>
        <v>Vyplň údaj</v>
      </c>
      <c r="K21" s="36"/>
      <c r="L21" s="1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27" t="str">
        <f>'Rekapitulace stavby'!E14</f>
        <v>Vyplň údaj</v>
      </c>
      <c r="F22" s="428"/>
      <c r="G22" s="428"/>
      <c r="H22" s="428"/>
      <c r="I22" s="121" t="s">
        <v>29</v>
      </c>
      <c r="J22" s="32" t="str">
        <f>'Rekapitulace stavby'!AN14</f>
        <v>Vyplň údaj</v>
      </c>
      <c r="K22" s="36"/>
      <c r="L22" s="12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119"/>
      <c r="J23" s="36"/>
      <c r="K23" s="36"/>
      <c r="L23" s="12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7" t="s">
        <v>32</v>
      </c>
      <c r="E24" s="36"/>
      <c r="F24" s="36"/>
      <c r="G24" s="36"/>
      <c r="H24" s="36"/>
      <c r="I24" s="121" t="s">
        <v>27</v>
      </c>
      <c r="J24" s="104" t="s">
        <v>21</v>
      </c>
      <c r="K24" s="36"/>
      <c r="L24" s="12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21" t="s">
        <v>29</v>
      </c>
      <c r="J25" s="104" t="s">
        <v>21</v>
      </c>
      <c r="K25" s="36"/>
      <c r="L25" s="12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119"/>
      <c r="J26" s="36"/>
      <c r="K26" s="36"/>
      <c r="L26" s="1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7" t="s">
        <v>35</v>
      </c>
      <c r="E27" s="36"/>
      <c r="F27" s="36"/>
      <c r="G27" s="36"/>
      <c r="H27" s="36"/>
      <c r="I27" s="121" t="s">
        <v>27</v>
      </c>
      <c r="J27" s="104" t="s">
        <v>21</v>
      </c>
      <c r="K27" s="36"/>
      <c r="L27" s="12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36</v>
      </c>
      <c r="F28" s="36"/>
      <c r="G28" s="36"/>
      <c r="H28" s="36"/>
      <c r="I28" s="121" t="s">
        <v>29</v>
      </c>
      <c r="J28" s="104" t="s">
        <v>21</v>
      </c>
      <c r="K28" s="36"/>
      <c r="L28" s="12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119"/>
      <c r="J29" s="36"/>
      <c r="K29" s="36"/>
      <c r="L29" s="12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7" t="s">
        <v>37</v>
      </c>
      <c r="E30" s="36"/>
      <c r="F30" s="36"/>
      <c r="G30" s="36"/>
      <c r="H30" s="36"/>
      <c r="I30" s="119"/>
      <c r="J30" s="36"/>
      <c r="K30" s="36"/>
      <c r="L30" s="12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23"/>
      <c r="B31" s="124"/>
      <c r="C31" s="123"/>
      <c r="D31" s="123"/>
      <c r="E31" s="429" t="s">
        <v>21</v>
      </c>
      <c r="F31" s="429"/>
      <c r="G31" s="429"/>
      <c r="H31" s="429"/>
      <c r="I31" s="125"/>
      <c r="J31" s="123"/>
      <c r="K31" s="123"/>
      <c r="L31" s="126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119"/>
      <c r="J32" s="36"/>
      <c r="K32" s="36"/>
      <c r="L32" s="12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7"/>
      <c r="E33" s="127"/>
      <c r="F33" s="127"/>
      <c r="G33" s="127"/>
      <c r="H33" s="127"/>
      <c r="I33" s="128"/>
      <c r="J33" s="127"/>
      <c r="K33" s="127"/>
      <c r="L33" s="12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9" t="s">
        <v>39</v>
      </c>
      <c r="E34" s="36"/>
      <c r="F34" s="36"/>
      <c r="G34" s="36"/>
      <c r="H34" s="36"/>
      <c r="I34" s="119"/>
      <c r="J34" s="130">
        <f>ROUND(J92, 2)</f>
        <v>0</v>
      </c>
      <c r="K34" s="36"/>
      <c r="L34" s="12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7"/>
      <c r="E35" s="127"/>
      <c r="F35" s="127"/>
      <c r="G35" s="127"/>
      <c r="H35" s="127"/>
      <c r="I35" s="128"/>
      <c r="J35" s="127"/>
      <c r="K35" s="127"/>
      <c r="L35" s="12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31" t="s">
        <v>41</v>
      </c>
      <c r="G36" s="36"/>
      <c r="H36" s="36"/>
      <c r="I36" s="132" t="s">
        <v>40</v>
      </c>
      <c r="J36" s="131" t="s">
        <v>42</v>
      </c>
      <c r="K36" s="36"/>
      <c r="L36" s="12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8" t="s">
        <v>43</v>
      </c>
      <c r="E37" s="117" t="s">
        <v>44</v>
      </c>
      <c r="F37" s="133">
        <f>ROUND((SUM(BE92:BE94)),  2)</f>
        <v>0</v>
      </c>
      <c r="G37" s="36"/>
      <c r="H37" s="36"/>
      <c r="I37" s="134">
        <v>0.21</v>
      </c>
      <c r="J37" s="133">
        <f>ROUND(((SUM(BE92:BE94))*I37),  2)</f>
        <v>0</v>
      </c>
      <c r="K37" s="36"/>
      <c r="L37" s="12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7" t="s">
        <v>45</v>
      </c>
      <c r="F38" s="133">
        <f>ROUND((SUM(BF92:BF94)),  2)</f>
        <v>0</v>
      </c>
      <c r="G38" s="36"/>
      <c r="H38" s="36"/>
      <c r="I38" s="134">
        <v>0.15</v>
      </c>
      <c r="J38" s="133">
        <f>ROUND(((SUM(BF92:BF94))*I38),  2)</f>
        <v>0</v>
      </c>
      <c r="K38" s="36"/>
      <c r="L38" s="12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7" t="s">
        <v>46</v>
      </c>
      <c r="F39" s="133">
        <f>ROUND((SUM(BG92:BG94)),  2)</f>
        <v>0</v>
      </c>
      <c r="G39" s="36"/>
      <c r="H39" s="36"/>
      <c r="I39" s="134">
        <v>0.21</v>
      </c>
      <c r="J39" s="133">
        <f>0</f>
        <v>0</v>
      </c>
      <c r="K39" s="36"/>
      <c r="L39" s="12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7" t="s">
        <v>47</v>
      </c>
      <c r="F40" s="133">
        <f>ROUND((SUM(BH92:BH94)),  2)</f>
        <v>0</v>
      </c>
      <c r="G40" s="36"/>
      <c r="H40" s="36"/>
      <c r="I40" s="134">
        <v>0.15</v>
      </c>
      <c r="J40" s="133">
        <f>0</f>
        <v>0</v>
      </c>
      <c r="K40" s="36"/>
      <c r="L40" s="12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7" t="s">
        <v>48</v>
      </c>
      <c r="F41" s="133">
        <f>ROUND((SUM(BI92:BI94)),  2)</f>
        <v>0</v>
      </c>
      <c r="G41" s="36"/>
      <c r="H41" s="36"/>
      <c r="I41" s="134">
        <v>0</v>
      </c>
      <c r="J41" s="133">
        <f>0</f>
        <v>0</v>
      </c>
      <c r="K41" s="36"/>
      <c r="L41" s="120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119"/>
      <c r="J42" s="36"/>
      <c r="K42" s="36"/>
      <c r="L42" s="12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35"/>
      <c r="D43" s="136" t="s">
        <v>49</v>
      </c>
      <c r="E43" s="137"/>
      <c r="F43" s="137"/>
      <c r="G43" s="138" t="s">
        <v>50</v>
      </c>
      <c r="H43" s="139" t="s">
        <v>51</v>
      </c>
      <c r="I43" s="140"/>
      <c r="J43" s="141">
        <f>SUM(J34:J41)</f>
        <v>0</v>
      </c>
      <c r="K43" s="142"/>
      <c r="L43" s="12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2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46"/>
      <c r="C48" s="147"/>
      <c r="D48" s="147"/>
      <c r="E48" s="147"/>
      <c r="F48" s="147"/>
      <c r="G48" s="147"/>
      <c r="H48" s="147"/>
      <c r="I48" s="148"/>
      <c r="J48" s="147"/>
      <c r="K48" s="147"/>
      <c r="L48" s="12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172</v>
      </c>
      <c r="D49" s="38"/>
      <c r="E49" s="38"/>
      <c r="F49" s="38"/>
      <c r="G49" s="38"/>
      <c r="H49" s="38"/>
      <c r="I49" s="119"/>
      <c r="J49" s="38"/>
      <c r="K49" s="38"/>
      <c r="L49" s="12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119"/>
      <c r="J50" s="38"/>
      <c r="K50" s="38"/>
      <c r="L50" s="12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119"/>
      <c r="J51" s="38"/>
      <c r="K51" s="38"/>
      <c r="L51" s="12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30" t="str">
        <f>E7</f>
        <v>Dostavba budovy F2</v>
      </c>
      <c r="F52" s="431"/>
      <c r="G52" s="431"/>
      <c r="H52" s="431"/>
      <c r="I52" s="119"/>
      <c r="J52" s="38"/>
      <c r="K52" s="38"/>
      <c r="L52" s="12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139</v>
      </c>
      <c r="D53" s="24"/>
      <c r="E53" s="24"/>
      <c r="F53" s="24"/>
      <c r="G53" s="24"/>
      <c r="H53" s="24"/>
      <c r="I53" s="110"/>
      <c r="J53" s="24"/>
      <c r="K53" s="24"/>
      <c r="L53" s="22"/>
    </row>
    <row r="54" spans="1:31" s="1" customFormat="1" ht="16.5" customHeight="1">
      <c r="B54" s="23"/>
      <c r="C54" s="24"/>
      <c r="D54" s="24"/>
      <c r="E54" s="430" t="s">
        <v>4841</v>
      </c>
      <c r="F54" s="406"/>
      <c r="G54" s="406"/>
      <c r="H54" s="406"/>
      <c r="I54" s="110"/>
      <c r="J54" s="24"/>
      <c r="K54" s="24"/>
      <c r="L54" s="22"/>
    </row>
    <row r="55" spans="1:31" s="1" customFormat="1" ht="12" customHeight="1">
      <c r="B55" s="23"/>
      <c r="C55" s="31" t="s">
        <v>144</v>
      </c>
      <c r="D55" s="24"/>
      <c r="E55" s="24"/>
      <c r="F55" s="24"/>
      <c r="G55" s="24"/>
      <c r="H55" s="24"/>
      <c r="I55" s="110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32" t="s">
        <v>147</v>
      </c>
      <c r="F56" s="433"/>
      <c r="G56" s="433"/>
      <c r="H56" s="433"/>
      <c r="I56" s="119"/>
      <c r="J56" s="38"/>
      <c r="K56" s="38"/>
      <c r="L56" s="12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150</v>
      </c>
      <c r="D57" s="38"/>
      <c r="E57" s="38"/>
      <c r="F57" s="38"/>
      <c r="G57" s="38"/>
      <c r="H57" s="38"/>
      <c r="I57" s="119"/>
      <c r="J57" s="38"/>
      <c r="K57" s="38"/>
      <c r="L57" s="12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77" t="str">
        <f>E13</f>
        <v>02 - Vedlejší rozpočtové náklady</v>
      </c>
      <c r="F58" s="433"/>
      <c r="G58" s="433"/>
      <c r="H58" s="433"/>
      <c r="I58" s="119"/>
      <c r="J58" s="38"/>
      <c r="K58" s="38"/>
      <c r="L58" s="12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119"/>
      <c r="J59" s="38"/>
      <c r="K59" s="38"/>
      <c r="L59" s="12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22</v>
      </c>
      <c r="D60" s="38"/>
      <c r="E60" s="38"/>
      <c r="F60" s="29" t="str">
        <f>F16</f>
        <v>Liberec</v>
      </c>
      <c r="G60" s="38"/>
      <c r="H60" s="38"/>
      <c r="I60" s="121" t="s">
        <v>24</v>
      </c>
      <c r="J60" s="61" t="str">
        <f>IF(J16="","",J16)</f>
        <v>2. 11. 2020</v>
      </c>
      <c r="K60" s="38"/>
      <c r="L60" s="120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119"/>
      <c r="J61" s="38"/>
      <c r="K61" s="38"/>
      <c r="L61" s="120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26</v>
      </c>
      <c r="D62" s="38"/>
      <c r="E62" s="38"/>
      <c r="F62" s="29" t="str">
        <f>E19</f>
        <v>Technická univerzita v Liberci</v>
      </c>
      <c r="G62" s="38"/>
      <c r="H62" s="38"/>
      <c r="I62" s="121" t="s">
        <v>32</v>
      </c>
      <c r="J62" s="34" t="str">
        <f>E25</f>
        <v>UNION.ARCH spol. s r.o.</v>
      </c>
      <c r="K62" s="38"/>
      <c r="L62" s="120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25.7" customHeight="1">
      <c r="A63" s="36"/>
      <c r="B63" s="37"/>
      <c r="C63" s="31" t="s">
        <v>30</v>
      </c>
      <c r="D63" s="38"/>
      <c r="E63" s="38"/>
      <c r="F63" s="29" t="str">
        <f>IF(E22="","",E22)</f>
        <v>Vyplň údaj</v>
      </c>
      <c r="G63" s="38"/>
      <c r="H63" s="38"/>
      <c r="I63" s="121" t="s">
        <v>35</v>
      </c>
      <c r="J63" s="34" t="str">
        <f>E28</f>
        <v>PROPOS Liberec s.r.o.</v>
      </c>
      <c r="K63" s="38"/>
      <c r="L63" s="120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119"/>
      <c r="J64" s="38"/>
      <c r="K64" s="38"/>
      <c r="L64" s="120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49" t="s">
        <v>173</v>
      </c>
      <c r="D65" s="150"/>
      <c r="E65" s="150"/>
      <c r="F65" s="150"/>
      <c r="G65" s="150"/>
      <c r="H65" s="150"/>
      <c r="I65" s="151"/>
      <c r="J65" s="152" t="s">
        <v>174</v>
      </c>
      <c r="K65" s="150"/>
      <c r="L65" s="120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119"/>
      <c r="J66" s="38"/>
      <c r="K66" s="38"/>
      <c r="L66" s="12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53" t="s">
        <v>71</v>
      </c>
      <c r="D67" s="38"/>
      <c r="E67" s="38"/>
      <c r="F67" s="38"/>
      <c r="G67" s="38"/>
      <c r="H67" s="38"/>
      <c r="I67" s="119"/>
      <c r="J67" s="79">
        <f>J92</f>
        <v>0</v>
      </c>
      <c r="K67" s="38"/>
      <c r="L67" s="12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175</v>
      </c>
    </row>
    <row r="68" spans="1:47" s="9" customFormat="1" ht="24.95" customHeight="1">
      <c r="B68" s="154"/>
      <c r="C68" s="155"/>
      <c r="D68" s="156" t="s">
        <v>1101</v>
      </c>
      <c r="E68" s="157"/>
      <c r="F68" s="157"/>
      <c r="G68" s="157"/>
      <c r="H68" s="157"/>
      <c r="I68" s="158"/>
      <c r="J68" s="159">
        <f>J93</f>
        <v>0</v>
      </c>
      <c r="K68" s="155"/>
      <c r="L68" s="160"/>
    </row>
    <row r="69" spans="1:47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119"/>
      <c r="J69" s="38"/>
      <c r="K69" s="38"/>
      <c r="L69" s="120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47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145"/>
      <c r="J70" s="50"/>
      <c r="K70" s="50"/>
      <c r="L70" s="120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47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148"/>
      <c r="J74" s="52"/>
      <c r="K74" s="52"/>
      <c r="L74" s="12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24.95" customHeight="1">
      <c r="A75" s="36"/>
      <c r="B75" s="37"/>
      <c r="C75" s="25" t="s">
        <v>196</v>
      </c>
      <c r="D75" s="38"/>
      <c r="E75" s="38"/>
      <c r="F75" s="38"/>
      <c r="G75" s="38"/>
      <c r="H75" s="38"/>
      <c r="I75" s="119"/>
      <c r="J75" s="38"/>
      <c r="K75" s="38"/>
      <c r="L75" s="12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9"/>
      <c r="J76" s="38"/>
      <c r="K76" s="38"/>
      <c r="L76" s="12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119"/>
      <c r="J77" s="38"/>
      <c r="K77" s="38"/>
      <c r="L77" s="12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6.5" customHeight="1">
      <c r="A78" s="36"/>
      <c r="B78" s="37"/>
      <c r="C78" s="38"/>
      <c r="D78" s="38"/>
      <c r="E78" s="430" t="str">
        <f>E7</f>
        <v>Dostavba budovy F2</v>
      </c>
      <c r="F78" s="431"/>
      <c r="G78" s="431"/>
      <c r="H78" s="431"/>
      <c r="I78" s="119"/>
      <c r="J78" s="38"/>
      <c r="K78" s="38"/>
      <c r="L78" s="12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1" customFormat="1" ht="12" customHeight="1">
      <c r="B79" s="23"/>
      <c r="C79" s="31" t="s">
        <v>139</v>
      </c>
      <c r="D79" s="24"/>
      <c r="E79" s="24"/>
      <c r="F79" s="24"/>
      <c r="G79" s="24"/>
      <c r="H79" s="24"/>
      <c r="I79" s="110"/>
      <c r="J79" s="24"/>
      <c r="K79" s="24"/>
      <c r="L79" s="22"/>
    </row>
    <row r="80" spans="1:47" s="1" customFormat="1" ht="16.5" customHeight="1">
      <c r="B80" s="23"/>
      <c r="C80" s="24"/>
      <c r="D80" s="24"/>
      <c r="E80" s="430" t="s">
        <v>4841</v>
      </c>
      <c r="F80" s="406"/>
      <c r="G80" s="406"/>
      <c r="H80" s="406"/>
      <c r="I80" s="110"/>
      <c r="J80" s="24"/>
      <c r="K80" s="24"/>
      <c r="L80" s="22"/>
    </row>
    <row r="81" spans="1:65" s="1" customFormat="1" ht="12" customHeight="1">
      <c r="B81" s="23"/>
      <c r="C81" s="31" t="s">
        <v>144</v>
      </c>
      <c r="D81" s="24"/>
      <c r="E81" s="24"/>
      <c r="F81" s="24"/>
      <c r="G81" s="24"/>
      <c r="H81" s="24"/>
      <c r="I81" s="110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32" t="s">
        <v>147</v>
      </c>
      <c r="F82" s="433"/>
      <c r="G82" s="433"/>
      <c r="H82" s="433"/>
      <c r="I82" s="119"/>
      <c r="J82" s="38"/>
      <c r="K82" s="38"/>
      <c r="L82" s="12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150</v>
      </c>
      <c r="D83" s="38"/>
      <c r="E83" s="38"/>
      <c r="F83" s="38"/>
      <c r="G83" s="38"/>
      <c r="H83" s="38"/>
      <c r="I83" s="119"/>
      <c r="J83" s="38"/>
      <c r="K83" s="38"/>
      <c r="L83" s="12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77" t="str">
        <f>E13</f>
        <v>02 - Vedlejší rozpočtové náklady</v>
      </c>
      <c r="F84" s="433"/>
      <c r="G84" s="433"/>
      <c r="H84" s="433"/>
      <c r="I84" s="119"/>
      <c r="J84" s="38"/>
      <c r="K84" s="38"/>
      <c r="L84" s="120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9"/>
      <c r="J85" s="38"/>
      <c r="K85" s="38"/>
      <c r="L85" s="120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22</v>
      </c>
      <c r="D86" s="38"/>
      <c r="E86" s="38"/>
      <c r="F86" s="29" t="str">
        <f>F16</f>
        <v>Liberec</v>
      </c>
      <c r="G86" s="38"/>
      <c r="H86" s="38"/>
      <c r="I86" s="121" t="s">
        <v>24</v>
      </c>
      <c r="J86" s="61" t="str">
        <f>IF(J16="","",J16)</f>
        <v>2. 11. 2020</v>
      </c>
      <c r="K86" s="38"/>
      <c r="L86" s="120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9"/>
      <c r="J87" s="38"/>
      <c r="K87" s="38"/>
      <c r="L87" s="120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26</v>
      </c>
      <c r="D88" s="38"/>
      <c r="E88" s="38"/>
      <c r="F88" s="29" t="str">
        <f>E19</f>
        <v>Technická univerzita v Liberci</v>
      </c>
      <c r="G88" s="38"/>
      <c r="H88" s="38"/>
      <c r="I88" s="121" t="s">
        <v>32</v>
      </c>
      <c r="J88" s="34" t="str">
        <f>E25</f>
        <v>UNION.ARCH spol. s r.o.</v>
      </c>
      <c r="K88" s="38"/>
      <c r="L88" s="120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30</v>
      </c>
      <c r="D89" s="38"/>
      <c r="E89" s="38"/>
      <c r="F89" s="29" t="str">
        <f>IF(E22="","",E22)</f>
        <v>Vyplň údaj</v>
      </c>
      <c r="G89" s="38"/>
      <c r="H89" s="38"/>
      <c r="I89" s="121" t="s">
        <v>35</v>
      </c>
      <c r="J89" s="34" t="str">
        <f>E28</f>
        <v>PROPOS Liberec s.r.o.</v>
      </c>
      <c r="K89" s="38"/>
      <c r="L89" s="120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9"/>
      <c r="J90" s="38"/>
      <c r="K90" s="38"/>
      <c r="L90" s="120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67"/>
      <c r="B91" s="168"/>
      <c r="C91" s="169" t="s">
        <v>197</v>
      </c>
      <c r="D91" s="170" t="s">
        <v>58</v>
      </c>
      <c r="E91" s="170" t="s">
        <v>54</v>
      </c>
      <c r="F91" s="170" t="s">
        <v>55</v>
      </c>
      <c r="G91" s="170" t="s">
        <v>198</v>
      </c>
      <c r="H91" s="170" t="s">
        <v>199</v>
      </c>
      <c r="I91" s="171" t="s">
        <v>200</v>
      </c>
      <c r="J91" s="170" t="s">
        <v>174</v>
      </c>
      <c r="K91" s="172" t="s">
        <v>201</v>
      </c>
      <c r="L91" s="173"/>
      <c r="M91" s="70" t="s">
        <v>21</v>
      </c>
      <c r="N91" s="71" t="s">
        <v>43</v>
      </c>
      <c r="O91" s="71" t="s">
        <v>202</v>
      </c>
      <c r="P91" s="71" t="s">
        <v>203</v>
      </c>
      <c r="Q91" s="71" t="s">
        <v>204</v>
      </c>
      <c r="R91" s="71" t="s">
        <v>205</v>
      </c>
      <c r="S91" s="71" t="s">
        <v>206</v>
      </c>
      <c r="T91" s="72" t="s">
        <v>207</v>
      </c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spans="1:65" s="2" customFormat="1" ht="22.9" customHeight="1">
      <c r="A92" s="36"/>
      <c r="B92" s="37"/>
      <c r="C92" s="77" t="s">
        <v>208</v>
      </c>
      <c r="D92" s="38"/>
      <c r="E92" s="38"/>
      <c r="F92" s="38"/>
      <c r="G92" s="38"/>
      <c r="H92" s="38"/>
      <c r="I92" s="119"/>
      <c r="J92" s="174">
        <f>BK92</f>
        <v>0</v>
      </c>
      <c r="K92" s="38"/>
      <c r="L92" s="41"/>
      <c r="M92" s="73"/>
      <c r="N92" s="175"/>
      <c r="O92" s="74"/>
      <c r="P92" s="176">
        <f>P93</f>
        <v>0</v>
      </c>
      <c r="Q92" s="74"/>
      <c r="R92" s="176">
        <f>R93</f>
        <v>0</v>
      </c>
      <c r="S92" s="74"/>
      <c r="T92" s="177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175</v>
      </c>
      <c r="BK92" s="178">
        <f>BK93</f>
        <v>0</v>
      </c>
    </row>
    <row r="93" spans="1:65" s="12" customFormat="1" ht="25.9" customHeight="1">
      <c r="B93" s="179"/>
      <c r="C93" s="180"/>
      <c r="D93" s="181" t="s">
        <v>72</v>
      </c>
      <c r="E93" s="182" t="s">
        <v>1102</v>
      </c>
      <c r="F93" s="182" t="s">
        <v>91</v>
      </c>
      <c r="G93" s="180"/>
      <c r="H93" s="180"/>
      <c r="I93" s="183"/>
      <c r="J93" s="184">
        <f>BK93</f>
        <v>0</v>
      </c>
      <c r="K93" s="180"/>
      <c r="L93" s="185"/>
      <c r="M93" s="186"/>
      <c r="N93" s="187"/>
      <c r="O93" s="187"/>
      <c r="P93" s="188">
        <f>P94</f>
        <v>0</v>
      </c>
      <c r="Q93" s="187"/>
      <c r="R93" s="188">
        <f>R94</f>
        <v>0</v>
      </c>
      <c r="S93" s="187"/>
      <c r="T93" s="189">
        <f>T94</f>
        <v>0</v>
      </c>
      <c r="AR93" s="190" t="s">
        <v>245</v>
      </c>
      <c r="AT93" s="191" t="s">
        <v>72</v>
      </c>
      <c r="AU93" s="191" t="s">
        <v>73</v>
      </c>
      <c r="AY93" s="190" t="s">
        <v>211</v>
      </c>
      <c r="BK93" s="192">
        <f>BK94</f>
        <v>0</v>
      </c>
    </row>
    <row r="94" spans="1:65" s="2" customFormat="1" ht="16.5" customHeight="1">
      <c r="A94" s="36"/>
      <c r="B94" s="37"/>
      <c r="C94" s="195" t="s">
        <v>80</v>
      </c>
      <c r="D94" s="195" t="s">
        <v>213</v>
      </c>
      <c r="E94" s="196" t="s">
        <v>1103</v>
      </c>
      <c r="F94" s="197" t="s">
        <v>1104</v>
      </c>
      <c r="G94" s="198" t="s">
        <v>752</v>
      </c>
      <c r="H94" s="199">
        <v>1</v>
      </c>
      <c r="I94" s="200"/>
      <c r="J94" s="201">
        <f>ROUND(I94*H94,2)</f>
        <v>0</v>
      </c>
      <c r="K94" s="197" t="s">
        <v>21</v>
      </c>
      <c r="L94" s="41"/>
      <c r="M94" s="268" t="s">
        <v>21</v>
      </c>
      <c r="N94" s="269" t="s">
        <v>44</v>
      </c>
      <c r="O94" s="270"/>
      <c r="P94" s="271">
        <f>O94*H94</f>
        <v>0</v>
      </c>
      <c r="Q94" s="271">
        <v>0</v>
      </c>
      <c r="R94" s="271">
        <f>Q94*H94</f>
        <v>0</v>
      </c>
      <c r="S94" s="271">
        <v>0</v>
      </c>
      <c r="T94" s="27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6" t="s">
        <v>1105</v>
      </c>
      <c r="AT94" s="206" t="s">
        <v>213</v>
      </c>
      <c r="AU94" s="206" t="s">
        <v>80</v>
      </c>
      <c r="AY94" s="19" t="s">
        <v>211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9" t="s">
        <v>80</v>
      </c>
      <c r="BK94" s="207">
        <f>ROUND(I94*H94,2)</f>
        <v>0</v>
      </c>
      <c r="BL94" s="19" t="s">
        <v>1105</v>
      </c>
      <c r="BM94" s="206" t="s">
        <v>1106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145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tOn3Bji7kkBQ9zKhjz7A8wvLJiLTZyYxsSDMfAAp1V937Wq/z0pvT9T/cNDFAobQn2fh8wCySihnAtcWeWv1ig==" saltValue="tc+iy86d9VVZN4jSfz22UMeD4HBkMwlj97h1oDzn17PhyJJwoeMdIVhbepzfNznUe3QD+BdGBxkLXgEpx1AVCw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2"/>
    </row>
    <row r="4" spans="1:8" s="1" customFormat="1" ht="24.95" customHeight="1">
      <c r="B4" s="22"/>
      <c r="C4" s="115" t="s">
        <v>5149</v>
      </c>
      <c r="H4" s="22"/>
    </row>
    <row r="5" spans="1:8" s="1" customFormat="1" ht="12" customHeight="1">
      <c r="B5" s="22"/>
      <c r="C5" s="285" t="s">
        <v>13</v>
      </c>
      <c r="D5" s="429" t="s">
        <v>14</v>
      </c>
      <c r="E5" s="421"/>
      <c r="F5" s="421"/>
      <c r="H5" s="22"/>
    </row>
    <row r="6" spans="1:8" s="1" customFormat="1" ht="36.950000000000003" customHeight="1">
      <c r="B6" s="22"/>
      <c r="C6" s="286" t="s">
        <v>16</v>
      </c>
      <c r="D6" s="434" t="s">
        <v>17</v>
      </c>
      <c r="E6" s="421"/>
      <c r="F6" s="421"/>
      <c r="H6" s="22"/>
    </row>
    <row r="7" spans="1:8" s="1" customFormat="1" ht="16.5" customHeight="1">
      <c r="B7" s="22"/>
      <c r="C7" s="117" t="s">
        <v>24</v>
      </c>
      <c r="D7" s="122" t="str">
        <f>'Rekapitulace stavby'!AN8</f>
        <v>2. 11. 2020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7"/>
      <c r="B9" s="287"/>
      <c r="C9" s="288" t="s">
        <v>54</v>
      </c>
      <c r="D9" s="289" t="s">
        <v>55</v>
      </c>
      <c r="E9" s="289" t="s">
        <v>198</v>
      </c>
      <c r="F9" s="290" t="s">
        <v>5150</v>
      </c>
      <c r="G9" s="167"/>
      <c r="H9" s="287"/>
    </row>
    <row r="10" spans="1:8" s="2" customFormat="1" ht="26.45" customHeight="1">
      <c r="A10" s="36"/>
      <c r="B10" s="41"/>
      <c r="C10" s="291" t="s">
        <v>5151</v>
      </c>
      <c r="D10" s="291" t="s">
        <v>87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92" t="s">
        <v>158</v>
      </c>
      <c r="D11" s="293" t="s">
        <v>21</v>
      </c>
      <c r="E11" s="294" t="s">
        <v>21</v>
      </c>
      <c r="F11" s="295">
        <v>16.600000000000001</v>
      </c>
      <c r="G11" s="36"/>
      <c r="H11" s="41"/>
    </row>
    <row r="12" spans="1:8" s="2" customFormat="1" ht="16.899999999999999" customHeight="1">
      <c r="A12" s="36"/>
      <c r="B12" s="41"/>
      <c r="C12" s="296" t="s">
        <v>21</v>
      </c>
      <c r="D12" s="296" t="s">
        <v>461</v>
      </c>
      <c r="E12" s="19" t="s">
        <v>21</v>
      </c>
      <c r="F12" s="297">
        <v>0</v>
      </c>
      <c r="G12" s="36"/>
      <c r="H12" s="41"/>
    </row>
    <row r="13" spans="1:8" s="2" customFormat="1" ht="16.899999999999999" customHeight="1">
      <c r="A13" s="36"/>
      <c r="B13" s="41"/>
      <c r="C13" s="296" t="s">
        <v>21</v>
      </c>
      <c r="D13" s="296" t="s">
        <v>479</v>
      </c>
      <c r="E13" s="19" t="s">
        <v>21</v>
      </c>
      <c r="F13" s="297">
        <v>1.04</v>
      </c>
      <c r="G13" s="36"/>
      <c r="H13" s="41"/>
    </row>
    <row r="14" spans="1:8" s="2" customFormat="1" ht="16.899999999999999" customHeight="1">
      <c r="A14" s="36"/>
      <c r="B14" s="41"/>
      <c r="C14" s="296" t="s">
        <v>21</v>
      </c>
      <c r="D14" s="296" t="s">
        <v>480</v>
      </c>
      <c r="E14" s="19" t="s">
        <v>21</v>
      </c>
      <c r="F14" s="297">
        <v>6.72</v>
      </c>
      <c r="G14" s="36"/>
      <c r="H14" s="41"/>
    </row>
    <row r="15" spans="1:8" s="2" customFormat="1" ht="16.899999999999999" customHeight="1">
      <c r="A15" s="36"/>
      <c r="B15" s="41"/>
      <c r="C15" s="296" t="s">
        <v>21</v>
      </c>
      <c r="D15" s="296" t="s">
        <v>481</v>
      </c>
      <c r="E15" s="19" t="s">
        <v>21</v>
      </c>
      <c r="F15" s="297">
        <v>7.68</v>
      </c>
      <c r="G15" s="36"/>
      <c r="H15" s="41"/>
    </row>
    <row r="16" spans="1:8" s="2" customFormat="1" ht="16.899999999999999" customHeight="1">
      <c r="A16" s="36"/>
      <c r="B16" s="41"/>
      <c r="C16" s="296" t="s">
        <v>21</v>
      </c>
      <c r="D16" s="296" t="s">
        <v>482</v>
      </c>
      <c r="E16" s="19" t="s">
        <v>21</v>
      </c>
      <c r="F16" s="297">
        <v>0.84</v>
      </c>
      <c r="G16" s="36"/>
      <c r="H16" s="41"/>
    </row>
    <row r="17" spans="1:8" s="2" customFormat="1" ht="16.899999999999999" customHeight="1">
      <c r="A17" s="36"/>
      <c r="B17" s="41"/>
      <c r="C17" s="296" t="s">
        <v>21</v>
      </c>
      <c r="D17" s="296" t="s">
        <v>483</v>
      </c>
      <c r="E17" s="19" t="s">
        <v>21</v>
      </c>
      <c r="F17" s="297">
        <v>0.32</v>
      </c>
      <c r="G17" s="36"/>
      <c r="H17" s="41"/>
    </row>
    <row r="18" spans="1:8" s="2" customFormat="1" ht="16.899999999999999" customHeight="1">
      <c r="A18" s="36"/>
      <c r="B18" s="41"/>
      <c r="C18" s="296" t="s">
        <v>158</v>
      </c>
      <c r="D18" s="296" t="s">
        <v>240</v>
      </c>
      <c r="E18" s="19" t="s">
        <v>21</v>
      </c>
      <c r="F18" s="297">
        <v>16.600000000000001</v>
      </c>
      <c r="G18" s="36"/>
      <c r="H18" s="41"/>
    </row>
    <row r="19" spans="1:8" s="2" customFormat="1" ht="16.899999999999999" customHeight="1">
      <c r="A19" s="36"/>
      <c r="B19" s="41"/>
      <c r="C19" s="298" t="s">
        <v>5152</v>
      </c>
      <c r="D19" s="36"/>
      <c r="E19" s="36"/>
      <c r="F19" s="36"/>
      <c r="G19" s="36"/>
      <c r="H19" s="41"/>
    </row>
    <row r="20" spans="1:8" s="2" customFormat="1" ht="16.899999999999999" customHeight="1">
      <c r="A20" s="36"/>
      <c r="B20" s="41"/>
      <c r="C20" s="296" t="s">
        <v>476</v>
      </c>
      <c r="D20" s="296" t="s">
        <v>5153</v>
      </c>
      <c r="E20" s="19" t="s">
        <v>216</v>
      </c>
      <c r="F20" s="297">
        <v>16.600000000000001</v>
      </c>
      <c r="G20" s="36"/>
      <c r="H20" s="41"/>
    </row>
    <row r="21" spans="1:8" s="2" customFormat="1" ht="16.899999999999999" customHeight="1">
      <c r="A21" s="36"/>
      <c r="B21" s="41"/>
      <c r="C21" s="296" t="s">
        <v>485</v>
      </c>
      <c r="D21" s="296" t="s">
        <v>5154</v>
      </c>
      <c r="E21" s="19" t="s">
        <v>216</v>
      </c>
      <c r="F21" s="297">
        <v>16.600000000000001</v>
      </c>
      <c r="G21" s="36"/>
      <c r="H21" s="41"/>
    </row>
    <row r="22" spans="1:8" s="2" customFormat="1" ht="16.899999999999999" customHeight="1">
      <c r="A22" s="36"/>
      <c r="B22" s="41"/>
      <c r="C22" s="292" t="s">
        <v>126</v>
      </c>
      <c r="D22" s="293" t="s">
        <v>21</v>
      </c>
      <c r="E22" s="294" t="s">
        <v>21</v>
      </c>
      <c r="F22" s="295">
        <v>59</v>
      </c>
      <c r="G22" s="36"/>
      <c r="H22" s="41"/>
    </row>
    <row r="23" spans="1:8" s="2" customFormat="1" ht="16.899999999999999" customHeight="1">
      <c r="A23" s="36"/>
      <c r="B23" s="41"/>
      <c r="C23" s="296" t="s">
        <v>21</v>
      </c>
      <c r="D23" s="296" t="s">
        <v>440</v>
      </c>
      <c r="E23" s="19" t="s">
        <v>21</v>
      </c>
      <c r="F23" s="297">
        <v>0</v>
      </c>
      <c r="G23" s="36"/>
      <c r="H23" s="41"/>
    </row>
    <row r="24" spans="1:8" s="2" customFormat="1" ht="16.899999999999999" customHeight="1">
      <c r="A24" s="36"/>
      <c r="B24" s="41"/>
      <c r="C24" s="296" t="s">
        <v>21</v>
      </c>
      <c r="D24" s="296" t="s">
        <v>441</v>
      </c>
      <c r="E24" s="19" t="s">
        <v>21</v>
      </c>
      <c r="F24" s="297">
        <v>59</v>
      </c>
      <c r="G24" s="36"/>
      <c r="H24" s="41"/>
    </row>
    <row r="25" spans="1:8" s="2" customFormat="1" ht="16.899999999999999" customHeight="1">
      <c r="A25" s="36"/>
      <c r="B25" s="41"/>
      <c r="C25" s="296" t="s">
        <v>126</v>
      </c>
      <c r="D25" s="296" t="s">
        <v>240</v>
      </c>
      <c r="E25" s="19" t="s">
        <v>21</v>
      </c>
      <c r="F25" s="297">
        <v>59</v>
      </c>
      <c r="G25" s="36"/>
      <c r="H25" s="41"/>
    </row>
    <row r="26" spans="1:8" s="2" customFormat="1" ht="16.899999999999999" customHeight="1">
      <c r="A26" s="36"/>
      <c r="B26" s="41"/>
      <c r="C26" s="298" t="s">
        <v>5152</v>
      </c>
      <c r="D26" s="36"/>
      <c r="E26" s="36"/>
      <c r="F26" s="36"/>
      <c r="G26" s="36"/>
      <c r="H26" s="41"/>
    </row>
    <row r="27" spans="1:8" s="2" customFormat="1" ht="16.899999999999999" customHeight="1">
      <c r="A27" s="36"/>
      <c r="B27" s="41"/>
      <c r="C27" s="296" t="s">
        <v>436</v>
      </c>
      <c r="D27" s="296" t="s">
        <v>437</v>
      </c>
      <c r="E27" s="19" t="s">
        <v>438</v>
      </c>
      <c r="F27" s="297">
        <v>62</v>
      </c>
      <c r="G27" s="36"/>
      <c r="H27" s="41"/>
    </row>
    <row r="28" spans="1:8" s="2" customFormat="1" ht="16.899999999999999" customHeight="1">
      <c r="A28" s="36"/>
      <c r="B28" s="41"/>
      <c r="C28" s="296" t="s">
        <v>232</v>
      </c>
      <c r="D28" s="296" t="s">
        <v>5155</v>
      </c>
      <c r="E28" s="19" t="s">
        <v>216</v>
      </c>
      <c r="F28" s="297">
        <v>324</v>
      </c>
      <c r="G28" s="36"/>
      <c r="H28" s="41"/>
    </row>
    <row r="29" spans="1:8" s="2" customFormat="1" ht="16.899999999999999" customHeight="1">
      <c r="A29" s="36"/>
      <c r="B29" s="41"/>
      <c r="C29" s="296" t="s">
        <v>246</v>
      </c>
      <c r="D29" s="296" t="s">
        <v>5156</v>
      </c>
      <c r="E29" s="19" t="s">
        <v>248</v>
      </c>
      <c r="F29" s="297">
        <v>159</v>
      </c>
      <c r="G29" s="36"/>
      <c r="H29" s="41"/>
    </row>
    <row r="30" spans="1:8" s="2" customFormat="1" ht="16.899999999999999" customHeight="1">
      <c r="A30" s="36"/>
      <c r="B30" s="41"/>
      <c r="C30" s="296" t="s">
        <v>374</v>
      </c>
      <c r="D30" s="296" t="s">
        <v>5157</v>
      </c>
      <c r="E30" s="19" t="s">
        <v>248</v>
      </c>
      <c r="F30" s="297">
        <v>346.75</v>
      </c>
      <c r="G30" s="36"/>
      <c r="H30" s="41"/>
    </row>
    <row r="31" spans="1:8" s="2" customFormat="1" ht="16.899999999999999" customHeight="1">
      <c r="A31" s="36"/>
      <c r="B31" s="41"/>
      <c r="C31" s="296" t="s">
        <v>388</v>
      </c>
      <c r="D31" s="296" t="s">
        <v>5158</v>
      </c>
      <c r="E31" s="19" t="s">
        <v>248</v>
      </c>
      <c r="F31" s="297">
        <v>36.590000000000003</v>
      </c>
      <c r="G31" s="36"/>
      <c r="H31" s="41"/>
    </row>
    <row r="32" spans="1:8" s="2" customFormat="1" ht="16.899999999999999" customHeight="1">
      <c r="A32" s="36"/>
      <c r="B32" s="41"/>
      <c r="C32" s="296" t="s">
        <v>422</v>
      </c>
      <c r="D32" s="296" t="s">
        <v>5159</v>
      </c>
      <c r="E32" s="19" t="s">
        <v>216</v>
      </c>
      <c r="F32" s="297">
        <v>129.19999999999999</v>
      </c>
      <c r="G32" s="36"/>
      <c r="H32" s="41"/>
    </row>
    <row r="33" spans="1:8" s="2" customFormat="1" ht="16.899999999999999" customHeight="1">
      <c r="A33" s="36"/>
      <c r="B33" s="41"/>
      <c r="C33" s="296" t="s">
        <v>563</v>
      </c>
      <c r="D33" s="296" t="s">
        <v>5160</v>
      </c>
      <c r="E33" s="19" t="s">
        <v>248</v>
      </c>
      <c r="F33" s="297">
        <v>14.656000000000001</v>
      </c>
      <c r="G33" s="36"/>
      <c r="H33" s="41"/>
    </row>
    <row r="34" spans="1:8" s="2" customFormat="1" ht="16.899999999999999" customHeight="1">
      <c r="A34" s="36"/>
      <c r="B34" s="41"/>
      <c r="C34" s="296" t="s">
        <v>579</v>
      </c>
      <c r="D34" s="296" t="s">
        <v>5161</v>
      </c>
      <c r="E34" s="19" t="s">
        <v>438</v>
      </c>
      <c r="F34" s="297">
        <v>59</v>
      </c>
      <c r="G34" s="36"/>
      <c r="H34" s="41"/>
    </row>
    <row r="35" spans="1:8" s="2" customFormat="1" ht="16.899999999999999" customHeight="1">
      <c r="A35" s="36"/>
      <c r="B35" s="41"/>
      <c r="C35" s="296" t="s">
        <v>660</v>
      </c>
      <c r="D35" s="296" t="s">
        <v>5162</v>
      </c>
      <c r="E35" s="19" t="s">
        <v>216</v>
      </c>
      <c r="F35" s="297">
        <v>192.44800000000001</v>
      </c>
      <c r="G35" s="36"/>
      <c r="H35" s="41"/>
    </row>
    <row r="36" spans="1:8" s="2" customFormat="1" ht="16.899999999999999" customHeight="1">
      <c r="A36" s="36"/>
      <c r="B36" s="41"/>
      <c r="C36" s="292" t="s">
        <v>925</v>
      </c>
      <c r="D36" s="293" t="s">
        <v>21</v>
      </c>
      <c r="E36" s="294" t="s">
        <v>21</v>
      </c>
      <c r="F36" s="295">
        <v>150.5</v>
      </c>
      <c r="G36" s="36"/>
      <c r="H36" s="41"/>
    </row>
    <row r="37" spans="1:8" s="2" customFormat="1" ht="16.899999999999999" customHeight="1">
      <c r="A37" s="36"/>
      <c r="B37" s="41"/>
      <c r="C37" s="296" t="s">
        <v>21</v>
      </c>
      <c r="D37" s="296" t="s">
        <v>924</v>
      </c>
      <c r="E37" s="19" t="s">
        <v>21</v>
      </c>
      <c r="F37" s="297">
        <v>0</v>
      </c>
      <c r="G37" s="36"/>
      <c r="H37" s="41"/>
    </row>
    <row r="38" spans="1:8" s="2" customFormat="1" ht="16.899999999999999" customHeight="1">
      <c r="A38" s="36"/>
      <c r="B38" s="41"/>
      <c r="C38" s="296" t="s">
        <v>21</v>
      </c>
      <c r="D38" s="296" t="s">
        <v>560</v>
      </c>
      <c r="E38" s="19" t="s">
        <v>21</v>
      </c>
      <c r="F38" s="297">
        <v>150.5</v>
      </c>
      <c r="G38" s="36"/>
      <c r="H38" s="41"/>
    </row>
    <row r="39" spans="1:8" s="2" customFormat="1" ht="16.899999999999999" customHeight="1">
      <c r="A39" s="36"/>
      <c r="B39" s="41"/>
      <c r="C39" s="296" t="s">
        <v>925</v>
      </c>
      <c r="D39" s="296" t="s">
        <v>240</v>
      </c>
      <c r="E39" s="19" t="s">
        <v>21</v>
      </c>
      <c r="F39" s="297">
        <v>150.5</v>
      </c>
      <c r="G39" s="36"/>
      <c r="H39" s="41"/>
    </row>
    <row r="40" spans="1:8" s="2" customFormat="1" ht="16.899999999999999" customHeight="1">
      <c r="A40" s="36"/>
      <c r="B40" s="41"/>
      <c r="C40" s="292" t="s">
        <v>140</v>
      </c>
      <c r="D40" s="293" t="s">
        <v>21</v>
      </c>
      <c r="E40" s="294" t="s">
        <v>21</v>
      </c>
      <c r="F40" s="295">
        <v>180.6</v>
      </c>
      <c r="G40" s="36"/>
      <c r="H40" s="41"/>
    </row>
    <row r="41" spans="1:8" s="2" customFormat="1" ht="16.899999999999999" customHeight="1">
      <c r="A41" s="36"/>
      <c r="B41" s="41"/>
      <c r="C41" s="298" t="s">
        <v>5152</v>
      </c>
      <c r="D41" s="36"/>
      <c r="E41" s="36"/>
      <c r="F41" s="36"/>
      <c r="G41" s="36"/>
      <c r="H41" s="41"/>
    </row>
    <row r="42" spans="1:8" s="2" customFormat="1" ht="16.899999999999999" customHeight="1">
      <c r="A42" s="36"/>
      <c r="B42" s="41"/>
      <c r="C42" s="296" t="s">
        <v>297</v>
      </c>
      <c r="D42" s="296" t="s">
        <v>5163</v>
      </c>
      <c r="E42" s="19" t="s">
        <v>248</v>
      </c>
      <c r="F42" s="297">
        <v>12.641999999999999</v>
      </c>
      <c r="G42" s="36"/>
      <c r="H42" s="41"/>
    </row>
    <row r="43" spans="1:8" s="2" customFormat="1" ht="16.899999999999999" customHeight="1">
      <c r="A43" s="36"/>
      <c r="B43" s="41"/>
      <c r="C43" s="296" t="s">
        <v>825</v>
      </c>
      <c r="D43" s="296" t="s">
        <v>5164</v>
      </c>
      <c r="E43" s="19" t="s">
        <v>216</v>
      </c>
      <c r="F43" s="297">
        <v>361.2</v>
      </c>
      <c r="G43" s="36"/>
      <c r="H43" s="41"/>
    </row>
    <row r="44" spans="1:8" s="2" customFormat="1" ht="16.899999999999999" customHeight="1">
      <c r="A44" s="36"/>
      <c r="B44" s="41"/>
      <c r="C44" s="296" t="s">
        <v>834</v>
      </c>
      <c r="D44" s="296" t="s">
        <v>5165</v>
      </c>
      <c r="E44" s="19" t="s">
        <v>216</v>
      </c>
      <c r="F44" s="297">
        <v>180.6</v>
      </c>
      <c r="G44" s="36"/>
      <c r="H44" s="41"/>
    </row>
    <row r="45" spans="1:8" s="2" customFormat="1" ht="16.899999999999999" customHeight="1">
      <c r="A45" s="36"/>
      <c r="B45" s="41"/>
      <c r="C45" s="296" t="s">
        <v>879</v>
      </c>
      <c r="D45" s="296" t="s">
        <v>5166</v>
      </c>
      <c r="E45" s="19" t="s">
        <v>216</v>
      </c>
      <c r="F45" s="297">
        <v>270.89999999999998</v>
      </c>
      <c r="G45" s="36"/>
      <c r="H45" s="41"/>
    </row>
    <row r="46" spans="1:8" s="2" customFormat="1" ht="16.899999999999999" customHeight="1">
      <c r="A46" s="36"/>
      <c r="B46" s="41"/>
      <c r="C46" s="296" t="s">
        <v>891</v>
      </c>
      <c r="D46" s="296" t="s">
        <v>5167</v>
      </c>
      <c r="E46" s="19" t="s">
        <v>216</v>
      </c>
      <c r="F46" s="297">
        <v>180.6</v>
      </c>
      <c r="G46" s="36"/>
      <c r="H46" s="41"/>
    </row>
    <row r="47" spans="1:8" s="2" customFormat="1" ht="16.899999999999999" customHeight="1">
      <c r="A47" s="36"/>
      <c r="B47" s="41"/>
      <c r="C47" s="292" t="s">
        <v>160</v>
      </c>
      <c r="D47" s="293" t="s">
        <v>21</v>
      </c>
      <c r="E47" s="294" t="s">
        <v>21</v>
      </c>
      <c r="F47" s="295">
        <v>158.02500000000001</v>
      </c>
      <c r="G47" s="36"/>
      <c r="H47" s="41"/>
    </row>
    <row r="48" spans="1:8" s="2" customFormat="1" ht="16.899999999999999" customHeight="1">
      <c r="A48" s="36"/>
      <c r="B48" s="41"/>
      <c r="C48" s="296" t="s">
        <v>21</v>
      </c>
      <c r="D48" s="296" t="s">
        <v>560</v>
      </c>
      <c r="E48" s="19" t="s">
        <v>21</v>
      </c>
      <c r="F48" s="297">
        <v>150.5</v>
      </c>
      <c r="G48" s="36"/>
      <c r="H48" s="41"/>
    </row>
    <row r="49" spans="1:8" s="2" customFormat="1" ht="16.899999999999999" customHeight="1">
      <c r="A49" s="36"/>
      <c r="B49" s="41"/>
      <c r="C49" s="296" t="s">
        <v>21</v>
      </c>
      <c r="D49" s="296" t="s">
        <v>549</v>
      </c>
      <c r="E49" s="19" t="s">
        <v>21</v>
      </c>
      <c r="F49" s="297">
        <v>0</v>
      </c>
      <c r="G49" s="36"/>
      <c r="H49" s="41"/>
    </row>
    <row r="50" spans="1:8" s="2" customFormat="1" ht="16.899999999999999" customHeight="1">
      <c r="A50" s="36"/>
      <c r="B50" s="41"/>
      <c r="C50" s="296" t="s">
        <v>21</v>
      </c>
      <c r="D50" s="296" t="s">
        <v>561</v>
      </c>
      <c r="E50" s="19" t="s">
        <v>21</v>
      </c>
      <c r="F50" s="297">
        <v>7.5250000000000004</v>
      </c>
      <c r="G50" s="36"/>
      <c r="H50" s="41"/>
    </row>
    <row r="51" spans="1:8" s="2" customFormat="1" ht="16.899999999999999" customHeight="1">
      <c r="A51" s="36"/>
      <c r="B51" s="41"/>
      <c r="C51" s="296" t="s">
        <v>160</v>
      </c>
      <c r="D51" s="296" t="s">
        <v>240</v>
      </c>
      <c r="E51" s="19" t="s">
        <v>21</v>
      </c>
      <c r="F51" s="297">
        <v>158.02500000000001</v>
      </c>
      <c r="G51" s="36"/>
      <c r="H51" s="41"/>
    </row>
    <row r="52" spans="1:8" s="2" customFormat="1" ht="16.899999999999999" customHeight="1">
      <c r="A52" s="36"/>
      <c r="B52" s="41"/>
      <c r="C52" s="298" t="s">
        <v>5152</v>
      </c>
      <c r="D52" s="36"/>
      <c r="E52" s="36"/>
      <c r="F52" s="36"/>
      <c r="G52" s="36"/>
      <c r="H52" s="41"/>
    </row>
    <row r="53" spans="1:8" s="2" customFormat="1" ht="22.5">
      <c r="A53" s="36"/>
      <c r="B53" s="41"/>
      <c r="C53" s="296" t="s">
        <v>557</v>
      </c>
      <c r="D53" s="296" t="s">
        <v>5168</v>
      </c>
      <c r="E53" s="19" t="s">
        <v>216</v>
      </c>
      <c r="F53" s="297">
        <v>158.02500000000001</v>
      </c>
      <c r="G53" s="36"/>
      <c r="H53" s="41"/>
    </row>
    <row r="54" spans="1:8" s="2" customFormat="1" ht="16.899999999999999" customHeight="1">
      <c r="A54" s="36"/>
      <c r="B54" s="41"/>
      <c r="C54" s="296" t="s">
        <v>552</v>
      </c>
      <c r="D54" s="296" t="s">
        <v>5169</v>
      </c>
      <c r="E54" s="19" t="s">
        <v>216</v>
      </c>
      <c r="F54" s="297">
        <v>158.02500000000001</v>
      </c>
      <c r="G54" s="36"/>
      <c r="H54" s="41"/>
    </row>
    <row r="55" spans="1:8" s="2" customFormat="1" ht="16.899999999999999" customHeight="1">
      <c r="A55" s="36"/>
      <c r="B55" s="41"/>
      <c r="C55" s="292" t="s">
        <v>644</v>
      </c>
      <c r="D55" s="293" t="s">
        <v>21</v>
      </c>
      <c r="E55" s="294" t="s">
        <v>21</v>
      </c>
      <c r="F55" s="295">
        <v>26</v>
      </c>
      <c r="G55" s="36"/>
      <c r="H55" s="41"/>
    </row>
    <row r="56" spans="1:8" s="2" customFormat="1" ht="16.899999999999999" customHeight="1">
      <c r="A56" s="36"/>
      <c r="B56" s="41"/>
      <c r="C56" s="296" t="s">
        <v>21</v>
      </c>
      <c r="D56" s="296" t="s">
        <v>642</v>
      </c>
      <c r="E56" s="19" t="s">
        <v>21</v>
      </c>
      <c r="F56" s="297">
        <v>0</v>
      </c>
      <c r="G56" s="36"/>
      <c r="H56" s="41"/>
    </row>
    <row r="57" spans="1:8" s="2" customFormat="1" ht="16.899999999999999" customHeight="1">
      <c r="A57" s="36"/>
      <c r="B57" s="41"/>
      <c r="C57" s="296" t="s">
        <v>21</v>
      </c>
      <c r="D57" s="296" t="s">
        <v>643</v>
      </c>
      <c r="E57" s="19" t="s">
        <v>21</v>
      </c>
      <c r="F57" s="297">
        <v>26</v>
      </c>
      <c r="G57" s="36"/>
      <c r="H57" s="41"/>
    </row>
    <row r="58" spans="1:8" s="2" customFormat="1" ht="16.899999999999999" customHeight="1">
      <c r="A58" s="36"/>
      <c r="B58" s="41"/>
      <c r="C58" s="296" t="s">
        <v>644</v>
      </c>
      <c r="D58" s="296" t="s">
        <v>240</v>
      </c>
      <c r="E58" s="19" t="s">
        <v>21</v>
      </c>
      <c r="F58" s="297">
        <v>26</v>
      </c>
      <c r="G58" s="36"/>
      <c r="H58" s="41"/>
    </row>
    <row r="59" spans="1:8" s="2" customFormat="1" ht="16.899999999999999" customHeight="1">
      <c r="A59" s="36"/>
      <c r="B59" s="41"/>
      <c r="C59" s="292" t="s">
        <v>1142</v>
      </c>
      <c r="D59" s="293" t="s">
        <v>21</v>
      </c>
      <c r="E59" s="294" t="s">
        <v>21</v>
      </c>
      <c r="F59" s="295">
        <v>3711.5720000000001</v>
      </c>
      <c r="G59" s="36"/>
      <c r="H59" s="41"/>
    </row>
    <row r="60" spans="1:8" s="2" customFormat="1" ht="16.899999999999999" customHeight="1">
      <c r="A60" s="36"/>
      <c r="B60" s="41"/>
      <c r="C60" s="292" t="s">
        <v>166</v>
      </c>
      <c r="D60" s="293" t="s">
        <v>21</v>
      </c>
      <c r="E60" s="294" t="s">
        <v>21</v>
      </c>
      <c r="F60" s="295">
        <v>1239.578</v>
      </c>
      <c r="G60" s="36"/>
      <c r="H60" s="41"/>
    </row>
    <row r="61" spans="1:8" s="2" customFormat="1" ht="16.899999999999999" customHeight="1">
      <c r="A61" s="36"/>
      <c r="B61" s="41"/>
      <c r="C61" s="296" t="s">
        <v>21</v>
      </c>
      <c r="D61" s="296" t="s">
        <v>1075</v>
      </c>
      <c r="E61" s="19" t="s">
        <v>21</v>
      </c>
      <c r="F61" s="297">
        <v>0</v>
      </c>
      <c r="G61" s="36"/>
      <c r="H61" s="41"/>
    </row>
    <row r="62" spans="1:8" s="2" customFormat="1" ht="16.899999999999999" customHeight="1">
      <c r="A62" s="36"/>
      <c r="B62" s="41"/>
      <c r="C62" s="296" t="s">
        <v>21</v>
      </c>
      <c r="D62" s="296" t="s">
        <v>1076</v>
      </c>
      <c r="E62" s="19" t="s">
        <v>21</v>
      </c>
      <c r="F62" s="297">
        <v>0</v>
      </c>
      <c r="G62" s="36"/>
      <c r="H62" s="41"/>
    </row>
    <row r="63" spans="1:8" s="2" customFormat="1" ht="16.899999999999999" customHeight="1">
      <c r="A63" s="36"/>
      <c r="B63" s="41"/>
      <c r="C63" s="296" t="s">
        <v>21</v>
      </c>
      <c r="D63" s="296" t="s">
        <v>538</v>
      </c>
      <c r="E63" s="19" t="s">
        <v>21</v>
      </c>
      <c r="F63" s="297">
        <v>0</v>
      </c>
      <c r="G63" s="36"/>
      <c r="H63" s="41"/>
    </row>
    <row r="64" spans="1:8" s="2" customFormat="1" ht="16.899999999999999" customHeight="1">
      <c r="A64" s="36"/>
      <c r="B64" s="41"/>
      <c r="C64" s="296" t="s">
        <v>21</v>
      </c>
      <c r="D64" s="296" t="s">
        <v>1077</v>
      </c>
      <c r="E64" s="19" t="s">
        <v>21</v>
      </c>
      <c r="F64" s="297">
        <v>0</v>
      </c>
      <c r="G64" s="36"/>
      <c r="H64" s="41"/>
    </row>
    <row r="65" spans="1:8" s="2" customFormat="1" ht="16.899999999999999" customHeight="1">
      <c r="A65" s="36"/>
      <c r="B65" s="41"/>
      <c r="C65" s="296" t="s">
        <v>21</v>
      </c>
      <c r="D65" s="296" t="s">
        <v>1078</v>
      </c>
      <c r="E65" s="19" t="s">
        <v>21</v>
      </c>
      <c r="F65" s="297">
        <v>188.65</v>
      </c>
      <c r="G65" s="36"/>
      <c r="H65" s="41"/>
    </row>
    <row r="66" spans="1:8" s="2" customFormat="1" ht="16.899999999999999" customHeight="1">
      <c r="A66" s="36"/>
      <c r="B66" s="41"/>
      <c r="C66" s="296" t="s">
        <v>21</v>
      </c>
      <c r="D66" s="296" t="s">
        <v>1079</v>
      </c>
      <c r="E66" s="19" t="s">
        <v>21</v>
      </c>
      <c r="F66" s="297">
        <v>0</v>
      </c>
      <c r="G66" s="36"/>
      <c r="H66" s="41"/>
    </row>
    <row r="67" spans="1:8" s="2" customFormat="1" ht="16.899999999999999" customHeight="1">
      <c r="A67" s="36"/>
      <c r="B67" s="41"/>
      <c r="C67" s="296" t="s">
        <v>21</v>
      </c>
      <c r="D67" s="296" t="s">
        <v>1080</v>
      </c>
      <c r="E67" s="19" t="s">
        <v>21</v>
      </c>
      <c r="F67" s="297">
        <v>31.5</v>
      </c>
      <c r="G67" s="36"/>
      <c r="H67" s="41"/>
    </row>
    <row r="68" spans="1:8" s="2" customFormat="1" ht="16.899999999999999" customHeight="1">
      <c r="A68" s="36"/>
      <c r="B68" s="41"/>
      <c r="C68" s="296" t="s">
        <v>21</v>
      </c>
      <c r="D68" s="296" t="s">
        <v>1081</v>
      </c>
      <c r="E68" s="19" t="s">
        <v>21</v>
      </c>
      <c r="F68" s="297">
        <v>12.15</v>
      </c>
      <c r="G68" s="36"/>
      <c r="H68" s="41"/>
    </row>
    <row r="69" spans="1:8" s="2" customFormat="1" ht="16.899999999999999" customHeight="1">
      <c r="A69" s="36"/>
      <c r="B69" s="41"/>
      <c r="C69" s="296" t="s">
        <v>21</v>
      </c>
      <c r="D69" s="296" t="s">
        <v>664</v>
      </c>
      <c r="E69" s="19" t="s">
        <v>21</v>
      </c>
      <c r="F69" s="297">
        <v>0</v>
      </c>
      <c r="G69" s="36"/>
      <c r="H69" s="41"/>
    </row>
    <row r="70" spans="1:8" s="2" customFormat="1" ht="16.899999999999999" customHeight="1">
      <c r="A70" s="36"/>
      <c r="B70" s="41"/>
      <c r="C70" s="296" t="s">
        <v>21</v>
      </c>
      <c r="D70" s="296" t="s">
        <v>1082</v>
      </c>
      <c r="E70" s="19" t="s">
        <v>21</v>
      </c>
      <c r="F70" s="297">
        <v>17.25</v>
      </c>
      <c r="G70" s="36"/>
      <c r="H70" s="41"/>
    </row>
    <row r="71" spans="1:8" s="2" customFormat="1" ht="16.899999999999999" customHeight="1">
      <c r="A71" s="36"/>
      <c r="B71" s="41"/>
      <c r="C71" s="296" t="s">
        <v>21</v>
      </c>
      <c r="D71" s="296" t="s">
        <v>1083</v>
      </c>
      <c r="E71" s="19" t="s">
        <v>21</v>
      </c>
      <c r="F71" s="297">
        <v>17</v>
      </c>
      <c r="G71" s="36"/>
      <c r="H71" s="41"/>
    </row>
    <row r="72" spans="1:8" s="2" customFormat="1" ht="16.899999999999999" customHeight="1">
      <c r="A72" s="36"/>
      <c r="B72" s="41"/>
      <c r="C72" s="296" t="s">
        <v>21</v>
      </c>
      <c r="D72" s="296" t="s">
        <v>1084</v>
      </c>
      <c r="E72" s="19" t="s">
        <v>21</v>
      </c>
      <c r="F72" s="297">
        <v>58.5</v>
      </c>
      <c r="G72" s="36"/>
      <c r="H72" s="41"/>
    </row>
    <row r="73" spans="1:8" s="2" customFormat="1" ht="16.899999999999999" customHeight="1">
      <c r="A73" s="36"/>
      <c r="B73" s="41"/>
      <c r="C73" s="296" t="s">
        <v>21</v>
      </c>
      <c r="D73" s="296" t="s">
        <v>1085</v>
      </c>
      <c r="E73" s="19" t="s">
        <v>21</v>
      </c>
      <c r="F73" s="297">
        <v>11.25</v>
      </c>
      <c r="G73" s="36"/>
      <c r="H73" s="41"/>
    </row>
    <row r="74" spans="1:8" s="2" customFormat="1" ht="16.899999999999999" customHeight="1">
      <c r="A74" s="36"/>
      <c r="B74" s="41"/>
      <c r="C74" s="296" t="s">
        <v>21</v>
      </c>
      <c r="D74" s="296" t="s">
        <v>1086</v>
      </c>
      <c r="E74" s="19" t="s">
        <v>21</v>
      </c>
      <c r="F74" s="297">
        <v>70.25</v>
      </c>
      <c r="G74" s="36"/>
      <c r="H74" s="41"/>
    </row>
    <row r="75" spans="1:8" s="2" customFormat="1" ht="16.899999999999999" customHeight="1">
      <c r="A75" s="36"/>
      <c r="B75" s="41"/>
      <c r="C75" s="296" t="s">
        <v>21</v>
      </c>
      <c r="D75" s="296" t="s">
        <v>1087</v>
      </c>
      <c r="E75" s="19" t="s">
        <v>21</v>
      </c>
      <c r="F75" s="297">
        <v>35</v>
      </c>
      <c r="G75" s="36"/>
      <c r="H75" s="41"/>
    </row>
    <row r="76" spans="1:8" s="2" customFormat="1" ht="16.899999999999999" customHeight="1">
      <c r="A76" s="36"/>
      <c r="B76" s="41"/>
      <c r="C76" s="296" t="s">
        <v>21</v>
      </c>
      <c r="D76" s="296" t="s">
        <v>21</v>
      </c>
      <c r="E76" s="19" t="s">
        <v>21</v>
      </c>
      <c r="F76" s="297">
        <v>0</v>
      </c>
      <c r="G76" s="36"/>
      <c r="H76" s="41"/>
    </row>
    <row r="77" spans="1:8" s="2" customFormat="1" ht="16.899999999999999" customHeight="1">
      <c r="A77" s="36"/>
      <c r="B77" s="41"/>
      <c r="C77" s="296" t="s">
        <v>21</v>
      </c>
      <c r="D77" s="296" t="s">
        <v>1088</v>
      </c>
      <c r="E77" s="19" t="s">
        <v>21</v>
      </c>
      <c r="F77" s="297">
        <v>0</v>
      </c>
      <c r="G77" s="36"/>
      <c r="H77" s="41"/>
    </row>
    <row r="78" spans="1:8" s="2" customFormat="1" ht="16.899999999999999" customHeight="1">
      <c r="A78" s="36"/>
      <c r="B78" s="41"/>
      <c r="C78" s="296" t="s">
        <v>21</v>
      </c>
      <c r="D78" s="296" t="s">
        <v>1089</v>
      </c>
      <c r="E78" s="19" t="s">
        <v>21</v>
      </c>
      <c r="F78" s="297">
        <v>0</v>
      </c>
      <c r="G78" s="36"/>
      <c r="H78" s="41"/>
    </row>
    <row r="79" spans="1:8" s="2" customFormat="1" ht="16.899999999999999" customHeight="1">
      <c r="A79" s="36"/>
      <c r="B79" s="41"/>
      <c r="C79" s="296" t="s">
        <v>21</v>
      </c>
      <c r="D79" s="296" t="s">
        <v>1077</v>
      </c>
      <c r="E79" s="19" t="s">
        <v>21</v>
      </c>
      <c r="F79" s="297">
        <v>0</v>
      </c>
      <c r="G79" s="36"/>
      <c r="H79" s="41"/>
    </row>
    <row r="80" spans="1:8" s="2" customFormat="1" ht="16.899999999999999" customHeight="1">
      <c r="A80" s="36"/>
      <c r="B80" s="41"/>
      <c r="C80" s="296" t="s">
        <v>21</v>
      </c>
      <c r="D80" s="296" t="s">
        <v>1090</v>
      </c>
      <c r="E80" s="19" t="s">
        <v>21</v>
      </c>
      <c r="F80" s="297">
        <v>287</v>
      </c>
      <c r="G80" s="36"/>
      <c r="H80" s="41"/>
    </row>
    <row r="81" spans="1:8" s="2" customFormat="1" ht="16.899999999999999" customHeight="1">
      <c r="A81" s="36"/>
      <c r="B81" s="41"/>
      <c r="C81" s="296" t="s">
        <v>21</v>
      </c>
      <c r="D81" s="296" t="s">
        <v>1079</v>
      </c>
      <c r="E81" s="19" t="s">
        <v>21</v>
      </c>
      <c r="F81" s="297">
        <v>0</v>
      </c>
      <c r="G81" s="36"/>
      <c r="H81" s="41"/>
    </row>
    <row r="82" spans="1:8" s="2" customFormat="1" ht="16.899999999999999" customHeight="1">
      <c r="A82" s="36"/>
      <c r="B82" s="41"/>
      <c r="C82" s="296" t="s">
        <v>21</v>
      </c>
      <c r="D82" s="296" t="s">
        <v>1091</v>
      </c>
      <c r="E82" s="19" t="s">
        <v>21</v>
      </c>
      <c r="F82" s="297">
        <v>57.5</v>
      </c>
      <c r="G82" s="36"/>
      <c r="H82" s="41"/>
    </row>
    <row r="83" spans="1:8" s="2" customFormat="1" ht="16.899999999999999" customHeight="1">
      <c r="A83" s="36"/>
      <c r="B83" s="41"/>
      <c r="C83" s="296" t="s">
        <v>21</v>
      </c>
      <c r="D83" s="296" t="s">
        <v>1092</v>
      </c>
      <c r="E83" s="19" t="s">
        <v>21</v>
      </c>
      <c r="F83" s="297">
        <v>35.25</v>
      </c>
      <c r="G83" s="36"/>
      <c r="H83" s="41"/>
    </row>
    <row r="84" spans="1:8" s="2" customFormat="1" ht="16.899999999999999" customHeight="1">
      <c r="A84" s="36"/>
      <c r="B84" s="41"/>
      <c r="C84" s="296" t="s">
        <v>21</v>
      </c>
      <c r="D84" s="296" t="s">
        <v>664</v>
      </c>
      <c r="E84" s="19" t="s">
        <v>21</v>
      </c>
      <c r="F84" s="297">
        <v>0</v>
      </c>
      <c r="G84" s="36"/>
      <c r="H84" s="41"/>
    </row>
    <row r="85" spans="1:8" s="2" customFormat="1" ht="16.899999999999999" customHeight="1">
      <c r="A85" s="36"/>
      <c r="B85" s="41"/>
      <c r="C85" s="296" t="s">
        <v>21</v>
      </c>
      <c r="D85" s="296" t="s">
        <v>1093</v>
      </c>
      <c r="E85" s="19" t="s">
        <v>21</v>
      </c>
      <c r="F85" s="297">
        <v>42.25</v>
      </c>
      <c r="G85" s="36"/>
      <c r="H85" s="41"/>
    </row>
    <row r="86" spans="1:8" s="2" customFormat="1" ht="16.899999999999999" customHeight="1">
      <c r="A86" s="36"/>
      <c r="B86" s="41"/>
      <c r="C86" s="296" t="s">
        <v>21</v>
      </c>
      <c r="D86" s="296" t="s">
        <v>1094</v>
      </c>
      <c r="E86" s="19" t="s">
        <v>21</v>
      </c>
      <c r="F86" s="297">
        <v>42</v>
      </c>
      <c r="G86" s="36"/>
      <c r="H86" s="41"/>
    </row>
    <row r="87" spans="1:8" s="2" customFormat="1" ht="16.899999999999999" customHeight="1">
      <c r="A87" s="36"/>
      <c r="B87" s="41"/>
      <c r="C87" s="296" t="s">
        <v>21</v>
      </c>
      <c r="D87" s="296" t="s">
        <v>1095</v>
      </c>
      <c r="E87" s="19" t="s">
        <v>21</v>
      </c>
      <c r="F87" s="297">
        <v>83.5</v>
      </c>
      <c r="G87" s="36"/>
      <c r="H87" s="41"/>
    </row>
    <row r="88" spans="1:8" s="2" customFormat="1" ht="16.899999999999999" customHeight="1">
      <c r="A88" s="36"/>
      <c r="B88" s="41"/>
      <c r="C88" s="296" t="s">
        <v>21</v>
      </c>
      <c r="D88" s="296" t="s">
        <v>1096</v>
      </c>
      <c r="E88" s="19" t="s">
        <v>21</v>
      </c>
      <c r="F88" s="297">
        <v>36.25</v>
      </c>
      <c r="G88" s="36"/>
      <c r="H88" s="41"/>
    </row>
    <row r="89" spans="1:8" s="2" customFormat="1" ht="16.899999999999999" customHeight="1">
      <c r="A89" s="36"/>
      <c r="B89" s="41"/>
      <c r="C89" s="296" t="s">
        <v>21</v>
      </c>
      <c r="D89" s="296" t="s">
        <v>1097</v>
      </c>
      <c r="E89" s="19" t="s">
        <v>21</v>
      </c>
      <c r="F89" s="297">
        <v>95.25</v>
      </c>
      <c r="G89" s="36"/>
      <c r="H89" s="41"/>
    </row>
    <row r="90" spans="1:8" s="2" customFormat="1" ht="16.899999999999999" customHeight="1">
      <c r="A90" s="36"/>
      <c r="B90" s="41"/>
      <c r="C90" s="296" t="s">
        <v>21</v>
      </c>
      <c r="D90" s="296" t="s">
        <v>530</v>
      </c>
      <c r="E90" s="19" t="s">
        <v>21</v>
      </c>
      <c r="F90" s="297">
        <v>60</v>
      </c>
      <c r="G90" s="36"/>
      <c r="H90" s="41"/>
    </row>
    <row r="91" spans="1:8" s="2" customFormat="1" ht="16.899999999999999" customHeight="1">
      <c r="A91" s="36"/>
      <c r="B91" s="41"/>
      <c r="C91" s="296" t="s">
        <v>21</v>
      </c>
      <c r="D91" s="296" t="s">
        <v>21</v>
      </c>
      <c r="E91" s="19" t="s">
        <v>21</v>
      </c>
      <c r="F91" s="297">
        <v>0</v>
      </c>
      <c r="G91" s="36"/>
      <c r="H91" s="41"/>
    </row>
    <row r="92" spans="1:8" s="2" customFormat="1" ht="16.899999999999999" customHeight="1">
      <c r="A92" s="36"/>
      <c r="B92" s="41"/>
      <c r="C92" s="296" t="s">
        <v>21</v>
      </c>
      <c r="D92" s="296" t="s">
        <v>1098</v>
      </c>
      <c r="E92" s="19" t="s">
        <v>21</v>
      </c>
      <c r="F92" s="297">
        <v>0</v>
      </c>
      <c r="G92" s="36"/>
      <c r="H92" s="41"/>
    </row>
    <row r="93" spans="1:8" s="2" customFormat="1" ht="16.899999999999999" customHeight="1">
      <c r="A93" s="36"/>
      <c r="B93" s="41"/>
      <c r="C93" s="296" t="s">
        <v>21</v>
      </c>
      <c r="D93" s="296" t="s">
        <v>1099</v>
      </c>
      <c r="E93" s="19" t="s">
        <v>21</v>
      </c>
      <c r="F93" s="297">
        <v>59.027999999999999</v>
      </c>
      <c r="G93" s="36"/>
      <c r="H93" s="41"/>
    </row>
    <row r="94" spans="1:8" s="2" customFormat="1" ht="16.899999999999999" customHeight="1">
      <c r="A94" s="36"/>
      <c r="B94" s="41"/>
      <c r="C94" s="296" t="s">
        <v>21</v>
      </c>
      <c r="D94" s="296" t="s">
        <v>21</v>
      </c>
      <c r="E94" s="19" t="s">
        <v>21</v>
      </c>
      <c r="F94" s="297">
        <v>0</v>
      </c>
      <c r="G94" s="36"/>
      <c r="H94" s="41"/>
    </row>
    <row r="95" spans="1:8" s="2" customFormat="1" ht="16.899999999999999" customHeight="1">
      <c r="A95" s="36"/>
      <c r="B95" s="41"/>
      <c r="C95" s="296" t="s">
        <v>166</v>
      </c>
      <c r="D95" s="296" t="s">
        <v>240</v>
      </c>
      <c r="E95" s="19" t="s">
        <v>21</v>
      </c>
      <c r="F95" s="297">
        <v>1239.578</v>
      </c>
      <c r="G95" s="36"/>
      <c r="H95" s="41"/>
    </row>
    <row r="96" spans="1:8" s="2" customFormat="1" ht="16.899999999999999" customHeight="1">
      <c r="A96" s="36"/>
      <c r="B96" s="41"/>
      <c r="C96" s="298" t="s">
        <v>5152</v>
      </c>
      <c r="D96" s="36"/>
      <c r="E96" s="36"/>
      <c r="F96" s="36"/>
      <c r="G96" s="36"/>
      <c r="H96" s="41"/>
    </row>
    <row r="97" spans="1:8" s="2" customFormat="1" ht="16.899999999999999" customHeight="1">
      <c r="A97" s="36"/>
      <c r="B97" s="41"/>
      <c r="C97" s="296" t="s">
        <v>1072</v>
      </c>
      <c r="D97" s="296" t="s">
        <v>1073</v>
      </c>
      <c r="E97" s="19" t="s">
        <v>216</v>
      </c>
      <c r="F97" s="297">
        <v>1239.578</v>
      </c>
      <c r="G97" s="36"/>
      <c r="H97" s="41"/>
    </row>
    <row r="98" spans="1:8" s="2" customFormat="1" ht="16.899999999999999" customHeight="1">
      <c r="A98" s="36"/>
      <c r="B98" s="41"/>
      <c r="C98" s="296" t="s">
        <v>1062</v>
      </c>
      <c r="D98" s="296" t="s">
        <v>1063</v>
      </c>
      <c r="E98" s="19" t="s">
        <v>216</v>
      </c>
      <c r="F98" s="297">
        <v>1239.578</v>
      </c>
      <c r="G98" s="36"/>
      <c r="H98" s="41"/>
    </row>
    <row r="99" spans="1:8" s="2" customFormat="1" ht="16.899999999999999" customHeight="1">
      <c r="A99" s="36"/>
      <c r="B99" s="41"/>
      <c r="C99" s="296" t="s">
        <v>1067</v>
      </c>
      <c r="D99" s="296" t="s">
        <v>1068</v>
      </c>
      <c r="E99" s="19" t="s">
        <v>216</v>
      </c>
      <c r="F99" s="297">
        <v>1239.578</v>
      </c>
      <c r="G99" s="36"/>
      <c r="H99" s="41"/>
    </row>
    <row r="100" spans="1:8" s="2" customFormat="1" ht="16.899999999999999" customHeight="1">
      <c r="A100" s="36"/>
      <c r="B100" s="41"/>
      <c r="C100" s="292" t="s">
        <v>156</v>
      </c>
      <c r="D100" s="293" t="s">
        <v>21</v>
      </c>
      <c r="E100" s="294" t="s">
        <v>21</v>
      </c>
      <c r="F100" s="295">
        <v>36.590000000000003</v>
      </c>
      <c r="G100" s="36"/>
      <c r="H100" s="41"/>
    </row>
    <row r="101" spans="1:8" s="2" customFormat="1" ht="16.899999999999999" customHeight="1">
      <c r="A101" s="36"/>
      <c r="B101" s="41"/>
      <c r="C101" s="296" t="s">
        <v>21</v>
      </c>
      <c r="D101" s="296" t="s">
        <v>391</v>
      </c>
      <c r="E101" s="19" t="s">
        <v>21</v>
      </c>
      <c r="F101" s="297">
        <v>0</v>
      </c>
      <c r="G101" s="36"/>
      <c r="H101" s="41"/>
    </row>
    <row r="102" spans="1:8" s="2" customFormat="1" ht="16.899999999999999" customHeight="1">
      <c r="A102" s="36"/>
      <c r="B102" s="41"/>
      <c r="C102" s="296" t="s">
        <v>21</v>
      </c>
      <c r="D102" s="296" t="s">
        <v>392</v>
      </c>
      <c r="E102" s="19" t="s">
        <v>21</v>
      </c>
      <c r="F102" s="297">
        <v>23.6</v>
      </c>
      <c r="G102" s="36"/>
      <c r="H102" s="41"/>
    </row>
    <row r="103" spans="1:8" s="2" customFormat="1" ht="16.899999999999999" customHeight="1">
      <c r="A103" s="36"/>
      <c r="B103" s="41"/>
      <c r="C103" s="296" t="s">
        <v>21</v>
      </c>
      <c r="D103" s="296" t="s">
        <v>393</v>
      </c>
      <c r="E103" s="19" t="s">
        <v>21</v>
      </c>
      <c r="F103" s="297">
        <v>0</v>
      </c>
      <c r="G103" s="36"/>
      <c r="H103" s="41"/>
    </row>
    <row r="104" spans="1:8" s="2" customFormat="1" ht="16.899999999999999" customHeight="1">
      <c r="A104" s="36"/>
      <c r="B104" s="41"/>
      <c r="C104" s="296" t="s">
        <v>21</v>
      </c>
      <c r="D104" s="296" t="s">
        <v>394</v>
      </c>
      <c r="E104" s="19" t="s">
        <v>21</v>
      </c>
      <c r="F104" s="297">
        <v>7.2</v>
      </c>
      <c r="G104" s="36"/>
      <c r="H104" s="41"/>
    </row>
    <row r="105" spans="1:8" s="2" customFormat="1" ht="16.899999999999999" customHeight="1">
      <c r="A105" s="36"/>
      <c r="B105" s="41"/>
      <c r="C105" s="296" t="s">
        <v>21</v>
      </c>
      <c r="D105" s="296" t="s">
        <v>395</v>
      </c>
      <c r="E105" s="19" t="s">
        <v>21</v>
      </c>
      <c r="F105" s="297">
        <v>-2.0099999999999998</v>
      </c>
      <c r="G105" s="36"/>
      <c r="H105" s="41"/>
    </row>
    <row r="106" spans="1:8" s="2" customFormat="1" ht="16.899999999999999" customHeight="1">
      <c r="A106" s="36"/>
      <c r="B106" s="41"/>
      <c r="C106" s="296" t="s">
        <v>21</v>
      </c>
      <c r="D106" s="296" t="s">
        <v>396</v>
      </c>
      <c r="E106" s="19" t="s">
        <v>21</v>
      </c>
      <c r="F106" s="297">
        <v>0</v>
      </c>
      <c r="G106" s="36"/>
      <c r="H106" s="41"/>
    </row>
    <row r="107" spans="1:8" s="2" customFormat="1" ht="16.899999999999999" customHeight="1">
      <c r="A107" s="36"/>
      <c r="B107" s="41"/>
      <c r="C107" s="296" t="s">
        <v>21</v>
      </c>
      <c r="D107" s="296" t="s">
        <v>397</v>
      </c>
      <c r="E107" s="19" t="s">
        <v>21</v>
      </c>
      <c r="F107" s="297">
        <v>7.8</v>
      </c>
      <c r="G107" s="36"/>
      <c r="H107" s="41"/>
    </row>
    <row r="108" spans="1:8" s="2" customFormat="1" ht="16.899999999999999" customHeight="1">
      <c r="A108" s="36"/>
      <c r="B108" s="41"/>
      <c r="C108" s="296" t="s">
        <v>156</v>
      </c>
      <c r="D108" s="296" t="s">
        <v>240</v>
      </c>
      <c r="E108" s="19" t="s">
        <v>21</v>
      </c>
      <c r="F108" s="297">
        <v>36.590000000000003</v>
      </c>
      <c r="G108" s="36"/>
      <c r="H108" s="41"/>
    </row>
    <row r="109" spans="1:8" s="2" customFormat="1" ht="16.899999999999999" customHeight="1">
      <c r="A109" s="36"/>
      <c r="B109" s="41"/>
      <c r="C109" s="298" t="s">
        <v>5152</v>
      </c>
      <c r="D109" s="36"/>
      <c r="E109" s="36"/>
      <c r="F109" s="36"/>
      <c r="G109" s="36"/>
      <c r="H109" s="41"/>
    </row>
    <row r="110" spans="1:8" s="2" customFormat="1" ht="16.899999999999999" customHeight="1">
      <c r="A110" s="36"/>
      <c r="B110" s="41"/>
      <c r="C110" s="296" t="s">
        <v>388</v>
      </c>
      <c r="D110" s="296" t="s">
        <v>5158</v>
      </c>
      <c r="E110" s="19" t="s">
        <v>248</v>
      </c>
      <c r="F110" s="297">
        <v>36.590000000000003</v>
      </c>
      <c r="G110" s="36"/>
      <c r="H110" s="41"/>
    </row>
    <row r="111" spans="1:8" s="2" customFormat="1" ht="16.899999999999999" customHeight="1">
      <c r="A111" s="36"/>
      <c r="B111" s="41"/>
      <c r="C111" s="296" t="s">
        <v>374</v>
      </c>
      <c r="D111" s="296" t="s">
        <v>5157</v>
      </c>
      <c r="E111" s="19" t="s">
        <v>248</v>
      </c>
      <c r="F111" s="297">
        <v>346.75</v>
      </c>
      <c r="G111" s="36"/>
      <c r="H111" s="41"/>
    </row>
    <row r="112" spans="1:8" s="2" customFormat="1" ht="16.899999999999999" customHeight="1">
      <c r="A112" s="36"/>
      <c r="B112" s="41"/>
      <c r="C112" s="292" t="s">
        <v>151</v>
      </c>
      <c r="D112" s="293" t="s">
        <v>21</v>
      </c>
      <c r="E112" s="294" t="s">
        <v>21</v>
      </c>
      <c r="F112" s="295">
        <v>53.15</v>
      </c>
      <c r="G112" s="36"/>
      <c r="H112" s="41"/>
    </row>
    <row r="113" spans="1:8" s="2" customFormat="1" ht="16.899999999999999" customHeight="1">
      <c r="A113" s="36"/>
      <c r="B113" s="41"/>
      <c r="C113" s="296" t="s">
        <v>21</v>
      </c>
      <c r="D113" s="296" t="s">
        <v>338</v>
      </c>
      <c r="E113" s="19" t="s">
        <v>21</v>
      </c>
      <c r="F113" s="297">
        <v>0</v>
      </c>
      <c r="G113" s="36"/>
      <c r="H113" s="41"/>
    </row>
    <row r="114" spans="1:8" s="2" customFormat="1" ht="16.899999999999999" customHeight="1">
      <c r="A114" s="36"/>
      <c r="B114" s="41"/>
      <c r="C114" s="296" t="s">
        <v>21</v>
      </c>
      <c r="D114" s="296" t="s">
        <v>339</v>
      </c>
      <c r="E114" s="19" t="s">
        <v>21</v>
      </c>
      <c r="F114" s="297">
        <v>2.4</v>
      </c>
      <c r="G114" s="36"/>
      <c r="H114" s="41"/>
    </row>
    <row r="115" spans="1:8" s="2" customFormat="1" ht="16.899999999999999" customHeight="1">
      <c r="A115" s="36"/>
      <c r="B115" s="41"/>
      <c r="C115" s="296" t="s">
        <v>21</v>
      </c>
      <c r="D115" s="296" t="s">
        <v>340</v>
      </c>
      <c r="E115" s="19" t="s">
        <v>21</v>
      </c>
      <c r="F115" s="297">
        <v>0</v>
      </c>
      <c r="G115" s="36"/>
      <c r="H115" s="41"/>
    </row>
    <row r="116" spans="1:8" s="2" customFormat="1" ht="16.899999999999999" customHeight="1">
      <c r="A116" s="36"/>
      <c r="B116" s="41"/>
      <c r="C116" s="296" t="s">
        <v>21</v>
      </c>
      <c r="D116" s="296" t="s">
        <v>131</v>
      </c>
      <c r="E116" s="19" t="s">
        <v>21</v>
      </c>
      <c r="F116" s="297">
        <v>397.5</v>
      </c>
      <c r="G116" s="36"/>
      <c r="H116" s="41"/>
    </row>
    <row r="117" spans="1:8" s="2" customFormat="1" ht="16.899999999999999" customHeight="1">
      <c r="A117" s="36"/>
      <c r="B117" s="41"/>
      <c r="C117" s="296" t="s">
        <v>21</v>
      </c>
      <c r="D117" s="296" t="s">
        <v>341</v>
      </c>
      <c r="E117" s="19" t="s">
        <v>21</v>
      </c>
      <c r="F117" s="297">
        <v>-346.75</v>
      </c>
      <c r="G117" s="36"/>
      <c r="H117" s="41"/>
    </row>
    <row r="118" spans="1:8" s="2" customFormat="1" ht="16.899999999999999" customHeight="1">
      <c r="A118" s="36"/>
      <c r="B118" s="41"/>
      <c r="C118" s="296" t="s">
        <v>151</v>
      </c>
      <c r="D118" s="296" t="s">
        <v>240</v>
      </c>
      <c r="E118" s="19" t="s">
        <v>21</v>
      </c>
      <c r="F118" s="297">
        <v>53.15</v>
      </c>
      <c r="G118" s="36"/>
      <c r="H118" s="41"/>
    </row>
    <row r="119" spans="1:8" s="2" customFormat="1" ht="16.899999999999999" customHeight="1">
      <c r="A119" s="36"/>
      <c r="B119" s="41"/>
      <c r="C119" s="298" t="s">
        <v>5152</v>
      </c>
      <c r="D119" s="36"/>
      <c r="E119" s="36"/>
      <c r="F119" s="36"/>
      <c r="G119" s="36"/>
      <c r="H119" s="41"/>
    </row>
    <row r="120" spans="1:8" s="2" customFormat="1" ht="16.899999999999999" customHeight="1">
      <c r="A120" s="36"/>
      <c r="B120" s="41"/>
      <c r="C120" s="296" t="s">
        <v>335</v>
      </c>
      <c r="D120" s="296" t="s">
        <v>5170</v>
      </c>
      <c r="E120" s="19" t="s">
        <v>248</v>
      </c>
      <c r="F120" s="297">
        <v>143.215</v>
      </c>
      <c r="G120" s="36"/>
      <c r="H120" s="41"/>
    </row>
    <row r="121" spans="1:8" s="2" customFormat="1" ht="16.899999999999999" customHeight="1">
      <c r="A121" s="36"/>
      <c r="B121" s="41"/>
      <c r="C121" s="296" t="s">
        <v>347</v>
      </c>
      <c r="D121" s="296" t="s">
        <v>5171</v>
      </c>
      <c r="E121" s="19" t="s">
        <v>248</v>
      </c>
      <c r="F121" s="297">
        <v>1039.42</v>
      </c>
      <c r="G121" s="36"/>
      <c r="H121" s="41"/>
    </row>
    <row r="122" spans="1:8" s="2" customFormat="1" ht="16.899999999999999" customHeight="1">
      <c r="A122" s="36"/>
      <c r="B122" s="41"/>
      <c r="C122" s="296" t="s">
        <v>355</v>
      </c>
      <c r="D122" s="296" t="s">
        <v>5172</v>
      </c>
      <c r="E122" s="19" t="s">
        <v>248</v>
      </c>
      <c r="F122" s="297">
        <v>26.574999999999999</v>
      </c>
      <c r="G122" s="36"/>
      <c r="H122" s="41"/>
    </row>
    <row r="123" spans="1:8" s="2" customFormat="1" ht="16.899999999999999" customHeight="1">
      <c r="A123" s="36"/>
      <c r="B123" s="41"/>
      <c r="C123" s="296" t="s">
        <v>364</v>
      </c>
      <c r="D123" s="296" t="s">
        <v>365</v>
      </c>
      <c r="E123" s="19" t="s">
        <v>248</v>
      </c>
      <c r="F123" s="297">
        <v>53.15</v>
      </c>
      <c r="G123" s="36"/>
      <c r="H123" s="41"/>
    </row>
    <row r="124" spans="1:8" s="2" customFormat="1" ht="16.899999999999999" customHeight="1">
      <c r="A124" s="36"/>
      <c r="B124" s="41"/>
      <c r="C124" s="296" t="s">
        <v>368</v>
      </c>
      <c r="D124" s="296" t="s">
        <v>369</v>
      </c>
      <c r="E124" s="19" t="s">
        <v>370</v>
      </c>
      <c r="F124" s="297">
        <v>95.67</v>
      </c>
      <c r="G124" s="36"/>
      <c r="H124" s="41"/>
    </row>
    <row r="125" spans="1:8" s="2" customFormat="1" ht="16.899999999999999" customHeight="1">
      <c r="A125" s="36"/>
      <c r="B125" s="41"/>
      <c r="C125" s="292" t="s">
        <v>154</v>
      </c>
      <c r="D125" s="293" t="s">
        <v>21</v>
      </c>
      <c r="E125" s="294" t="s">
        <v>21</v>
      </c>
      <c r="F125" s="295">
        <v>26.574999999999999</v>
      </c>
      <c r="G125" s="36"/>
      <c r="H125" s="41"/>
    </row>
    <row r="126" spans="1:8" s="2" customFormat="1" ht="16.899999999999999" customHeight="1">
      <c r="A126" s="36"/>
      <c r="B126" s="41"/>
      <c r="C126" s="296" t="s">
        <v>21</v>
      </c>
      <c r="D126" s="296" t="s">
        <v>358</v>
      </c>
      <c r="E126" s="19" t="s">
        <v>21</v>
      </c>
      <c r="F126" s="297">
        <v>0</v>
      </c>
      <c r="G126" s="36"/>
      <c r="H126" s="41"/>
    </row>
    <row r="127" spans="1:8" s="2" customFormat="1" ht="16.899999999999999" customHeight="1">
      <c r="A127" s="36"/>
      <c r="B127" s="41"/>
      <c r="C127" s="296" t="s">
        <v>21</v>
      </c>
      <c r="D127" s="296" t="s">
        <v>359</v>
      </c>
      <c r="E127" s="19" t="s">
        <v>21</v>
      </c>
      <c r="F127" s="297">
        <v>26.574999999999999</v>
      </c>
      <c r="G127" s="36"/>
      <c r="H127" s="41"/>
    </row>
    <row r="128" spans="1:8" s="2" customFormat="1" ht="16.899999999999999" customHeight="1">
      <c r="A128" s="36"/>
      <c r="B128" s="41"/>
      <c r="C128" s="296" t="s">
        <v>154</v>
      </c>
      <c r="D128" s="296" t="s">
        <v>240</v>
      </c>
      <c r="E128" s="19" t="s">
        <v>21</v>
      </c>
      <c r="F128" s="297">
        <v>26.574999999999999</v>
      </c>
      <c r="G128" s="36"/>
      <c r="H128" s="41"/>
    </row>
    <row r="129" spans="1:8" s="2" customFormat="1" ht="16.899999999999999" customHeight="1">
      <c r="A129" s="36"/>
      <c r="B129" s="41"/>
      <c r="C129" s="298" t="s">
        <v>5152</v>
      </c>
      <c r="D129" s="36"/>
      <c r="E129" s="36"/>
      <c r="F129" s="36"/>
      <c r="G129" s="36"/>
      <c r="H129" s="41"/>
    </row>
    <row r="130" spans="1:8" s="2" customFormat="1" ht="16.899999999999999" customHeight="1">
      <c r="A130" s="36"/>
      <c r="B130" s="41"/>
      <c r="C130" s="296" t="s">
        <v>355</v>
      </c>
      <c r="D130" s="296" t="s">
        <v>5172</v>
      </c>
      <c r="E130" s="19" t="s">
        <v>248</v>
      </c>
      <c r="F130" s="297">
        <v>26.574999999999999</v>
      </c>
      <c r="G130" s="36"/>
      <c r="H130" s="41"/>
    </row>
    <row r="131" spans="1:8" s="2" customFormat="1" ht="16.899999999999999" customHeight="1">
      <c r="A131" s="36"/>
      <c r="B131" s="41"/>
      <c r="C131" s="296" t="s">
        <v>335</v>
      </c>
      <c r="D131" s="296" t="s">
        <v>5170</v>
      </c>
      <c r="E131" s="19" t="s">
        <v>248</v>
      </c>
      <c r="F131" s="297">
        <v>143.215</v>
      </c>
      <c r="G131" s="36"/>
      <c r="H131" s="41"/>
    </row>
    <row r="132" spans="1:8" s="2" customFormat="1" ht="16.899999999999999" customHeight="1">
      <c r="A132" s="36"/>
      <c r="B132" s="41"/>
      <c r="C132" s="296" t="s">
        <v>347</v>
      </c>
      <c r="D132" s="296" t="s">
        <v>5171</v>
      </c>
      <c r="E132" s="19" t="s">
        <v>248</v>
      </c>
      <c r="F132" s="297">
        <v>1039.42</v>
      </c>
      <c r="G132" s="36"/>
      <c r="H132" s="41"/>
    </row>
    <row r="133" spans="1:8" s="2" customFormat="1" ht="16.899999999999999" customHeight="1">
      <c r="A133" s="36"/>
      <c r="B133" s="41"/>
      <c r="C133" s="296" t="s">
        <v>361</v>
      </c>
      <c r="D133" s="296" t="s">
        <v>5173</v>
      </c>
      <c r="E133" s="19" t="s">
        <v>248</v>
      </c>
      <c r="F133" s="297">
        <v>106.3</v>
      </c>
      <c r="G133" s="36"/>
      <c r="H133" s="41"/>
    </row>
    <row r="134" spans="1:8" s="2" customFormat="1" ht="16.899999999999999" customHeight="1">
      <c r="A134" s="36"/>
      <c r="B134" s="41"/>
      <c r="C134" s="292" t="s">
        <v>4831</v>
      </c>
      <c r="D134" s="293" t="s">
        <v>21</v>
      </c>
      <c r="E134" s="294" t="s">
        <v>21</v>
      </c>
      <c r="F134" s="295">
        <v>0</v>
      </c>
      <c r="G134" s="36"/>
      <c r="H134" s="41"/>
    </row>
    <row r="135" spans="1:8" s="2" customFormat="1" ht="16.899999999999999" customHeight="1">
      <c r="A135" s="36"/>
      <c r="B135" s="41"/>
      <c r="C135" s="292" t="s">
        <v>4833</v>
      </c>
      <c r="D135" s="293" t="s">
        <v>21</v>
      </c>
      <c r="E135" s="294" t="s">
        <v>21</v>
      </c>
      <c r="F135" s="295">
        <v>0</v>
      </c>
      <c r="G135" s="36"/>
      <c r="H135" s="41"/>
    </row>
    <row r="136" spans="1:8" s="2" customFormat="1" ht="16.899999999999999" customHeight="1">
      <c r="A136" s="36"/>
      <c r="B136" s="41"/>
      <c r="C136" s="292" t="s">
        <v>162</v>
      </c>
      <c r="D136" s="293" t="s">
        <v>21</v>
      </c>
      <c r="E136" s="294" t="s">
        <v>21</v>
      </c>
      <c r="F136" s="295">
        <v>57.2</v>
      </c>
      <c r="G136" s="36"/>
      <c r="H136" s="41"/>
    </row>
    <row r="137" spans="1:8" s="2" customFormat="1" ht="16.899999999999999" customHeight="1">
      <c r="A137" s="36"/>
      <c r="B137" s="41"/>
      <c r="C137" s="296" t="s">
        <v>21</v>
      </c>
      <c r="D137" s="296" t="s">
        <v>1008</v>
      </c>
      <c r="E137" s="19" t="s">
        <v>21</v>
      </c>
      <c r="F137" s="297">
        <v>0</v>
      </c>
      <c r="G137" s="36"/>
      <c r="H137" s="41"/>
    </row>
    <row r="138" spans="1:8" s="2" customFormat="1" ht="16.899999999999999" customHeight="1">
      <c r="A138" s="36"/>
      <c r="B138" s="41"/>
      <c r="C138" s="296" t="s">
        <v>21</v>
      </c>
      <c r="D138" s="296" t="s">
        <v>1009</v>
      </c>
      <c r="E138" s="19" t="s">
        <v>21</v>
      </c>
      <c r="F138" s="297">
        <v>57.2</v>
      </c>
      <c r="G138" s="36"/>
      <c r="H138" s="41"/>
    </row>
    <row r="139" spans="1:8" s="2" customFormat="1" ht="16.899999999999999" customHeight="1">
      <c r="A139" s="36"/>
      <c r="B139" s="41"/>
      <c r="C139" s="296" t="s">
        <v>162</v>
      </c>
      <c r="D139" s="296" t="s">
        <v>240</v>
      </c>
      <c r="E139" s="19" t="s">
        <v>21</v>
      </c>
      <c r="F139" s="297">
        <v>57.2</v>
      </c>
      <c r="G139" s="36"/>
      <c r="H139" s="41"/>
    </row>
    <row r="140" spans="1:8" s="2" customFormat="1" ht="16.899999999999999" customHeight="1">
      <c r="A140" s="36"/>
      <c r="B140" s="41"/>
      <c r="C140" s="298" t="s">
        <v>5152</v>
      </c>
      <c r="D140" s="36"/>
      <c r="E140" s="36"/>
      <c r="F140" s="36"/>
      <c r="G140" s="36"/>
      <c r="H140" s="41"/>
    </row>
    <row r="141" spans="1:8" s="2" customFormat="1" ht="22.5">
      <c r="A141" s="36"/>
      <c r="B141" s="41"/>
      <c r="C141" s="296" t="s">
        <v>1005</v>
      </c>
      <c r="D141" s="296" t="s">
        <v>1006</v>
      </c>
      <c r="E141" s="19" t="s">
        <v>216</v>
      </c>
      <c r="F141" s="297">
        <v>57.2</v>
      </c>
      <c r="G141" s="36"/>
      <c r="H141" s="41"/>
    </row>
    <row r="142" spans="1:8" s="2" customFormat="1" ht="16.899999999999999" customHeight="1">
      <c r="A142" s="36"/>
      <c r="B142" s="41"/>
      <c r="C142" s="296" t="s">
        <v>422</v>
      </c>
      <c r="D142" s="296" t="s">
        <v>5159</v>
      </c>
      <c r="E142" s="19" t="s">
        <v>216</v>
      </c>
      <c r="F142" s="297">
        <v>129.19999999999999</v>
      </c>
      <c r="G142" s="36"/>
      <c r="H142" s="41"/>
    </row>
    <row r="143" spans="1:8" s="2" customFormat="1" ht="16.899999999999999" customHeight="1">
      <c r="A143" s="36"/>
      <c r="B143" s="41"/>
      <c r="C143" s="296" t="s">
        <v>570</v>
      </c>
      <c r="D143" s="296" t="s">
        <v>5174</v>
      </c>
      <c r="E143" s="19" t="s">
        <v>248</v>
      </c>
      <c r="F143" s="297">
        <v>6.8639999999999999</v>
      </c>
      <c r="G143" s="36"/>
      <c r="H143" s="41"/>
    </row>
    <row r="144" spans="1:8" s="2" customFormat="1" ht="16.899999999999999" customHeight="1">
      <c r="A144" s="36"/>
      <c r="B144" s="41"/>
      <c r="C144" s="296" t="s">
        <v>575</v>
      </c>
      <c r="D144" s="296" t="s">
        <v>576</v>
      </c>
      <c r="E144" s="19" t="s">
        <v>216</v>
      </c>
      <c r="F144" s="297">
        <v>57.2</v>
      </c>
      <c r="G144" s="36"/>
      <c r="H144" s="41"/>
    </row>
    <row r="145" spans="1:8" s="2" customFormat="1" ht="16.899999999999999" customHeight="1">
      <c r="A145" s="36"/>
      <c r="B145" s="41"/>
      <c r="C145" s="296" t="s">
        <v>584</v>
      </c>
      <c r="D145" s="296" t="s">
        <v>5175</v>
      </c>
      <c r="E145" s="19" t="s">
        <v>248</v>
      </c>
      <c r="F145" s="297">
        <v>5.4080000000000004</v>
      </c>
      <c r="G145" s="36"/>
      <c r="H145" s="41"/>
    </row>
    <row r="146" spans="1:8" s="2" customFormat="1" ht="16.899999999999999" customHeight="1">
      <c r="A146" s="36"/>
      <c r="B146" s="41"/>
      <c r="C146" s="296" t="s">
        <v>590</v>
      </c>
      <c r="D146" s="296" t="s">
        <v>5176</v>
      </c>
      <c r="E146" s="19" t="s">
        <v>248</v>
      </c>
      <c r="F146" s="297">
        <v>6.8639999999999999</v>
      </c>
      <c r="G146" s="36"/>
      <c r="H146" s="41"/>
    </row>
    <row r="147" spans="1:8" s="2" customFormat="1" ht="16.899999999999999" customHeight="1">
      <c r="A147" s="36"/>
      <c r="B147" s="41"/>
      <c r="C147" s="296" t="s">
        <v>594</v>
      </c>
      <c r="D147" s="296" t="s">
        <v>5177</v>
      </c>
      <c r="E147" s="19" t="s">
        <v>370</v>
      </c>
      <c r="F147" s="297">
        <v>3.3889999999999998</v>
      </c>
      <c r="G147" s="36"/>
      <c r="H147" s="41"/>
    </row>
    <row r="148" spans="1:8" s="2" customFormat="1" ht="16.899999999999999" customHeight="1">
      <c r="A148" s="36"/>
      <c r="B148" s="41"/>
      <c r="C148" s="296" t="s">
        <v>616</v>
      </c>
      <c r="D148" s="296" t="s">
        <v>617</v>
      </c>
      <c r="E148" s="19" t="s">
        <v>216</v>
      </c>
      <c r="F148" s="297">
        <v>57.2</v>
      </c>
      <c r="G148" s="36"/>
      <c r="H148" s="41"/>
    </row>
    <row r="149" spans="1:8" s="2" customFormat="1" ht="16.899999999999999" customHeight="1">
      <c r="A149" s="36"/>
      <c r="B149" s="41"/>
      <c r="C149" s="296" t="s">
        <v>620</v>
      </c>
      <c r="D149" s="296" t="s">
        <v>621</v>
      </c>
      <c r="E149" s="19" t="s">
        <v>216</v>
      </c>
      <c r="F149" s="297">
        <v>149.30000000000001</v>
      </c>
      <c r="G149" s="36"/>
      <c r="H149" s="41"/>
    </row>
    <row r="150" spans="1:8" s="2" customFormat="1" ht="16.899999999999999" customHeight="1">
      <c r="A150" s="36"/>
      <c r="B150" s="41"/>
      <c r="C150" s="296" t="s">
        <v>624</v>
      </c>
      <c r="D150" s="296" t="s">
        <v>5178</v>
      </c>
      <c r="E150" s="19" t="s">
        <v>216</v>
      </c>
      <c r="F150" s="297">
        <v>57.2</v>
      </c>
      <c r="G150" s="36"/>
      <c r="H150" s="41"/>
    </row>
    <row r="151" spans="1:8" s="2" customFormat="1" ht="16.899999999999999" customHeight="1">
      <c r="A151" s="36"/>
      <c r="B151" s="41"/>
      <c r="C151" s="296" t="s">
        <v>812</v>
      </c>
      <c r="D151" s="296" t="s">
        <v>5179</v>
      </c>
      <c r="E151" s="19" t="s">
        <v>216</v>
      </c>
      <c r="F151" s="297">
        <v>141.12</v>
      </c>
      <c r="G151" s="36"/>
      <c r="H151" s="41"/>
    </row>
    <row r="152" spans="1:8" s="2" customFormat="1" ht="16.899999999999999" customHeight="1">
      <c r="A152" s="36"/>
      <c r="B152" s="41"/>
      <c r="C152" s="296" t="s">
        <v>839</v>
      </c>
      <c r="D152" s="296" t="s">
        <v>5180</v>
      </c>
      <c r="E152" s="19" t="s">
        <v>216</v>
      </c>
      <c r="F152" s="297">
        <v>70.56</v>
      </c>
      <c r="G152" s="36"/>
      <c r="H152" s="41"/>
    </row>
    <row r="153" spans="1:8" s="2" customFormat="1" ht="16.899999999999999" customHeight="1">
      <c r="A153" s="36"/>
      <c r="B153" s="41"/>
      <c r="C153" s="296" t="s">
        <v>912</v>
      </c>
      <c r="D153" s="296" t="s">
        <v>5181</v>
      </c>
      <c r="E153" s="19" t="s">
        <v>216</v>
      </c>
      <c r="F153" s="297">
        <v>57.2</v>
      </c>
      <c r="G153" s="36"/>
      <c r="H153" s="41"/>
    </row>
    <row r="154" spans="1:8" s="2" customFormat="1" ht="16.899999999999999" customHeight="1">
      <c r="A154" s="36"/>
      <c r="B154" s="41"/>
      <c r="C154" s="296" t="s">
        <v>976</v>
      </c>
      <c r="D154" s="296" t="s">
        <v>5182</v>
      </c>
      <c r="E154" s="19" t="s">
        <v>216</v>
      </c>
      <c r="F154" s="297">
        <v>206.5</v>
      </c>
      <c r="G154" s="36"/>
      <c r="H154" s="41"/>
    </row>
    <row r="155" spans="1:8" s="2" customFormat="1" ht="16.899999999999999" customHeight="1">
      <c r="A155" s="36"/>
      <c r="B155" s="41"/>
      <c r="C155" s="296" t="s">
        <v>692</v>
      </c>
      <c r="D155" s="296" t="s">
        <v>5183</v>
      </c>
      <c r="E155" s="19" t="s">
        <v>248</v>
      </c>
      <c r="F155" s="297">
        <v>11.8</v>
      </c>
      <c r="G155" s="36"/>
      <c r="H155" s="41"/>
    </row>
    <row r="156" spans="1:8" s="2" customFormat="1" ht="16.899999999999999" customHeight="1">
      <c r="A156" s="36"/>
      <c r="B156" s="41"/>
      <c r="C156" s="296" t="s">
        <v>707</v>
      </c>
      <c r="D156" s="296" t="s">
        <v>5184</v>
      </c>
      <c r="E156" s="19" t="s">
        <v>216</v>
      </c>
      <c r="F156" s="297">
        <v>57.2</v>
      </c>
      <c r="G156" s="36"/>
      <c r="H156" s="41"/>
    </row>
    <row r="157" spans="1:8" s="2" customFormat="1" ht="16.899999999999999" customHeight="1">
      <c r="A157" s="36"/>
      <c r="B157" s="41"/>
      <c r="C157" s="296" t="s">
        <v>757</v>
      </c>
      <c r="D157" s="296" t="s">
        <v>5185</v>
      </c>
      <c r="E157" s="19" t="s">
        <v>248</v>
      </c>
      <c r="F157" s="297">
        <v>13.156000000000001</v>
      </c>
      <c r="G157" s="36"/>
      <c r="H157" s="41"/>
    </row>
    <row r="158" spans="1:8" s="2" customFormat="1" ht="16.899999999999999" customHeight="1">
      <c r="A158" s="36"/>
      <c r="B158" s="41"/>
      <c r="C158" s="296" t="s">
        <v>916</v>
      </c>
      <c r="D158" s="296" t="s">
        <v>917</v>
      </c>
      <c r="E158" s="19" t="s">
        <v>216</v>
      </c>
      <c r="F158" s="297">
        <v>62.92</v>
      </c>
      <c r="G158" s="36"/>
      <c r="H158" s="41"/>
    </row>
    <row r="159" spans="1:8" s="2" customFormat="1" ht="16.899999999999999" customHeight="1">
      <c r="A159" s="36"/>
      <c r="B159" s="41"/>
      <c r="C159" s="296" t="s">
        <v>1011</v>
      </c>
      <c r="D159" s="296" t="s">
        <v>1012</v>
      </c>
      <c r="E159" s="19" t="s">
        <v>216</v>
      </c>
      <c r="F159" s="297">
        <v>62.92</v>
      </c>
      <c r="G159" s="36"/>
      <c r="H159" s="41"/>
    </row>
    <row r="160" spans="1:8" s="2" customFormat="1" ht="16.899999999999999" customHeight="1">
      <c r="A160" s="36"/>
      <c r="B160" s="41"/>
      <c r="C160" s="292" t="s">
        <v>4835</v>
      </c>
      <c r="D160" s="293" t="s">
        <v>21</v>
      </c>
      <c r="E160" s="294" t="s">
        <v>21</v>
      </c>
      <c r="F160" s="295">
        <v>0</v>
      </c>
      <c r="G160" s="36"/>
      <c r="H160" s="41"/>
    </row>
    <row r="161" spans="1:8" s="2" customFormat="1" ht="16.899999999999999" customHeight="1">
      <c r="A161" s="36"/>
      <c r="B161" s="41"/>
      <c r="C161" s="292" t="s">
        <v>4837</v>
      </c>
      <c r="D161" s="293" t="s">
        <v>21</v>
      </c>
      <c r="E161" s="294" t="s">
        <v>21</v>
      </c>
      <c r="F161" s="295">
        <v>202.3</v>
      </c>
      <c r="G161" s="36"/>
      <c r="H161" s="41"/>
    </row>
    <row r="162" spans="1:8" s="2" customFormat="1" ht="16.899999999999999" customHeight="1">
      <c r="A162" s="36"/>
      <c r="B162" s="41"/>
      <c r="C162" s="292" t="s">
        <v>4839</v>
      </c>
      <c r="D162" s="293" t="s">
        <v>21</v>
      </c>
      <c r="E162" s="294" t="s">
        <v>21</v>
      </c>
      <c r="F162" s="295">
        <v>107.15</v>
      </c>
      <c r="G162" s="36"/>
      <c r="H162" s="41"/>
    </row>
    <row r="163" spans="1:8" s="2" customFormat="1" ht="16.899999999999999" customHeight="1">
      <c r="A163" s="36"/>
      <c r="B163" s="41"/>
      <c r="C163" s="292" t="s">
        <v>143</v>
      </c>
      <c r="D163" s="293" t="s">
        <v>21</v>
      </c>
      <c r="E163" s="294" t="s">
        <v>21</v>
      </c>
      <c r="F163" s="295">
        <v>180.6</v>
      </c>
      <c r="G163" s="36"/>
      <c r="H163" s="41"/>
    </row>
    <row r="164" spans="1:8" s="2" customFormat="1" ht="16.899999999999999" customHeight="1">
      <c r="A164" s="36"/>
      <c r="B164" s="41"/>
      <c r="C164" s="296" t="s">
        <v>21</v>
      </c>
      <c r="D164" s="296" t="s">
        <v>319</v>
      </c>
      <c r="E164" s="19" t="s">
        <v>21</v>
      </c>
      <c r="F164" s="297">
        <v>0</v>
      </c>
      <c r="G164" s="36"/>
      <c r="H164" s="41"/>
    </row>
    <row r="165" spans="1:8" s="2" customFormat="1" ht="16.899999999999999" customHeight="1">
      <c r="A165" s="36"/>
      <c r="B165" s="41"/>
      <c r="C165" s="296" t="s">
        <v>21</v>
      </c>
      <c r="D165" s="296" t="s">
        <v>320</v>
      </c>
      <c r="E165" s="19" t="s">
        <v>21</v>
      </c>
      <c r="F165" s="297">
        <v>174</v>
      </c>
      <c r="G165" s="36"/>
      <c r="H165" s="41"/>
    </row>
    <row r="166" spans="1:8" s="2" customFormat="1" ht="16.899999999999999" customHeight="1">
      <c r="A166" s="36"/>
      <c r="B166" s="41"/>
      <c r="C166" s="296" t="s">
        <v>21</v>
      </c>
      <c r="D166" s="296" t="s">
        <v>321</v>
      </c>
      <c r="E166" s="19" t="s">
        <v>21</v>
      </c>
      <c r="F166" s="297">
        <v>6.6</v>
      </c>
      <c r="G166" s="36"/>
      <c r="H166" s="41"/>
    </row>
    <row r="167" spans="1:8" s="2" customFormat="1" ht="16.899999999999999" customHeight="1">
      <c r="A167" s="36"/>
      <c r="B167" s="41"/>
      <c r="C167" s="296" t="s">
        <v>143</v>
      </c>
      <c r="D167" s="296" t="s">
        <v>240</v>
      </c>
      <c r="E167" s="19" t="s">
        <v>21</v>
      </c>
      <c r="F167" s="297">
        <v>180.6</v>
      </c>
      <c r="G167" s="36"/>
      <c r="H167" s="41"/>
    </row>
    <row r="168" spans="1:8" s="2" customFormat="1" ht="16.899999999999999" customHeight="1">
      <c r="A168" s="36"/>
      <c r="B168" s="41"/>
      <c r="C168" s="298" t="s">
        <v>5152</v>
      </c>
      <c r="D168" s="36"/>
      <c r="E168" s="36"/>
      <c r="F168" s="36"/>
      <c r="G168" s="36"/>
      <c r="H168" s="41"/>
    </row>
    <row r="169" spans="1:8" s="2" customFormat="1" ht="16.899999999999999" customHeight="1">
      <c r="A169" s="36"/>
      <c r="B169" s="41"/>
      <c r="C169" s="296" t="s">
        <v>316</v>
      </c>
      <c r="D169" s="296" t="s">
        <v>5186</v>
      </c>
      <c r="E169" s="19" t="s">
        <v>216</v>
      </c>
      <c r="F169" s="297">
        <v>180.6</v>
      </c>
      <c r="G169" s="36"/>
      <c r="H169" s="41"/>
    </row>
    <row r="170" spans="1:8" s="2" customFormat="1" ht="16.899999999999999" customHeight="1">
      <c r="A170" s="36"/>
      <c r="B170" s="41"/>
      <c r="C170" s="296" t="s">
        <v>323</v>
      </c>
      <c r="D170" s="296" t="s">
        <v>5187</v>
      </c>
      <c r="E170" s="19" t="s">
        <v>216</v>
      </c>
      <c r="F170" s="297">
        <v>180.6</v>
      </c>
      <c r="G170" s="36"/>
      <c r="H170" s="41"/>
    </row>
    <row r="171" spans="1:8" s="2" customFormat="1" ht="16.899999999999999" customHeight="1">
      <c r="A171" s="36"/>
      <c r="B171" s="41"/>
      <c r="C171" s="292" t="s">
        <v>131</v>
      </c>
      <c r="D171" s="293" t="s">
        <v>21</v>
      </c>
      <c r="E171" s="294" t="s">
        <v>21</v>
      </c>
      <c r="F171" s="295">
        <v>397.5</v>
      </c>
      <c r="G171" s="36"/>
      <c r="H171" s="41"/>
    </row>
    <row r="172" spans="1:8" s="2" customFormat="1" ht="16.899999999999999" customHeight="1">
      <c r="A172" s="36"/>
      <c r="B172" s="41"/>
      <c r="C172" s="296" t="s">
        <v>21</v>
      </c>
      <c r="D172" s="296" t="s">
        <v>250</v>
      </c>
      <c r="E172" s="19" t="s">
        <v>21</v>
      </c>
      <c r="F172" s="297">
        <v>0</v>
      </c>
      <c r="G172" s="36"/>
      <c r="H172" s="41"/>
    </row>
    <row r="173" spans="1:8" s="2" customFormat="1" ht="16.899999999999999" customHeight="1">
      <c r="A173" s="36"/>
      <c r="B173" s="41"/>
      <c r="C173" s="296" t="s">
        <v>21</v>
      </c>
      <c r="D173" s="296" t="s">
        <v>251</v>
      </c>
      <c r="E173" s="19" t="s">
        <v>21</v>
      </c>
      <c r="F173" s="297">
        <v>0</v>
      </c>
      <c r="G173" s="36"/>
      <c r="H173" s="41"/>
    </row>
    <row r="174" spans="1:8" s="2" customFormat="1" ht="16.899999999999999" customHeight="1">
      <c r="A174" s="36"/>
      <c r="B174" s="41"/>
      <c r="C174" s="296" t="s">
        <v>21</v>
      </c>
      <c r="D174" s="296" t="s">
        <v>252</v>
      </c>
      <c r="E174" s="19" t="s">
        <v>21</v>
      </c>
      <c r="F174" s="297">
        <v>0</v>
      </c>
      <c r="G174" s="36"/>
      <c r="H174" s="41"/>
    </row>
    <row r="175" spans="1:8" s="2" customFormat="1" ht="16.899999999999999" customHeight="1">
      <c r="A175" s="36"/>
      <c r="B175" s="41"/>
      <c r="C175" s="296" t="s">
        <v>21</v>
      </c>
      <c r="D175" s="296" t="s">
        <v>253</v>
      </c>
      <c r="E175" s="19" t="s">
        <v>21</v>
      </c>
      <c r="F175" s="297">
        <v>0</v>
      </c>
      <c r="G175" s="36"/>
      <c r="H175" s="41"/>
    </row>
    <row r="176" spans="1:8" s="2" customFormat="1" ht="16.899999999999999" customHeight="1">
      <c r="A176" s="36"/>
      <c r="B176" s="41"/>
      <c r="C176" s="296" t="s">
        <v>21</v>
      </c>
      <c r="D176" s="296" t="s">
        <v>254</v>
      </c>
      <c r="E176" s="19" t="s">
        <v>21</v>
      </c>
      <c r="F176" s="297">
        <v>300.89999999999998</v>
      </c>
      <c r="G176" s="36"/>
      <c r="H176" s="41"/>
    </row>
    <row r="177" spans="1:8" s="2" customFormat="1" ht="16.899999999999999" customHeight="1">
      <c r="A177" s="36"/>
      <c r="B177" s="41"/>
      <c r="C177" s="296" t="s">
        <v>21</v>
      </c>
      <c r="D177" s="296" t="s">
        <v>21</v>
      </c>
      <c r="E177" s="19" t="s">
        <v>21</v>
      </c>
      <c r="F177" s="297">
        <v>0</v>
      </c>
      <c r="G177" s="36"/>
      <c r="H177" s="41"/>
    </row>
    <row r="178" spans="1:8" s="2" customFormat="1" ht="16.899999999999999" customHeight="1">
      <c r="A178" s="36"/>
      <c r="B178" s="41"/>
      <c r="C178" s="296" t="s">
        <v>21</v>
      </c>
      <c r="D178" s="296" t="s">
        <v>255</v>
      </c>
      <c r="E178" s="19" t="s">
        <v>21</v>
      </c>
      <c r="F178" s="297">
        <v>0</v>
      </c>
      <c r="G178" s="36"/>
      <c r="H178" s="41"/>
    </row>
    <row r="179" spans="1:8" s="2" customFormat="1" ht="16.899999999999999" customHeight="1">
      <c r="A179" s="36"/>
      <c r="B179" s="41"/>
      <c r="C179" s="296" t="s">
        <v>21</v>
      </c>
      <c r="D179" s="296" t="s">
        <v>256</v>
      </c>
      <c r="E179" s="19" t="s">
        <v>21</v>
      </c>
      <c r="F179" s="297">
        <v>85.8</v>
      </c>
      <c r="G179" s="36"/>
      <c r="H179" s="41"/>
    </row>
    <row r="180" spans="1:8" s="2" customFormat="1" ht="16.899999999999999" customHeight="1">
      <c r="A180" s="36"/>
      <c r="B180" s="41"/>
      <c r="C180" s="296" t="s">
        <v>21</v>
      </c>
      <c r="D180" s="296" t="s">
        <v>257</v>
      </c>
      <c r="E180" s="19" t="s">
        <v>21</v>
      </c>
      <c r="F180" s="297">
        <v>0</v>
      </c>
      <c r="G180" s="36"/>
      <c r="H180" s="41"/>
    </row>
    <row r="181" spans="1:8" s="2" customFormat="1" ht="16.899999999999999" customHeight="1">
      <c r="A181" s="36"/>
      <c r="B181" s="41"/>
      <c r="C181" s="296" t="s">
        <v>21</v>
      </c>
      <c r="D181" s="296" t="s">
        <v>258</v>
      </c>
      <c r="E181" s="19" t="s">
        <v>21</v>
      </c>
      <c r="F181" s="297">
        <v>10.8</v>
      </c>
      <c r="G181" s="36"/>
      <c r="H181" s="41"/>
    </row>
    <row r="182" spans="1:8" s="2" customFormat="1" ht="16.899999999999999" customHeight="1">
      <c r="A182" s="36"/>
      <c r="B182" s="41"/>
      <c r="C182" s="296" t="s">
        <v>21</v>
      </c>
      <c r="D182" s="296" t="s">
        <v>21</v>
      </c>
      <c r="E182" s="19" t="s">
        <v>21</v>
      </c>
      <c r="F182" s="297">
        <v>0</v>
      </c>
      <c r="G182" s="36"/>
      <c r="H182" s="41"/>
    </row>
    <row r="183" spans="1:8" s="2" customFormat="1" ht="16.899999999999999" customHeight="1">
      <c r="A183" s="36"/>
      <c r="B183" s="41"/>
      <c r="C183" s="296" t="s">
        <v>131</v>
      </c>
      <c r="D183" s="296" t="s">
        <v>240</v>
      </c>
      <c r="E183" s="19" t="s">
        <v>21</v>
      </c>
      <c r="F183" s="297">
        <v>397.5</v>
      </c>
      <c r="G183" s="36"/>
      <c r="H183" s="41"/>
    </row>
    <row r="184" spans="1:8" s="2" customFormat="1" ht="16.899999999999999" customHeight="1">
      <c r="A184" s="36"/>
      <c r="B184" s="41"/>
      <c r="C184" s="298" t="s">
        <v>5152</v>
      </c>
      <c r="D184" s="36"/>
      <c r="E184" s="36"/>
      <c r="F184" s="36"/>
      <c r="G184" s="36"/>
      <c r="H184" s="41"/>
    </row>
    <row r="185" spans="1:8" s="2" customFormat="1" ht="16.899999999999999" customHeight="1">
      <c r="A185" s="36"/>
      <c r="B185" s="41"/>
      <c r="C185" s="296" t="s">
        <v>246</v>
      </c>
      <c r="D185" s="296" t="s">
        <v>5156</v>
      </c>
      <c r="E185" s="19" t="s">
        <v>248</v>
      </c>
      <c r="F185" s="297">
        <v>159</v>
      </c>
      <c r="G185" s="36"/>
      <c r="H185" s="41"/>
    </row>
    <row r="186" spans="1:8" s="2" customFormat="1" ht="16.899999999999999" customHeight="1">
      <c r="A186" s="36"/>
      <c r="B186" s="41"/>
      <c r="C186" s="296" t="s">
        <v>265</v>
      </c>
      <c r="D186" s="296" t="s">
        <v>5188</v>
      </c>
      <c r="E186" s="19" t="s">
        <v>248</v>
      </c>
      <c r="F186" s="297">
        <v>99.375</v>
      </c>
      <c r="G186" s="36"/>
      <c r="H186" s="41"/>
    </row>
    <row r="187" spans="1:8" s="2" customFormat="1" ht="16.899999999999999" customHeight="1">
      <c r="A187" s="36"/>
      <c r="B187" s="41"/>
      <c r="C187" s="296" t="s">
        <v>271</v>
      </c>
      <c r="D187" s="296" t="s">
        <v>5189</v>
      </c>
      <c r="E187" s="19" t="s">
        <v>248</v>
      </c>
      <c r="F187" s="297">
        <v>79.5</v>
      </c>
      <c r="G187" s="36"/>
      <c r="H187" s="41"/>
    </row>
    <row r="188" spans="1:8" s="2" customFormat="1" ht="16.899999999999999" customHeight="1">
      <c r="A188" s="36"/>
      <c r="B188" s="41"/>
      <c r="C188" s="296" t="s">
        <v>277</v>
      </c>
      <c r="D188" s="296" t="s">
        <v>5190</v>
      </c>
      <c r="E188" s="19" t="s">
        <v>248</v>
      </c>
      <c r="F188" s="297">
        <v>59.625</v>
      </c>
      <c r="G188" s="36"/>
      <c r="H188" s="41"/>
    </row>
    <row r="189" spans="1:8" s="2" customFormat="1" ht="16.899999999999999" customHeight="1">
      <c r="A189" s="36"/>
      <c r="B189" s="41"/>
      <c r="C189" s="296" t="s">
        <v>335</v>
      </c>
      <c r="D189" s="296" t="s">
        <v>5170</v>
      </c>
      <c r="E189" s="19" t="s">
        <v>248</v>
      </c>
      <c r="F189" s="297">
        <v>143.215</v>
      </c>
      <c r="G189" s="36"/>
      <c r="H189" s="41"/>
    </row>
    <row r="190" spans="1:8" s="2" customFormat="1" ht="16.899999999999999" customHeight="1">
      <c r="A190" s="36"/>
      <c r="B190" s="41"/>
      <c r="C190" s="296" t="s">
        <v>374</v>
      </c>
      <c r="D190" s="296" t="s">
        <v>5157</v>
      </c>
      <c r="E190" s="19" t="s">
        <v>248</v>
      </c>
      <c r="F190" s="297">
        <v>346.75</v>
      </c>
      <c r="G190" s="36"/>
      <c r="H190" s="41"/>
    </row>
    <row r="191" spans="1:8" s="2" customFormat="1" ht="16.899999999999999" customHeight="1">
      <c r="A191" s="36"/>
      <c r="B191" s="41"/>
      <c r="C191" s="292" t="s">
        <v>133</v>
      </c>
      <c r="D191" s="293" t="s">
        <v>21</v>
      </c>
      <c r="E191" s="294" t="s">
        <v>21</v>
      </c>
      <c r="F191" s="295">
        <v>99.375</v>
      </c>
      <c r="G191" s="36"/>
      <c r="H191" s="41"/>
    </row>
    <row r="192" spans="1:8" s="2" customFormat="1" ht="16.899999999999999" customHeight="1">
      <c r="A192" s="36"/>
      <c r="B192" s="41"/>
      <c r="C192" s="296" t="s">
        <v>21</v>
      </c>
      <c r="D192" s="296" t="s">
        <v>268</v>
      </c>
      <c r="E192" s="19" t="s">
        <v>21</v>
      </c>
      <c r="F192" s="297">
        <v>0</v>
      </c>
      <c r="G192" s="36"/>
      <c r="H192" s="41"/>
    </row>
    <row r="193" spans="1:8" s="2" customFormat="1" ht="16.899999999999999" customHeight="1">
      <c r="A193" s="36"/>
      <c r="B193" s="41"/>
      <c r="C193" s="296" t="s">
        <v>21</v>
      </c>
      <c r="D193" s="296" t="s">
        <v>269</v>
      </c>
      <c r="E193" s="19" t="s">
        <v>21</v>
      </c>
      <c r="F193" s="297">
        <v>99.375</v>
      </c>
      <c r="G193" s="36"/>
      <c r="H193" s="41"/>
    </row>
    <row r="194" spans="1:8" s="2" customFormat="1" ht="16.899999999999999" customHeight="1">
      <c r="A194" s="36"/>
      <c r="B194" s="41"/>
      <c r="C194" s="296" t="s">
        <v>133</v>
      </c>
      <c r="D194" s="296" t="s">
        <v>240</v>
      </c>
      <c r="E194" s="19" t="s">
        <v>21</v>
      </c>
      <c r="F194" s="297">
        <v>99.375</v>
      </c>
      <c r="G194" s="36"/>
      <c r="H194" s="41"/>
    </row>
    <row r="195" spans="1:8" s="2" customFormat="1" ht="16.899999999999999" customHeight="1">
      <c r="A195" s="36"/>
      <c r="B195" s="41"/>
      <c r="C195" s="298" t="s">
        <v>5152</v>
      </c>
      <c r="D195" s="36"/>
      <c r="E195" s="36"/>
      <c r="F195" s="36"/>
      <c r="G195" s="36"/>
      <c r="H195" s="41"/>
    </row>
    <row r="196" spans="1:8" s="2" customFormat="1" ht="16.899999999999999" customHeight="1">
      <c r="A196" s="36"/>
      <c r="B196" s="41"/>
      <c r="C196" s="296" t="s">
        <v>265</v>
      </c>
      <c r="D196" s="296" t="s">
        <v>5188</v>
      </c>
      <c r="E196" s="19" t="s">
        <v>248</v>
      </c>
      <c r="F196" s="297">
        <v>99.375</v>
      </c>
      <c r="G196" s="36"/>
      <c r="H196" s="41"/>
    </row>
    <row r="197" spans="1:8" s="2" customFormat="1" ht="16.899999999999999" customHeight="1">
      <c r="A197" s="36"/>
      <c r="B197" s="41"/>
      <c r="C197" s="296" t="s">
        <v>246</v>
      </c>
      <c r="D197" s="296" t="s">
        <v>5156</v>
      </c>
      <c r="E197" s="19" t="s">
        <v>248</v>
      </c>
      <c r="F197" s="297">
        <v>159</v>
      </c>
      <c r="G197" s="36"/>
      <c r="H197" s="41"/>
    </row>
    <row r="198" spans="1:8" s="2" customFormat="1" ht="16.899999999999999" customHeight="1">
      <c r="A198" s="36"/>
      <c r="B198" s="41"/>
      <c r="C198" s="292" t="s">
        <v>135</v>
      </c>
      <c r="D198" s="293" t="s">
        <v>21</v>
      </c>
      <c r="E198" s="294" t="s">
        <v>21</v>
      </c>
      <c r="F198" s="295">
        <v>79.5</v>
      </c>
      <c r="G198" s="36"/>
      <c r="H198" s="41"/>
    </row>
    <row r="199" spans="1:8" s="2" customFormat="1" ht="16.899999999999999" customHeight="1">
      <c r="A199" s="36"/>
      <c r="B199" s="41"/>
      <c r="C199" s="296" t="s">
        <v>21</v>
      </c>
      <c r="D199" s="296" t="s">
        <v>274</v>
      </c>
      <c r="E199" s="19" t="s">
        <v>21</v>
      </c>
      <c r="F199" s="297">
        <v>0</v>
      </c>
      <c r="G199" s="36"/>
      <c r="H199" s="41"/>
    </row>
    <row r="200" spans="1:8" s="2" customFormat="1" ht="16.899999999999999" customHeight="1">
      <c r="A200" s="36"/>
      <c r="B200" s="41"/>
      <c r="C200" s="296" t="s">
        <v>21</v>
      </c>
      <c r="D200" s="296" t="s">
        <v>275</v>
      </c>
      <c r="E200" s="19" t="s">
        <v>21</v>
      </c>
      <c r="F200" s="297">
        <v>79.5</v>
      </c>
      <c r="G200" s="36"/>
      <c r="H200" s="41"/>
    </row>
    <row r="201" spans="1:8" s="2" customFormat="1" ht="16.899999999999999" customHeight="1">
      <c r="A201" s="36"/>
      <c r="B201" s="41"/>
      <c r="C201" s="296" t="s">
        <v>135</v>
      </c>
      <c r="D201" s="296" t="s">
        <v>240</v>
      </c>
      <c r="E201" s="19" t="s">
        <v>21</v>
      </c>
      <c r="F201" s="297">
        <v>79.5</v>
      </c>
      <c r="G201" s="36"/>
      <c r="H201" s="41"/>
    </row>
    <row r="202" spans="1:8" s="2" customFormat="1" ht="16.899999999999999" customHeight="1">
      <c r="A202" s="36"/>
      <c r="B202" s="41"/>
      <c r="C202" s="298" t="s">
        <v>5152</v>
      </c>
      <c r="D202" s="36"/>
      <c r="E202" s="36"/>
      <c r="F202" s="36"/>
      <c r="G202" s="36"/>
      <c r="H202" s="41"/>
    </row>
    <row r="203" spans="1:8" s="2" customFormat="1" ht="16.899999999999999" customHeight="1">
      <c r="A203" s="36"/>
      <c r="B203" s="41"/>
      <c r="C203" s="296" t="s">
        <v>271</v>
      </c>
      <c r="D203" s="296" t="s">
        <v>5189</v>
      </c>
      <c r="E203" s="19" t="s">
        <v>248</v>
      </c>
      <c r="F203" s="297">
        <v>79.5</v>
      </c>
      <c r="G203" s="36"/>
      <c r="H203" s="41"/>
    </row>
    <row r="204" spans="1:8" s="2" customFormat="1" ht="16.899999999999999" customHeight="1">
      <c r="A204" s="36"/>
      <c r="B204" s="41"/>
      <c r="C204" s="296" t="s">
        <v>246</v>
      </c>
      <c r="D204" s="296" t="s">
        <v>5156</v>
      </c>
      <c r="E204" s="19" t="s">
        <v>248</v>
      </c>
      <c r="F204" s="297">
        <v>159</v>
      </c>
      <c r="G204" s="36"/>
      <c r="H204" s="41"/>
    </row>
    <row r="205" spans="1:8" s="2" customFormat="1" ht="16.899999999999999" customHeight="1">
      <c r="A205" s="36"/>
      <c r="B205" s="41"/>
      <c r="C205" s="292" t="s">
        <v>145</v>
      </c>
      <c r="D205" s="293" t="s">
        <v>21</v>
      </c>
      <c r="E205" s="294" t="s">
        <v>21</v>
      </c>
      <c r="F205" s="295">
        <v>95.7</v>
      </c>
      <c r="G205" s="36"/>
      <c r="H205" s="41"/>
    </row>
    <row r="206" spans="1:8" s="2" customFormat="1" ht="16.899999999999999" customHeight="1">
      <c r="A206" s="36"/>
      <c r="B206" s="41"/>
      <c r="C206" s="296" t="s">
        <v>21</v>
      </c>
      <c r="D206" s="296" t="s">
        <v>319</v>
      </c>
      <c r="E206" s="19" t="s">
        <v>21</v>
      </c>
      <c r="F206" s="297">
        <v>0</v>
      </c>
      <c r="G206" s="36"/>
      <c r="H206" s="41"/>
    </row>
    <row r="207" spans="1:8" s="2" customFormat="1" ht="16.899999999999999" customHeight="1">
      <c r="A207" s="36"/>
      <c r="B207" s="41"/>
      <c r="C207" s="296" t="s">
        <v>21</v>
      </c>
      <c r="D207" s="296" t="s">
        <v>329</v>
      </c>
      <c r="E207" s="19" t="s">
        <v>21</v>
      </c>
      <c r="F207" s="297">
        <v>95.7</v>
      </c>
      <c r="G207" s="36"/>
      <c r="H207" s="41"/>
    </row>
    <row r="208" spans="1:8" s="2" customFormat="1" ht="16.899999999999999" customHeight="1">
      <c r="A208" s="36"/>
      <c r="B208" s="41"/>
      <c r="C208" s="296" t="s">
        <v>145</v>
      </c>
      <c r="D208" s="296" t="s">
        <v>240</v>
      </c>
      <c r="E208" s="19" t="s">
        <v>21</v>
      </c>
      <c r="F208" s="297">
        <v>95.7</v>
      </c>
      <c r="G208" s="36"/>
      <c r="H208" s="41"/>
    </row>
    <row r="209" spans="1:8" s="2" customFormat="1" ht="16.899999999999999" customHeight="1">
      <c r="A209" s="36"/>
      <c r="B209" s="41"/>
      <c r="C209" s="298" t="s">
        <v>5152</v>
      </c>
      <c r="D209" s="36"/>
      <c r="E209" s="36"/>
      <c r="F209" s="36"/>
      <c r="G209" s="36"/>
      <c r="H209" s="41"/>
    </row>
    <row r="210" spans="1:8" s="2" customFormat="1" ht="16.899999999999999" customHeight="1">
      <c r="A210" s="36"/>
      <c r="B210" s="41"/>
      <c r="C210" s="296" t="s">
        <v>326</v>
      </c>
      <c r="D210" s="296" t="s">
        <v>5191</v>
      </c>
      <c r="E210" s="19" t="s">
        <v>248</v>
      </c>
      <c r="F210" s="297">
        <v>95.7</v>
      </c>
      <c r="G210" s="36"/>
      <c r="H210" s="41"/>
    </row>
    <row r="211" spans="1:8" s="2" customFormat="1" ht="16.899999999999999" customHeight="1">
      <c r="A211" s="36"/>
      <c r="B211" s="41"/>
      <c r="C211" s="296" t="s">
        <v>331</v>
      </c>
      <c r="D211" s="296" t="s">
        <v>5192</v>
      </c>
      <c r="E211" s="19" t="s">
        <v>248</v>
      </c>
      <c r="F211" s="297">
        <v>95.7</v>
      </c>
      <c r="G211" s="36"/>
      <c r="H211" s="41"/>
    </row>
    <row r="212" spans="1:8" s="2" customFormat="1" ht="16.899999999999999" customHeight="1">
      <c r="A212" s="36"/>
      <c r="B212" s="41"/>
      <c r="C212" s="292" t="s">
        <v>137</v>
      </c>
      <c r="D212" s="293" t="s">
        <v>21</v>
      </c>
      <c r="E212" s="294" t="s">
        <v>21</v>
      </c>
      <c r="F212" s="295">
        <v>59.625</v>
      </c>
      <c r="G212" s="36"/>
      <c r="H212" s="41"/>
    </row>
    <row r="213" spans="1:8" s="2" customFormat="1" ht="16.899999999999999" customHeight="1">
      <c r="A213" s="36"/>
      <c r="B213" s="41"/>
      <c r="C213" s="296" t="s">
        <v>21</v>
      </c>
      <c r="D213" s="296" t="s">
        <v>280</v>
      </c>
      <c r="E213" s="19" t="s">
        <v>21</v>
      </c>
      <c r="F213" s="297">
        <v>0</v>
      </c>
      <c r="G213" s="36"/>
      <c r="H213" s="41"/>
    </row>
    <row r="214" spans="1:8" s="2" customFormat="1" ht="16.899999999999999" customHeight="1">
      <c r="A214" s="36"/>
      <c r="B214" s="41"/>
      <c r="C214" s="296" t="s">
        <v>21</v>
      </c>
      <c r="D214" s="296" t="s">
        <v>281</v>
      </c>
      <c r="E214" s="19" t="s">
        <v>21</v>
      </c>
      <c r="F214" s="297">
        <v>59.625</v>
      </c>
      <c r="G214" s="36"/>
      <c r="H214" s="41"/>
    </row>
    <row r="215" spans="1:8" s="2" customFormat="1" ht="16.899999999999999" customHeight="1">
      <c r="A215" s="36"/>
      <c r="B215" s="41"/>
      <c r="C215" s="296" t="s">
        <v>137</v>
      </c>
      <c r="D215" s="296" t="s">
        <v>240</v>
      </c>
      <c r="E215" s="19" t="s">
        <v>21</v>
      </c>
      <c r="F215" s="297">
        <v>59.625</v>
      </c>
      <c r="G215" s="36"/>
      <c r="H215" s="41"/>
    </row>
    <row r="216" spans="1:8" s="2" customFormat="1" ht="16.899999999999999" customHeight="1">
      <c r="A216" s="36"/>
      <c r="B216" s="41"/>
      <c r="C216" s="298" t="s">
        <v>5152</v>
      </c>
      <c r="D216" s="36"/>
      <c r="E216" s="36"/>
      <c r="F216" s="36"/>
      <c r="G216" s="36"/>
      <c r="H216" s="41"/>
    </row>
    <row r="217" spans="1:8" s="2" customFormat="1" ht="16.899999999999999" customHeight="1">
      <c r="A217" s="36"/>
      <c r="B217" s="41"/>
      <c r="C217" s="296" t="s">
        <v>277</v>
      </c>
      <c r="D217" s="296" t="s">
        <v>5190</v>
      </c>
      <c r="E217" s="19" t="s">
        <v>248</v>
      </c>
      <c r="F217" s="297">
        <v>59.625</v>
      </c>
      <c r="G217" s="36"/>
      <c r="H217" s="41"/>
    </row>
    <row r="218" spans="1:8" s="2" customFormat="1" ht="16.899999999999999" customHeight="1">
      <c r="A218" s="36"/>
      <c r="B218" s="41"/>
      <c r="C218" s="296" t="s">
        <v>246</v>
      </c>
      <c r="D218" s="296" t="s">
        <v>5156</v>
      </c>
      <c r="E218" s="19" t="s">
        <v>248</v>
      </c>
      <c r="F218" s="297">
        <v>159</v>
      </c>
      <c r="G218" s="36"/>
      <c r="H218" s="41"/>
    </row>
    <row r="219" spans="1:8" s="2" customFormat="1" ht="16.899999999999999" customHeight="1">
      <c r="A219" s="36"/>
      <c r="B219" s="41"/>
      <c r="C219" s="292" t="s">
        <v>128</v>
      </c>
      <c r="D219" s="293" t="s">
        <v>21</v>
      </c>
      <c r="E219" s="294" t="s">
        <v>21</v>
      </c>
      <c r="F219" s="295">
        <v>324</v>
      </c>
      <c r="G219" s="36"/>
      <c r="H219" s="41"/>
    </row>
    <row r="220" spans="1:8" s="2" customFormat="1" ht="16.899999999999999" customHeight="1">
      <c r="A220" s="36"/>
      <c r="B220" s="41"/>
      <c r="C220" s="296" t="s">
        <v>21</v>
      </c>
      <c r="D220" s="296" t="s">
        <v>235</v>
      </c>
      <c r="E220" s="19" t="s">
        <v>21</v>
      </c>
      <c r="F220" s="297">
        <v>0</v>
      </c>
      <c r="G220" s="36"/>
      <c r="H220" s="41"/>
    </row>
    <row r="221" spans="1:8" s="2" customFormat="1" ht="16.899999999999999" customHeight="1">
      <c r="A221" s="36"/>
      <c r="B221" s="41"/>
      <c r="C221" s="296" t="s">
        <v>21</v>
      </c>
      <c r="D221" s="296" t="s">
        <v>236</v>
      </c>
      <c r="E221" s="19" t="s">
        <v>21</v>
      </c>
      <c r="F221" s="297">
        <v>177</v>
      </c>
      <c r="G221" s="36"/>
      <c r="H221" s="41"/>
    </row>
    <row r="222" spans="1:8" s="2" customFormat="1" ht="16.899999999999999" customHeight="1">
      <c r="A222" s="36"/>
      <c r="B222" s="41"/>
      <c r="C222" s="296" t="s">
        <v>21</v>
      </c>
      <c r="D222" s="296" t="s">
        <v>237</v>
      </c>
      <c r="E222" s="19" t="s">
        <v>21</v>
      </c>
      <c r="F222" s="297">
        <v>52</v>
      </c>
      <c r="G222" s="36"/>
      <c r="H222" s="41"/>
    </row>
    <row r="223" spans="1:8" s="2" customFormat="1" ht="16.899999999999999" customHeight="1">
      <c r="A223" s="36"/>
      <c r="B223" s="41"/>
      <c r="C223" s="296" t="s">
        <v>21</v>
      </c>
      <c r="D223" s="296" t="s">
        <v>238</v>
      </c>
      <c r="E223" s="19" t="s">
        <v>21</v>
      </c>
      <c r="F223" s="297">
        <v>0</v>
      </c>
      <c r="G223" s="36"/>
      <c r="H223" s="41"/>
    </row>
    <row r="224" spans="1:8" s="2" customFormat="1" ht="16.899999999999999" customHeight="1">
      <c r="A224" s="36"/>
      <c r="B224" s="41"/>
      <c r="C224" s="296" t="s">
        <v>21</v>
      </c>
      <c r="D224" s="296" t="s">
        <v>239</v>
      </c>
      <c r="E224" s="19" t="s">
        <v>21</v>
      </c>
      <c r="F224" s="297">
        <v>95</v>
      </c>
      <c r="G224" s="36"/>
      <c r="H224" s="41"/>
    </row>
    <row r="225" spans="1:8" s="2" customFormat="1" ht="16.899999999999999" customHeight="1">
      <c r="A225" s="36"/>
      <c r="B225" s="41"/>
      <c r="C225" s="296" t="s">
        <v>128</v>
      </c>
      <c r="D225" s="296" t="s">
        <v>240</v>
      </c>
      <c r="E225" s="19" t="s">
        <v>21</v>
      </c>
      <c r="F225" s="297">
        <v>324</v>
      </c>
      <c r="G225" s="36"/>
      <c r="H225" s="41"/>
    </row>
    <row r="226" spans="1:8" s="2" customFormat="1" ht="16.899999999999999" customHeight="1">
      <c r="A226" s="36"/>
      <c r="B226" s="41"/>
      <c r="C226" s="298" t="s">
        <v>5152</v>
      </c>
      <c r="D226" s="36"/>
      <c r="E226" s="36"/>
      <c r="F226" s="36"/>
      <c r="G226" s="36"/>
      <c r="H226" s="41"/>
    </row>
    <row r="227" spans="1:8" s="2" customFormat="1" ht="16.899999999999999" customHeight="1">
      <c r="A227" s="36"/>
      <c r="B227" s="41"/>
      <c r="C227" s="296" t="s">
        <v>232</v>
      </c>
      <c r="D227" s="296" t="s">
        <v>5155</v>
      </c>
      <c r="E227" s="19" t="s">
        <v>216</v>
      </c>
      <c r="F227" s="297">
        <v>324</v>
      </c>
      <c r="G227" s="36"/>
      <c r="H227" s="41"/>
    </row>
    <row r="228" spans="1:8" s="2" customFormat="1" ht="16.899999999999999" customHeight="1">
      <c r="A228" s="36"/>
      <c r="B228" s="41"/>
      <c r="C228" s="296" t="s">
        <v>335</v>
      </c>
      <c r="D228" s="296" t="s">
        <v>5170</v>
      </c>
      <c r="E228" s="19" t="s">
        <v>248</v>
      </c>
      <c r="F228" s="297">
        <v>143.215</v>
      </c>
      <c r="G228" s="36"/>
      <c r="H228" s="41"/>
    </row>
    <row r="229" spans="1:8" s="2" customFormat="1" ht="16.899999999999999" customHeight="1">
      <c r="A229" s="36"/>
      <c r="B229" s="41"/>
      <c r="C229" s="296" t="s">
        <v>347</v>
      </c>
      <c r="D229" s="296" t="s">
        <v>5171</v>
      </c>
      <c r="E229" s="19" t="s">
        <v>248</v>
      </c>
      <c r="F229" s="297">
        <v>1039.42</v>
      </c>
      <c r="G229" s="36"/>
      <c r="H229" s="41"/>
    </row>
    <row r="230" spans="1:8" s="2" customFormat="1" ht="16.899999999999999" customHeight="1">
      <c r="A230" s="36"/>
      <c r="B230" s="41"/>
      <c r="C230" s="296" t="s">
        <v>405</v>
      </c>
      <c r="D230" s="296" t="s">
        <v>5193</v>
      </c>
      <c r="E230" s="19" t="s">
        <v>216</v>
      </c>
      <c r="F230" s="297">
        <v>324</v>
      </c>
      <c r="G230" s="36"/>
      <c r="H230" s="41"/>
    </row>
    <row r="231" spans="1:8" s="2" customFormat="1" ht="16.899999999999999" customHeight="1">
      <c r="A231" s="36"/>
      <c r="B231" s="41"/>
      <c r="C231" s="296" t="s">
        <v>410</v>
      </c>
      <c r="D231" s="296" t="s">
        <v>5194</v>
      </c>
      <c r="E231" s="19" t="s">
        <v>216</v>
      </c>
      <c r="F231" s="297">
        <v>324</v>
      </c>
      <c r="G231" s="36"/>
      <c r="H231" s="41"/>
    </row>
    <row r="232" spans="1:8" s="2" customFormat="1" ht="16.899999999999999" customHeight="1">
      <c r="A232" s="36"/>
      <c r="B232" s="41"/>
      <c r="C232" s="292" t="s">
        <v>170</v>
      </c>
      <c r="D232" s="293" t="s">
        <v>21</v>
      </c>
      <c r="E232" s="294" t="s">
        <v>21</v>
      </c>
      <c r="F232" s="295">
        <v>20.2</v>
      </c>
      <c r="G232" s="36"/>
      <c r="H232" s="41"/>
    </row>
    <row r="233" spans="1:8" s="2" customFormat="1" ht="16.899999999999999" customHeight="1">
      <c r="A233" s="36"/>
      <c r="B233" s="41"/>
      <c r="C233" s="296" t="s">
        <v>21</v>
      </c>
      <c r="D233" s="296" t="s">
        <v>986</v>
      </c>
      <c r="E233" s="19" t="s">
        <v>21</v>
      </c>
      <c r="F233" s="297">
        <v>0</v>
      </c>
      <c r="G233" s="36"/>
      <c r="H233" s="41"/>
    </row>
    <row r="234" spans="1:8" s="2" customFormat="1" ht="16.899999999999999" customHeight="1">
      <c r="A234" s="36"/>
      <c r="B234" s="41"/>
      <c r="C234" s="296" t="s">
        <v>21</v>
      </c>
      <c r="D234" s="296" t="s">
        <v>987</v>
      </c>
      <c r="E234" s="19" t="s">
        <v>21</v>
      </c>
      <c r="F234" s="297">
        <v>33.4</v>
      </c>
      <c r="G234" s="36"/>
      <c r="H234" s="41"/>
    </row>
    <row r="235" spans="1:8" s="2" customFormat="1" ht="16.899999999999999" customHeight="1">
      <c r="A235" s="36"/>
      <c r="B235" s="41"/>
      <c r="C235" s="296" t="s">
        <v>21</v>
      </c>
      <c r="D235" s="296" t="s">
        <v>988</v>
      </c>
      <c r="E235" s="19" t="s">
        <v>21</v>
      </c>
      <c r="F235" s="297">
        <v>-13.2</v>
      </c>
      <c r="G235" s="36"/>
      <c r="H235" s="41"/>
    </row>
    <row r="236" spans="1:8" s="2" customFormat="1" ht="16.899999999999999" customHeight="1">
      <c r="A236" s="36"/>
      <c r="B236" s="41"/>
      <c r="C236" s="296" t="s">
        <v>170</v>
      </c>
      <c r="D236" s="296" t="s">
        <v>240</v>
      </c>
      <c r="E236" s="19" t="s">
        <v>21</v>
      </c>
      <c r="F236" s="297">
        <v>20.2</v>
      </c>
      <c r="G236" s="36"/>
      <c r="H236" s="41"/>
    </row>
    <row r="237" spans="1:8" s="2" customFormat="1" ht="16.899999999999999" customHeight="1">
      <c r="A237" s="36"/>
      <c r="B237" s="41"/>
      <c r="C237" s="298" t="s">
        <v>5152</v>
      </c>
      <c r="D237" s="36"/>
      <c r="E237" s="36"/>
      <c r="F237" s="36"/>
      <c r="G237" s="36"/>
      <c r="H237" s="41"/>
    </row>
    <row r="238" spans="1:8" s="2" customFormat="1" ht="16.899999999999999" customHeight="1">
      <c r="A238" s="36"/>
      <c r="B238" s="41"/>
      <c r="C238" s="296" t="s">
        <v>983</v>
      </c>
      <c r="D238" s="296" t="s">
        <v>984</v>
      </c>
      <c r="E238" s="19" t="s">
        <v>438</v>
      </c>
      <c r="F238" s="297">
        <v>20.2</v>
      </c>
      <c r="G238" s="36"/>
      <c r="H238" s="41"/>
    </row>
    <row r="239" spans="1:8" s="2" customFormat="1" ht="16.899999999999999" customHeight="1">
      <c r="A239" s="36"/>
      <c r="B239" s="41"/>
      <c r="C239" s="296" t="s">
        <v>712</v>
      </c>
      <c r="D239" s="296" t="s">
        <v>5195</v>
      </c>
      <c r="E239" s="19" t="s">
        <v>438</v>
      </c>
      <c r="F239" s="297">
        <v>20.2</v>
      </c>
      <c r="G239" s="36"/>
      <c r="H239" s="41"/>
    </row>
    <row r="240" spans="1:8" s="2" customFormat="1" ht="16.899999999999999" customHeight="1">
      <c r="A240" s="36"/>
      <c r="B240" s="41"/>
      <c r="C240" s="296" t="s">
        <v>990</v>
      </c>
      <c r="D240" s="296" t="s">
        <v>991</v>
      </c>
      <c r="E240" s="19" t="s">
        <v>438</v>
      </c>
      <c r="F240" s="297">
        <v>22.22</v>
      </c>
      <c r="G240" s="36"/>
      <c r="H240" s="41"/>
    </row>
    <row r="241" spans="1:8" s="2" customFormat="1" ht="16.899999999999999" customHeight="1">
      <c r="A241" s="36"/>
      <c r="B241" s="41"/>
      <c r="C241" s="292" t="s">
        <v>1200</v>
      </c>
      <c r="D241" s="293" t="s">
        <v>21</v>
      </c>
      <c r="E241" s="294" t="s">
        <v>21</v>
      </c>
      <c r="F241" s="295">
        <v>204.6</v>
      </c>
      <c r="G241" s="36"/>
      <c r="H241" s="41"/>
    </row>
    <row r="242" spans="1:8" s="2" customFormat="1" ht="16.899999999999999" customHeight="1">
      <c r="A242" s="36"/>
      <c r="B242" s="41"/>
      <c r="C242" s="292" t="s">
        <v>164</v>
      </c>
      <c r="D242" s="293" t="s">
        <v>21</v>
      </c>
      <c r="E242" s="294" t="s">
        <v>21</v>
      </c>
      <c r="F242" s="295">
        <v>21.6</v>
      </c>
      <c r="G242" s="36"/>
      <c r="H242" s="41"/>
    </row>
    <row r="243" spans="1:8" s="2" customFormat="1" ht="16.899999999999999" customHeight="1">
      <c r="A243" s="36"/>
      <c r="B243" s="41"/>
      <c r="C243" s="296" t="s">
        <v>21</v>
      </c>
      <c r="D243" s="296" t="s">
        <v>1029</v>
      </c>
      <c r="E243" s="19" t="s">
        <v>21</v>
      </c>
      <c r="F243" s="297">
        <v>0</v>
      </c>
      <c r="G243" s="36"/>
      <c r="H243" s="41"/>
    </row>
    <row r="244" spans="1:8" s="2" customFormat="1" ht="16.899999999999999" customHeight="1">
      <c r="A244" s="36"/>
      <c r="B244" s="41"/>
      <c r="C244" s="296" t="s">
        <v>21</v>
      </c>
      <c r="D244" s="296" t="s">
        <v>685</v>
      </c>
      <c r="E244" s="19" t="s">
        <v>21</v>
      </c>
      <c r="F244" s="297">
        <v>21.6</v>
      </c>
      <c r="G244" s="36"/>
      <c r="H244" s="41"/>
    </row>
    <row r="245" spans="1:8" s="2" customFormat="1" ht="16.899999999999999" customHeight="1">
      <c r="A245" s="36"/>
      <c r="B245" s="41"/>
      <c r="C245" s="296" t="s">
        <v>164</v>
      </c>
      <c r="D245" s="296" t="s">
        <v>240</v>
      </c>
      <c r="E245" s="19" t="s">
        <v>21</v>
      </c>
      <c r="F245" s="297">
        <v>21.6</v>
      </c>
      <c r="G245" s="36"/>
      <c r="H245" s="41"/>
    </row>
    <row r="246" spans="1:8" s="2" customFormat="1" ht="16.899999999999999" customHeight="1">
      <c r="A246" s="36"/>
      <c r="B246" s="41"/>
      <c r="C246" s="298" t="s">
        <v>5152</v>
      </c>
      <c r="D246" s="36"/>
      <c r="E246" s="36"/>
      <c r="F246" s="36"/>
      <c r="G246" s="36"/>
      <c r="H246" s="41"/>
    </row>
    <row r="247" spans="1:8" s="2" customFormat="1" ht="16.899999999999999" customHeight="1">
      <c r="A247" s="36"/>
      <c r="B247" s="41"/>
      <c r="C247" s="296" t="s">
        <v>1025</v>
      </c>
      <c r="D247" s="296" t="s">
        <v>1026</v>
      </c>
      <c r="E247" s="19" t="s">
        <v>216</v>
      </c>
      <c r="F247" s="297">
        <v>21.6</v>
      </c>
      <c r="G247" s="36"/>
      <c r="H247" s="41"/>
    </row>
    <row r="248" spans="1:8" s="2" customFormat="1" ht="16.899999999999999" customHeight="1">
      <c r="A248" s="36"/>
      <c r="B248" s="41"/>
      <c r="C248" s="296" t="s">
        <v>584</v>
      </c>
      <c r="D248" s="296" t="s">
        <v>5175</v>
      </c>
      <c r="E248" s="19" t="s">
        <v>248</v>
      </c>
      <c r="F248" s="297">
        <v>5.4080000000000004</v>
      </c>
      <c r="G248" s="36"/>
      <c r="H248" s="41"/>
    </row>
    <row r="249" spans="1:8" s="2" customFormat="1" ht="16.899999999999999" customHeight="1">
      <c r="A249" s="36"/>
      <c r="B249" s="41"/>
      <c r="C249" s="296" t="s">
        <v>594</v>
      </c>
      <c r="D249" s="296" t="s">
        <v>5177</v>
      </c>
      <c r="E249" s="19" t="s">
        <v>370</v>
      </c>
      <c r="F249" s="297">
        <v>3.3889999999999998</v>
      </c>
      <c r="G249" s="36"/>
      <c r="H249" s="41"/>
    </row>
    <row r="250" spans="1:8" s="2" customFormat="1" ht="16.899999999999999" customHeight="1">
      <c r="A250" s="36"/>
      <c r="B250" s="41"/>
      <c r="C250" s="296" t="s">
        <v>612</v>
      </c>
      <c r="D250" s="296" t="s">
        <v>613</v>
      </c>
      <c r="E250" s="19" t="s">
        <v>216</v>
      </c>
      <c r="F250" s="297">
        <v>21.6</v>
      </c>
      <c r="G250" s="36"/>
      <c r="H250" s="41"/>
    </row>
    <row r="251" spans="1:8" s="2" customFormat="1" ht="16.899999999999999" customHeight="1">
      <c r="A251" s="36"/>
      <c r="B251" s="41"/>
      <c r="C251" s="296" t="s">
        <v>620</v>
      </c>
      <c r="D251" s="296" t="s">
        <v>621</v>
      </c>
      <c r="E251" s="19" t="s">
        <v>216</v>
      </c>
      <c r="F251" s="297">
        <v>149.30000000000001</v>
      </c>
      <c r="G251" s="36"/>
      <c r="H251" s="41"/>
    </row>
    <row r="252" spans="1:8" s="2" customFormat="1" ht="16.899999999999999" customHeight="1">
      <c r="A252" s="36"/>
      <c r="B252" s="41"/>
      <c r="C252" s="296" t="s">
        <v>865</v>
      </c>
      <c r="D252" s="296" t="s">
        <v>866</v>
      </c>
      <c r="E252" s="19" t="s">
        <v>216</v>
      </c>
      <c r="F252" s="297">
        <v>21.6</v>
      </c>
      <c r="G252" s="36"/>
      <c r="H252" s="41"/>
    </row>
    <row r="253" spans="1:8" s="2" customFormat="1" ht="16.899999999999999" customHeight="1">
      <c r="A253" s="36"/>
      <c r="B253" s="41"/>
      <c r="C253" s="296" t="s">
        <v>1039</v>
      </c>
      <c r="D253" s="296" t="s">
        <v>1040</v>
      </c>
      <c r="E253" s="19" t="s">
        <v>216</v>
      </c>
      <c r="F253" s="297">
        <v>21.6</v>
      </c>
      <c r="G253" s="36"/>
      <c r="H253" s="41"/>
    </row>
    <row r="254" spans="1:8" s="2" customFormat="1" ht="16.899999999999999" customHeight="1">
      <c r="A254" s="36"/>
      <c r="B254" s="41"/>
      <c r="C254" s="296" t="s">
        <v>1031</v>
      </c>
      <c r="D254" s="296" t="s">
        <v>1032</v>
      </c>
      <c r="E254" s="19" t="s">
        <v>216</v>
      </c>
      <c r="F254" s="297">
        <v>6</v>
      </c>
      <c r="G254" s="36"/>
      <c r="H254" s="41"/>
    </row>
    <row r="255" spans="1:8" s="2" customFormat="1" ht="16.899999999999999" customHeight="1">
      <c r="A255" s="36"/>
      <c r="B255" s="41"/>
      <c r="C255" s="292" t="s">
        <v>148</v>
      </c>
      <c r="D255" s="293" t="s">
        <v>21</v>
      </c>
      <c r="E255" s="294" t="s">
        <v>21</v>
      </c>
      <c r="F255" s="295">
        <v>346.75</v>
      </c>
      <c r="G255" s="36"/>
      <c r="H255" s="41"/>
    </row>
    <row r="256" spans="1:8" s="2" customFormat="1" ht="16.899999999999999" customHeight="1">
      <c r="A256" s="36"/>
      <c r="B256" s="41"/>
      <c r="C256" s="296" t="s">
        <v>21</v>
      </c>
      <c r="D256" s="296" t="s">
        <v>377</v>
      </c>
      <c r="E256" s="19" t="s">
        <v>21</v>
      </c>
      <c r="F256" s="297">
        <v>0</v>
      </c>
      <c r="G256" s="36"/>
      <c r="H256" s="41"/>
    </row>
    <row r="257" spans="1:8" s="2" customFormat="1" ht="16.899999999999999" customHeight="1">
      <c r="A257" s="36"/>
      <c r="B257" s="41"/>
      <c r="C257" s="296" t="s">
        <v>21</v>
      </c>
      <c r="D257" s="296" t="s">
        <v>378</v>
      </c>
      <c r="E257" s="19" t="s">
        <v>21</v>
      </c>
      <c r="F257" s="297">
        <v>0</v>
      </c>
      <c r="G257" s="36"/>
      <c r="H257" s="41"/>
    </row>
    <row r="258" spans="1:8" s="2" customFormat="1" ht="16.899999999999999" customHeight="1">
      <c r="A258" s="36"/>
      <c r="B258" s="41"/>
      <c r="C258" s="296" t="s">
        <v>21</v>
      </c>
      <c r="D258" s="296" t="s">
        <v>131</v>
      </c>
      <c r="E258" s="19" t="s">
        <v>21</v>
      </c>
      <c r="F258" s="297">
        <v>397.5</v>
      </c>
      <c r="G258" s="36"/>
      <c r="H258" s="41"/>
    </row>
    <row r="259" spans="1:8" s="2" customFormat="1" ht="16.899999999999999" customHeight="1">
      <c r="A259" s="36"/>
      <c r="B259" s="41"/>
      <c r="C259" s="296" t="s">
        <v>21</v>
      </c>
      <c r="D259" s="296" t="s">
        <v>379</v>
      </c>
      <c r="E259" s="19" t="s">
        <v>21</v>
      </c>
      <c r="F259" s="297">
        <v>0</v>
      </c>
      <c r="G259" s="36"/>
      <c r="H259" s="41"/>
    </row>
    <row r="260" spans="1:8" s="2" customFormat="1" ht="16.899999999999999" customHeight="1">
      <c r="A260" s="36"/>
      <c r="B260" s="41"/>
      <c r="C260" s="296" t="s">
        <v>21</v>
      </c>
      <c r="D260" s="296" t="s">
        <v>380</v>
      </c>
      <c r="E260" s="19" t="s">
        <v>21</v>
      </c>
      <c r="F260" s="297">
        <v>-36.590000000000003</v>
      </c>
      <c r="G260" s="36"/>
      <c r="H260" s="41"/>
    </row>
    <row r="261" spans="1:8" s="2" customFormat="1" ht="16.899999999999999" customHeight="1">
      <c r="A261" s="36"/>
      <c r="B261" s="41"/>
      <c r="C261" s="296" t="s">
        <v>21</v>
      </c>
      <c r="D261" s="296" t="s">
        <v>381</v>
      </c>
      <c r="E261" s="19" t="s">
        <v>21</v>
      </c>
      <c r="F261" s="297">
        <v>0</v>
      </c>
      <c r="G261" s="36"/>
      <c r="H261" s="41"/>
    </row>
    <row r="262" spans="1:8" s="2" customFormat="1" ht="16.899999999999999" customHeight="1">
      <c r="A262" s="36"/>
      <c r="B262" s="41"/>
      <c r="C262" s="296" t="s">
        <v>21</v>
      </c>
      <c r="D262" s="296" t="s">
        <v>382</v>
      </c>
      <c r="E262" s="19" t="s">
        <v>21</v>
      </c>
      <c r="F262" s="297">
        <v>-14.16</v>
      </c>
      <c r="G262" s="36"/>
      <c r="H262" s="41"/>
    </row>
    <row r="263" spans="1:8" s="2" customFormat="1" ht="16.899999999999999" customHeight="1">
      <c r="A263" s="36"/>
      <c r="B263" s="41"/>
      <c r="C263" s="296" t="s">
        <v>148</v>
      </c>
      <c r="D263" s="296" t="s">
        <v>240</v>
      </c>
      <c r="E263" s="19" t="s">
        <v>21</v>
      </c>
      <c r="F263" s="297">
        <v>346.75</v>
      </c>
      <c r="G263" s="36"/>
      <c r="H263" s="41"/>
    </row>
    <row r="264" spans="1:8" s="2" customFormat="1" ht="16.899999999999999" customHeight="1">
      <c r="A264" s="36"/>
      <c r="B264" s="41"/>
      <c r="C264" s="298" t="s">
        <v>5152</v>
      </c>
      <c r="D264" s="36"/>
      <c r="E264" s="36"/>
      <c r="F264" s="36"/>
      <c r="G264" s="36"/>
      <c r="H264" s="41"/>
    </row>
    <row r="265" spans="1:8" s="2" customFormat="1" ht="16.899999999999999" customHeight="1">
      <c r="A265" s="36"/>
      <c r="B265" s="41"/>
      <c r="C265" s="296" t="s">
        <v>374</v>
      </c>
      <c r="D265" s="296" t="s">
        <v>5157</v>
      </c>
      <c r="E265" s="19" t="s">
        <v>248</v>
      </c>
      <c r="F265" s="297">
        <v>346.75</v>
      </c>
      <c r="G265" s="36"/>
      <c r="H265" s="41"/>
    </row>
    <row r="266" spans="1:8" s="2" customFormat="1" ht="16.899999999999999" customHeight="1">
      <c r="A266" s="36"/>
      <c r="B266" s="41"/>
      <c r="C266" s="296" t="s">
        <v>335</v>
      </c>
      <c r="D266" s="296" t="s">
        <v>5170</v>
      </c>
      <c r="E266" s="19" t="s">
        <v>248</v>
      </c>
      <c r="F266" s="297">
        <v>143.215</v>
      </c>
      <c r="G266" s="36"/>
      <c r="H266" s="41"/>
    </row>
    <row r="267" spans="1:8" s="2" customFormat="1" ht="16.899999999999999" customHeight="1">
      <c r="A267" s="36"/>
      <c r="B267" s="41"/>
      <c r="C267" s="296" t="s">
        <v>384</v>
      </c>
      <c r="D267" s="296" t="s">
        <v>5196</v>
      </c>
      <c r="E267" s="19" t="s">
        <v>248</v>
      </c>
      <c r="F267" s="297">
        <v>346.75</v>
      </c>
      <c r="G267" s="36"/>
      <c r="H267" s="41"/>
    </row>
    <row r="268" spans="1:8" s="2" customFormat="1" ht="16.899999999999999" customHeight="1">
      <c r="A268" s="36"/>
      <c r="B268" s="41"/>
      <c r="C268" s="292" t="s">
        <v>168</v>
      </c>
      <c r="D268" s="293" t="s">
        <v>21</v>
      </c>
      <c r="E268" s="294" t="s">
        <v>21</v>
      </c>
      <c r="F268" s="295">
        <v>13</v>
      </c>
      <c r="G268" s="36"/>
      <c r="H268" s="41"/>
    </row>
    <row r="269" spans="1:8" s="2" customFormat="1" ht="16.899999999999999" customHeight="1">
      <c r="A269" s="36"/>
      <c r="B269" s="41"/>
      <c r="C269" s="296" t="s">
        <v>21</v>
      </c>
      <c r="D269" s="296" t="s">
        <v>499</v>
      </c>
      <c r="E269" s="19" t="s">
        <v>21</v>
      </c>
      <c r="F269" s="297">
        <v>0</v>
      </c>
      <c r="G269" s="36"/>
      <c r="H269" s="41"/>
    </row>
    <row r="270" spans="1:8" s="2" customFormat="1" ht="16.899999999999999" customHeight="1">
      <c r="A270" s="36"/>
      <c r="B270" s="41"/>
      <c r="C270" s="296" t="s">
        <v>21</v>
      </c>
      <c r="D270" s="296" t="s">
        <v>231</v>
      </c>
      <c r="E270" s="19" t="s">
        <v>21</v>
      </c>
      <c r="F270" s="297">
        <v>13</v>
      </c>
      <c r="G270" s="36"/>
      <c r="H270" s="41"/>
    </row>
    <row r="271" spans="1:8" s="2" customFormat="1" ht="16.899999999999999" customHeight="1">
      <c r="A271" s="36"/>
      <c r="B271" s="41"/>
      <c r="C271" s="296" t="s">
        <v>168</v>
      </c>
      <c r="D271" s="296" t="s">
        <v>240</v>
      </c>
      <c r="E271" s="19" t="s">
        <v>21</v>
      </c>
      <c r="F271" s="297">
        <v>13</v>
      </c>
      <c r="G271" s="36"/>
      <c r="H271" s="41"/>
    </row>
    <row r="272" spans="1:8" s="2" customFormat="1" ht="16.899999999999999" customHeight="1">
      <c r="A272" s="36"/>
      <c r="B272" s="41"/>
      <c r="C272" s="298" t="s">
        <v>5152</v>
      </c>
      <c r="D272" s="36"/>
      <c r="E272" s="36"/>
      <c r="F272" s="36"/>
      <c r="G272" s="36"/>
      <c r="H272" s="41"/>
    </row>
    <row r="273" spans="1:8" s="2" customFormat="1" ht="16.899999999999999" customHeight="1">
      <c r="A273" s="36"/>
      <c r="B273" s="41"/>
      <c r="C273" s="296" t="s">
        <v>496</v>
      </c>
      <c r="D273" s="296" t="s">
        <v>5197</v>
      </c>
      <c r="E273" s="19" t="s">
        <v>216</v>
      </c>
      <c r="F273" s="297">
        <v>13</v>
      </c>
      <c r="G273" s="36"/>
      <c r="H273" s="41"/>
    </row>
    <row r="274" spans="1:8" s="2" customFormat="1" ht="16.899999999999999" customHeight="1">
      <c r="A274" s="36"/>
      <c r="B274" s="41"/>
      <c r="C274" s="296" t="s">
        <v>422</v>
      </c>
      <c r="D274" s="296" t="s">
        <v>5159</v>
      </c>
      <c r="E274" s="19" t="s">
        <v>216</v>
      </c>
      <c r="F274" s="297">
        <v>129.19999999999999</v>
      </c>
      <c r="G274" s="36"/>
      <c r="H274" s="41"/>
    </row>
    <row r="275" spans="1:8" s="2" customFormat="1" ht="16.899999999999999" customHeight="1">
      <c r="A275" s="36"/>
      <c r="B275" s="41"/>
      <c r="C275" s="296" t="s">
        <v>501</v>
      </c>
      <c r="D275" s="296" t="s">
        <v>502</v>
      </c>
      <c r="E275" s="19" t="s">
        <v>216</v>
      </c>
      <c r="F275" s="297">
        <v>1.3</v>
      </c>
      <c r="G275" s="36"/>
      <c r="H275" s="41"/>
    </row>
    <row r="276" spans="1:8" s="2" customFormat="1" ht="26.45" customHeight="1">
      <c r="A276" s="36"/>
      <c r="B276" s="41"/>
      <c r="C276" s="291" t="s">
        <v>5198</v>
      </c>
      <c r="D276" s="291" t="s">
        <v>87</v>
      </c>
      <c r="E276" s="36"/>
      <c r="F276" s="36"/>
      <c r="G276" s="36"/>
      <c r="H276" s="41"/>
    </row>
    <row r="277" spans="1:8" s="2" customFormat="1" ht="16.899999999999999" customHeight="1">
      <c r="A277" s="36"/>
      <c r="B277" s="41"/>
      <c r="C277" s="292" t="s">
        <v>1107</v>
      </c>
      <c r="D277" s="293" t="s">
        <v>21</v>
      </c>
      <c r="E277" s="294" t="s">
        <v>21</v>
      </c>
      <c r="F277" s="295">
        <v>125.96599999999999</v>
      </c>
      <c r="G277" s="36"/>
      <c r="H277" s="41"/>
    </row>
    <row r="278" spans="1:8" s="2" customFormat="1" ht="16.899999999999999" customHeight="1">
      <c r="A278" s="36"/>
      <c r="B278" s="41"/>
      <c r="C278" s="296" t="s">
        <v>21</v>
      </c>
      <c r="D278" s="296" t="s">
        <v>1712</v>
      </c>
      <c r="E278" s="19" t="s">
        <v>21</v>
      </c>
      <c r="F278" s="297">
        <v>0</v>
      </c>
      <c r="G278" s="36"/>
      <c r="H278" s="41"/>
    </row>
    <row r="279" spans="1:8" s="2" customFormat="1" ht="16.899999999999999" customHeight="1">
      <c r="A279" s="36"/>
      <c r="B279" s="41"/>
      <c r="C279" s="296" t="s">
        <v>21</v>
      </c>
      <c r="D279" s="296" t="s">
        <v>1713</v>
      </c>
      <c r="E279" s="19" t="s">
        <v>21</v>
      </c>
      <c r="F279" s="297">
        <v>0</v>
      </c>
      <c r="G279" s="36"/>
      <c r="H279" s="41"/>
    </row>
    <row r="280" spans="1:8" s="2" customFormat="1" ht="16.899999999999999" customHeight="1">
      <c r="A280" s="36"/>
      <c r="B280" s="41"/>
      <c r="C280" s="296" t="s">
        <v>21</v>
      </c>
      <c r="D280" s="296" t="s">
        <v>1714</v>
      </c>
      <c r="E280" s="19" t="s">
        <v>21</v>
      </c>
      <c r="F280" s="297">
        <v>103.43</v>
      </c>
      <c r="G280" s="36"/>
      <c r="H280" s="41"/>
    </row>
    <row r="281" spans="1:8" s="2" customFormat="1" ht="16.899999999999999" customHeight="1">
      <c r="A281" s="36"/>
      <c r="B281" s="41"/>
      <c r="C281" s="296" t="s">
        <v>21</v>
      </c>
      <c r="D281" s="296" t="s">
        <v>21</v>
      </c>
      <c r="E281" s="19" t="s">
        <v>21</v>
      </c>
      <c r="F281" s="297">
        <v>0</v>
      </c>
      <c r="G281" s="36"/>
      <c r="H281" s="41"/>
    </row>
    <row r="282" spans="1:8" s="2" customFormat="1" ht="16.899999999999999" customHeight="1">
      <c r="A282" s="36"/>
      <c r="B282" s="41"/>
      <c r="C282" s="296" t="s">
        <v>21</v>
      </c>
      <c r="D282" s="296" t="s">
        <v>1715</v>
      </c>
      <c r="E282" s="19" t="s">
        <v>21</v>
      </c>
      <c r="F282" s="297">
        <v>0</v>
      </c>
      <c r="G282" s="36"/>
      <c r="H282" s="41"/>
    </row>
    <row r="283" spans="1:8" s="2" customFormat="1" ht="16.899999999999999" customHeight="1">
      <c r="A283" s="36"/>
      <c r="B283" s="41"/>
      <c r="C283" s="296" t="s">
        <v>21</v>
      </c>
      <c r="D283" s="296" t="s">
        <v>1716</v>
      </c>
      <c r="E283" s="19" t="s">
        <v>21</v>
      </c>
      <c r="F283" s="297">
        <v>22.536000000000001</v>
      </c>
      <c r="G283" s="36"/>
      <c r="H283" s="41"/>
    </row>
    <row r="284" spans="1:8" s="2" customFormat="1" ht="16.899999999999999" customHeight="1">
      <c r="A284" s="36"/>
      <c r="B284" s="41"/>
      <c r="C284" s="296" t="s">
        <v>21</v>
      </c>
      <c r="D284" s="296" t="s">
        <v>21</v>
      </c>
      <c r="E284" s="19" t="s">
        <v>21</v>
      </c>
      <c r="F284" s="297">
        <v>0</v>
      </c>
      <c r="G284" s="36"/>
      <c r="H284" s="41"/>
    </row>
    <row r="285" spans="1:8" s="2" customFormat="1" ht="16.899999999999999" customHeight="1">
      <c r="A285" s="36"/>
      <c r="B285" s="41"/>
      <c r="C285" s="296" t="s">
        <v>1107</v>
      </c>
      <c r="D285" s="296" t="s">
        <v>240</v>
      </c>
      <c r="E285" s="19" t="s">
        <v>21</v>
      </c>
      <c r="F285" s="297">
        <v>125.96599999999999</v>
      </c>
      <c r="G285" s="36"/>
      <c r="H285" s="41"/>
    </row>
    <row r="286" spans="1:8" s="2" customFormat="1" ht="16.899999999999999" customHeight="1">
      <c r="A286" s="36"/>
      <c r="B286" s="41"/>
      <c r="C286" s="298" t="s">
        <v>5152</v>
      </c>
      <c r="D286" s="36"/>
      <c r="E286" s="36"/>
      <c r="F286" s="36"/>
      <c r="G286" s="36"/>
      <c r="H286" s="41"/>
    </row>
    <row r="287" spans="1:8" s="2" customFormat="1" ht="16.899999999999999" customHeight="1">
      <c r="A287" s="36"/>
      <c r="B287" s="41"/>
      <c r="C287" s="296" t="s">
        <v>1709</v>
      </c>
      <c r="D287" s="296" t="s">
        <v>5199</v>
      </c>
      <c r="E287" s="19" t="s">
        <v>216</v>
      </c>
      <c r="F287" s="297">
        <v>125.96599999999999</v>
      </c>
      <c r="G287" s="36"/>
      <c r="H287" s="41"/>
    </row>
    <row r="288" spans="1:8" s="2" customFormat="1" ht="16.899999999999999" customHeight="1">
      <c r="A288" s="36"/>
      <c r="B288" s="41"/>
      <c r="C288" s="296" t="s">
        <v>1717</v>
      </c>
      <c r="D288" s="296" t="s">
        <v>1718</v>
      </c>
      <c r="E288" s="19" t="s">
        <v>216</v>
      </c>
      <c r="F288" s="297">
        <v>144.86099999999999</v>
      </c>
      <c r="G288" s="36"/>
      <c r="H288" s="41"/>
    </row>
    <row r="289" spans="1:8" s="2" customFormat="1" ht="16.899999999999999" customHeight="1">
      <c r="A289" s="36"/>
      <c r="B289" s="41"/>
      <c r="C289" s="292" t="s">
        <v>1109</v>
      </c>
      <c r="D289" s="293" t="s">
        <v>21</v>
      </c>
      <c r="E289" s="294" t="s">
        <v>21</v>
      </c>
      <c r="F289" s="295">
        <v>14.49</v>
      </c>
      <c r="G289" s="36"/>
      <c r="H289" s="41"/>
    </row>
    <row r="290" spans="1:8" s="2" customFormat="1" ht="16.899999999999999" customHeight="1">
      <c r="A290" s="36"/>
      <c r="B290" s="41"/>
      <c r="C290" s="296" t="s">
        <v>21</v>
      </c>
      <c r="D290" s="296" t="s">
        <v>1239</v>
      </c>
      <c r="E290" s="19" t="s">
        <v>21</v>
      </c>
      <c r="F290" s="297">
        <v>0</v>
      </c>
      <c r="G290" s="36"/>
      <c r="H290" s="41"/>
    </row>
    <row r="291" spans="1:8" s="2" customFormat="1" ht="16.899999999999999" customHeight="1">
      <c r="A291" s="36"/>
      <c r="B291" s="41"/>
      <c r="C291" s="296" t="s">
        <v>21</v>
      </c>
      <c r="D291" s="296" t="s">
        <v>1244</v>
      </c>
      <c r="E291" s="19" t="s">
        <v>21</v>
      </c>
      <c r="F291" s="297">
        <v>14.49</v>
      </c>
      <c r="G291" s="36"/>
      <c r="H291" s="41"/>
    </row>
    <row r="292" spans="1:8" s="2" customFormat="1" ht="16.899999999999999" customHeight="1">
      <c r="A292" s="36"/>
      <c r="B292" s="41"/>
      <c r="C292" s="296" t="s">
        <v>21</v>
      </c>
      <c r="D292" s="296" t="s">
        <v>21</v>
      </c>
      <c r="E292" s="19" t="s">
        <v>21</v>
      </c>
      <c r="F292" s="297">
        <v>0</v>
      </c>
      <c r="G292" s="36"/>
      <c r="H292" s="41"/>
    </row>
    <row r="293" spans="1:8" s="2" customFormat="1" ht="16.899999999999999" customHeight="1">
      <c r="A293" s="36"/>
      <c r="B293" s="41"/>
      <c r="C293" s="296" t="s">
        <v>1109</v>
      </c>
      <c r="D293" s="296" t="s">
        <v>225</v>
      </c>
      <c r="E293" s="19" t="s">
        <v>21</v>
      </c>
      <c r="F293" s="297">
        <v>14.49</v>
      </c>
      <c r="G293" s="36"/>
      <c r="H293" s="41"/>
    </row>
    <row r="294" spans="1:8" s="2" customFormat="1" ht="16.899999999999999" customHeight="1">
      <c r="A294" s="36"/>
      <c r="B294" s="41"/>
      <c r="C294" s="298" t="s">
        <v>5152</v>
      </c>
      <c r="D294" s="36"/>
      <c r="E294" s="36"/>
      <c r="F294" s="36"/>
      <c r="G294" s="36"/>
      <c r="H294" s="41"/>
    </row>
    <row r="295" spans="1:8" s="2" customFormat="1" ht="16.899999999999999" customHeight="1">
      <c r="A295" s="36"/>
      <c r="B295" s="41"/>
      <c r="C295" s="296" t="s">
        <v>1241</v>
      </c>
      <c r="D295" s="296" t="s">
        <v>5200</v>
      </c>
      <c r="E295" s="19" t="s">
        <v>216</v>
      </c>
      <c r="F295" s="297">
        <v>14.49</v>
      </c>
      <c r="G295" s="36"/>
      <c r="H295" s="41"/>
    </row>
    <row r="296" spans="1:8" s="2" customFormat="1" ht="16.899999999999999" customHeight="1">
      <c r="A296" s="36"/>
      <c r="B296" s="41"/>
      <c r="C296" s="296" t="s">
        <v>1245</v>
      </c>
      <c r="D296" s="296" t="s">
        <v>5201</v>
      </c>
      <c r="E296" s="19" t="s">
        <v>216</v>
      </c>
      <c r="F296" s="297">
        <v>14.49</v>
      </c>
      <c r="G296" s="36"/>
      <c r="H296" s="41"/>
    </row>
    <row r="297" spans="1:8" s="2" customFormat="1" ht="16.899999999999999" customHeight="1">
      <c r="A297" s="36"/>
      <c r="B297" s="41"/>
      <c r="C297" s="292" t="s">
        <v>1111</v>
      </c>
      <c r="D297" s="293" t="s">
        <v>21</v>
      </c>
      <c r="E297" s="294" t="s">
        <v>21</v>
      </c>
      <c r="F297" s="295">
        <v>44.573999999999998</v>
      </c>
      <c r="G297" s="36"/>
      <c r="H297" s="41"/>
    </row>
    <row r="298" spans="1:8" s="2" customFormat="1" ht="16.899999999999999" customHeight="1">
      <c r="A298" s="36"/>
      <c r="B298" s="41"/>
      <c r="C298" s="296" t="s">
        <v>21</v>
      </c>
      <c r="D298" s="296" t="s">
        <v>1262</v>
      </c>
      <c r="E298" s="19" t="s">
        <v>21</v>
      </c>
      <c r="F298" s="297">
        <v>0</v>
      </c>
      <c r="G298" s="36"/>
      <c r="H298" s="41"/>
    </row>
    <row r="299" spans="1:8" s="2" customFormat="1" ht="16.899999999999999" customHeight="1">
      <c r="A299" s="36"/>
      <c r="B299" s="41"/>
      <c r="C299" s="296" t="s">
        <v>21</v>
      </c>
      <c r="D299" s="296" t="s">
        <v>1263</v>
      </c>
      <c r="E299" s="19" t="s">
        <v>21</v>
      </c>
      <c r="F299" s="297">
        <v>0</v>
      </c>
      <c r="G299" s="36"/>
      <c r="H299" s="41"/>
    </row>
    <row r="300" spans="1:8" s="2" customFormat="1" ht="16.899999999999999" customHeight="1">
      <c r="A300" s="36"/>
      <c r="B300" s="41"/>
      <c r="C300" s="296" t="s">
        <v>21</v>
      </c>
      <c r="D300" s="296" t="s">
        <v>1270</v>
      </c>
      <c r="E300" s="19" t="s">
        <v>21</v>
      </c>
      <c r="F300" s="297">
        <v>38.622</v>
      </c>
      <c r="G300" s="36"/>
      <c r="H300" s="41"/>
    </row>
    <row r="301" spans="1:8" s="2" customFormat="1" ht="16.899999999999999" customHeight="1">
      <c r="A301" s="36"/>
      <c r="B301" s="41"/>
      <c r="C301" s="296" t="s">
        <v>21</v>
      </c>
      <c r="D301" s="296" t="s">
        <v>21</v>
      </c>
      <c r="E301" s="19" t="s">
        <v>21</v>
      </c>
      <c r="F301" s="297">
        <v>0</v>
      </c>
      <c r="G301" s="36"/>
      <c r="H301" s="41"/>
    </row>
    <row r="302" spans="1:8" s="2" customFormat="1" ht="16.899999999999999" customHeight="1">
      <c r="A302" s="36"/>
      <c r="B302" s="41"/>
      <c r="C302" s="296" t="s">
        <v>21</v>
      </c>
      <c r="D302" s="296" t="s">
        <v>1265</v>
      </c>
      <c r="E302" s="19" t="s">
        <v>21</v>
      </c>
      <c r="F302" s="297">
        <v>0</v>
      </c>
      <c r="G302" s="36"/>
      <c r="H302" s="41"/>
    </row>
    <row r="303" spans="1:8" s="2" customFormat="1" ht="16.899999999999999" customHeight="1">
      <c r="A303" s="36"/>
      <c r="B303" s="41"/>
      <c r="C303" s="296" t="s">
        <v>21</v>
      </c>
      <c r="D303" s="296" t="s">
        <v>1271</v>
      </c>
      <c r="E303" s="19" t="s">
        <v>21</v>
      </c>
      <c r="F303" s="297">
        <v>5.952</v>
      </c>
      <c r="G303" s="36"/>
      <c r="H303" s="41"/>
    </row>
    <row r="304" spans="1:8" s="2" customFormat="1" ht="16.899999999999999" customHeight="1">
      <c r="A304" s="36"/>
      <c r="B304" s="41"/>
      <c r="C304" s="296" t="s">
        <v>21</v>
      </c>
      <c r="D304" s="296" t="s">
        <v>21</v>
      </c>
      <c r="E304" s="19" t="s">
        <v>21</v>
      </c>
      <c r="F304" s="297">
        <v>0</v>
      </c>
      <c r="G304" s="36"/>
      <c r="H304" s="41"/>
    </row>
    <row r="305" spans="1:8" s="2" customFormat="1" ht="16.899999999999999" customHeight="1">
      <c r="A305" s="36"/>
      <c r="B305" s="41"/>
      <c r="C305" s="296" t="s">
        <v>1111</v>
      </c>
      <c r="D305" s="296" t="s">
        <v>225</v>
      </c>
      <c r="E305" s="19" t="s">
        <v>21</v>
      </c>
      <c r="F305" s="297">
        <v>44.573999999999998</v>
      </c>
      <c r="G305" s="36"/>
      <c r="H305" s="41"/>
    </row>
    <row r="306" spans="1:8" s="2" customFormat="1" ht="16.899999999999999" customHeight="1">
      <c r="A306" s="36"/>
      <c r="B306" s="41"/>
      <c r="C306" s="298" t="s">
        <v>5152</v>
      </c>
      <c r="D306" s="36"/>
      <c r="E306" s="36"/>
      <c r="F306" s="36"/>
      <c r="G306" s="36"/>
      <c r="H306" s="41"/>
    </row>
    <row r="307" spans="1:8" s="2" customFormat="1" ht="16.899999999999999" customHeight="1">
      <c r="A307" s="36"/>
      <c r="B307" s="41"/>
      <c r="C307" s="296" t="s">
        <v>1267</v>
      </c>
      <c r="D307" s="296" t="s">
        <v>5202</v>
      </c>
      <c r="E307" s="19" t="s">
        <v>216</v>
      </c>
      <c r="F307" s="297">
        <v>44.573999999999998</v>
      </c>
      <c r="G307" s="36"/>
      <c r="H307" s="41"/>
    </row>
    <row r="308" spans="1:8" s="2" customFormat="1" ht="16.899999999999999" customHeight="1">
      <c r="A308" s="36"/>
      <c r="B308" s="41"/>
      <c r="C308" s="296" t="s">
        <v>1272</v>
      </c>
      <c r="D308" s="296" t="s">
        <v>5203</v>
      </c>
      <c r="E308" s="19" t="s">
        <v>216</v>
      </c>
      <c r="F308" s="297">
        <v>44.573999999999998</v>
      </c>
      <c r="G308" s="36"/>
      <c r="H308" s="41"/>
    </row>
    <row r="309" spans="1:8" s="2" customFormat="1" ht="16.899999999999999" customHeight="1">
      <c r="A309" s="36"/>
      <c r="B309" s="41"/>
      <c r="C309" s="292" t="s">
        <v>1113</v>
      </c>
      <c r="D309" s="293" t="s">
        <v>21</v>
      </c>
      <c r="E309" s="294" t="s">
        <v>21</v>
      </c>
      <c r="F309" s="295">
        <v>588.31899999999996</v>
      </c>
      <c r="G309" s="36"/>
      <c r="H309" s="41"/>
    </row>
    <row r="310" spans="1:8" s="2" customFormat="1" ht="16.899999999999999" customHeight="1">
      <c r="A310" s="36"/>
      <c r="B310" s="41"/>
      <c r="C310" s="296" t="s">
        <v>21</v>
      </c>
      <c r="D310" s="296" t="s">
        <v>1764</v>
      </c>
      <c r="E310" s="19" t="s">
        <v>21</v>
      </c>
      <c r="F310" s="297">
        <v>0</v>
      </c>
      <c r="G310" s="36"/>
      <c r="H310" s="41"/>
    </row>
    <row r="311" spans="1:8" s="2" customFormat="1" ht="16.899999999999999" customHeight="1">
      <c r="A311" s="36"/>
      <c r="B311" s="41"/>
      <c r="C311" s="296" t="s">
        <v>21</v>
      </c>
      <c r="D311" s="296" t="s">
        <v>1765</v>
      </c>
      <c r="E311" s="19" t="s">
        <v>21</v>
      </c>
      <c r="F311" s="297">
        <v>582.55100000000004</v>
      </c>
      <c r="G311" s="36"/>
      <c r="H311" s="41"/>
    </row>
    <row r="312" spans="1:8" s="2" customFormat="1" ht="16.899999999999999" customHeight="1">
      <c r="A312" s="36"/>
      <c r="B312" s="41"/>
      <c r="C312" s="296" t="s">
        <v>21</v>
      </c>
      <c r="D312" s="296" t="s">
        <v>1766</v>
      </c>
      <c r="E312" s="19" t="s">
        <v>21</v>
      </c>
      <c r="F312" s="297">
        <v>5.7679999999999998</v>
      </c>
      <c r="G312" s="36"/>
      <c r="H312" s="41"/>
    </row>
    <row r="313" spans="1:8" s="2" customFormat="1" ht="16.899999999999999" customHeight="1">
      <c r="A313" s="36"/>
      <c r="B313" s="41"/>
      <c r="C313" s="296" t="s">
        <v>21</v>
      </c>
      <c r="D313" s="296" t="s">
        <v>21</v>
      </c>
      <c r="E313" s="19" t="s">
        <v>21</v>
      </c>
      <c r="F313" s="297">
        <v>0</v>
      </c>
      <c r="G313" s="36"/>
      <c r="H313" s="41"/>
    </row>
    <row r="314" spans="1:8" s="2" customFormat="1" ht="16.899999999999999" customHeight="1">
      <c r="A314" s="36"/>
      <c r="B314" s="41"/>
      <c r="C314" s="296" t="s">
        <v>1113</v>
      </c>
      <c r="D314" s="296" t="s">
        <v>240</v>
      </c>
      <c r="E314" s="19" t="s">
        <v>21</v>
      </c>
      <c r="F314" s="297">
        <v>588.31899999999996</v>
      </c>
      <c r="G314" s="36"/>
      <c r="H314" s="41"/>
    </row>
    <row r="315" spans="1:8" s="2" customFormat="1" ht="16.899999999999999" customHeight="1">
      <c r="A315" s="36"/>
      <c r="B315" s="41"/>
      <c r="C315" s="298" t="s">
        <v>5152</v>
      </c>
      <c r="D315" s="36"/>
      <c r="E315" s="36"/>
      <c r="F315" s="36"/>
      <c r="G315" s="36"/>
      <c r="H315" s="41"/>
    </row>
    <row r="316" spans="1:8" s="2" customFormat="1" ht="16.899999999999999" customHeight="1">
      <c r="A316" s="36"/>
      <c r="B316" s="41"/>
      <c r="C316" s="296" t="s">
        <v>1761</v>
      </c>
      <c r="D316" s="296" t="s">
        <v>5204</v>
      </c>
      <c r="E316" s="19" t="s">
        <v>216</v>
      </c>
      <c r="F316" s="297">
        <v>588.31899999999996</v>
      </c>
      <c r="G316" s="36"/>
      <c r="H316" s="41"/>
    </row>
    <row r="317" spans="1:8" s="2" customFormat="1" ht="16.899999999999999" customHeight="1">
      <c r="A317" s="36"/>
      <c r="B317" s="41"/>
      <c r="C317" s="296" t="s">
        <v>1729</v>
      </c>
      <c r="D317" s="296" t="s">
        <v>5205</v>
      </c>
      <c r="E317" s="19" t="s">
        <v>216</v>
      </c>
      <c r="F317" s="297">
        <v>676.56700000000001</v>
      </c>
      <c r="G317" s="36"/>
      <c r="H317" s="41"/>
    </row>
    <row r="318" spans="1:8" s="2" customFormat="1" ht="16.899999999999999" customHeight="1">
      <c r="A318" s="36"/>
      <c r="B318" s="41"/>
      <c r="C318" s="292" t="s">
        <v>1115</v>
      </c>
      <c r="D318" s="293" t="s">
        <v>21</v>
      </c>
      <c r="E318" s="294" t="s">
        <v>21</v>
      </c>
      <c r="F318" s="295">
        <v>14.01</v>
      </c>
      <c r="G318" s="36"/>
      <c r="H318" s="41"/>
    </row>
    <row r="319" spans="1:8" s="2" customFormat="1" ht="16.899999999999999" customHeight="1">
      <c r="A319" s="36"/>
      <c r="B319" s="41"/>
      <c r="C319" s="296" t="s">
        <v>21</v>
      </c>
      <c r="D319" s="296" t="s">
        <v>1896</v>
      </c>
      <c r="E319" s="19" t="s">
        <v>21</v>
      </c>
      <c r="F319" s="297">
        <v>0</v>
      </c>
      <c r="G319" s="36"/>
      <c r="H319" s="41"/>
    </row>
    <row r="320" spans="1:8" s="2" customFormat="1" ht="16.899999999999999" customHeight="1">
      <c r="A320" s="36"/>
      <c r="B320" s="41"/>
      <c r="C320" s="296" t="s">
        <v>21</v>
      </c>
      <c r="D320" s="296" t="s">
        <v>1926</v>
      </c>
      <c r="E320" s="19" t="s">
        <v>21</v>
      </c>
      <c r="F320" s="297">
        <v>2.7789999999999999</v>
      </c>
      <c r="G320" s="36"/>
      <c r="H320" s="41"/>
    </row>
    <row r="321" spans="1:8" s="2" customFormat="1" ht="16.899999999999999" customHeight="1">
      <c r="A321" s="36"/>
      <c r="B321" s="41"/>
      <c r="C321" s="296" t="s">
        <v>21</v>
      </c>
      <c r="D321" s="296" t="s">
        <v>21</v>
      </c>
      <c r="E321" s="19" t="s">
        <v>21</v>
      </c>
      <c r="F321" s="297">
        <v>0</v>
      </c>
      <c r="G321" s="36"/>
      <c r="H321" s="41"/>
    </row>
    <row r="322" spans="1:8" s="2" customFormat="1" ht="16.899999999999999" customHeight="1">
      <c r="A322" s="36"/>
      <c r="B322" s="41"/>
      <c r="C322" s="296" t="s">
        <v>21</v>
      </c>
      <c r="D322" s="296" t="s">
        <v>1902</v>
      </c>
      <c r="E322" s="19" t="s">
        <v>21</v>
      </c>
      <c r="F322" s="297">
        <v>0</v>
      </c>
      <c r="G322" s="36"/>
      <c r="H322" s="41"/>
    </row>
    <row r="323" spans="1:8" s="2" customFormat="1" ht="16.899999999999999" customHeight="1">
      <c r="A323" s="36"/>
      <c r="B323" s="41"/>
      <c r="C323" s="296" t="s">
        <v>21</v>
      </c>
      <c r="D323" s="296" t="s">
        <v>1927</v>
      </c>
      <c r="E323" s="19" t="s">
        <v>21</v>
      </c>
      <c r="F323" s="297">
        <v>6.6989999999999998</v>
      </c>
      <c r="G323" s="36"/>
      <c r="H323" s="41"/>
    </row>
    <row r="324" spans="1:8" s="2" customFormat="1" ht="16.899999999999999" customHeight="1">
      <c r="A324" s="36"/>
      <c r="B324" s="41"/>
      <c r="C324" s="296" t="s">
        <v>21</v>
      </c>
      <c r="D324" s="296" t="s">
        <v>21</v>
      </c>
      <c r="E324" s="19" t="s">
        <v>21</v>
      </c>
      <c r="F324" s="297">
        <v>0</v>
      </c>
      <c r="G324" s="36"/>
      <c r="H324" s="41"/>
    </row>
    <row r="325" spans="1:8" s="2" customFormat="1" ht="16.899999999999999" customHeight="1">
      <c r="A325" s="36"/>
      <c r="B325" s="41"/>
      <c r="C325" s="296" t="s">
        <v>21</v>
      </c>
      <c r="D325" s="296" t="s">
        <v>1904</v>
      </c>
      <c r="E325" s="19" t="s">
        <v>21</v>
      </c>
      <c r="F325" s="297">
        <v>0</v>
      </c>
      <c r="G325" s="36"/>
      <c r="H325" s="41"/>
    </row>
    <row r="326" spans="1:8" s="2" customFormat="1" ht="16.899999999999999" customHeight="1">
      <c r="A326" s="36"/>
      <c r="B326" s="41"/>
      <c r="C326" s="296" t="s">
        <v>21</v>
      </c>
      <c r="D326" s="296" t="s">
        <v>1928</v>
      </c>
      <c r="E326" s="19" t="s">
        <v>21</v>
      </c>
      <c r="F326" s="297">
        <v>0.32100000000000001</v>
      </c>
      <c r="G326" s="36"/>
      <c r="H326" s="41"/>
    </row>
    <row r="327" spans="1:8" s="2" customFormat="1" ht="16.899999999999999" customHeight="1">
      <c r="A327" s="36"/>
      <c r="B327" s="41"/>
      <c r="C327" s="296" t="s">
        <v>21</v>
      </c>
      <c r="D327" s="296" t="s">
        <v>21</v>
      </c>
      <c r="E327" s="19" t="s">
        <v>21</v>
      </c>
      <c r="F327" s="297">
        <v>0</v>
      </c>
      <c r="G327" s="36"/>
      <c r="H327" s="41"/>
    </row>
    <row r="328" spans="1:8" s="2" customFormat="1" ht="16.899999999999999" customHeight="1">
      <c r="A328" s="36"/>
      <c r="B328" s="41"/>
      <c r="C328" s="296" t="s">
        <v>21</v>
      </c>
      <c r="D328" s="296" t="s">
        <v>1906</v>
      </c>
      <c r="E328" s="19" t="s">
        <v>21</v>
      </c>
      <c r="F328" s="297">
        <v>0</v>
      </c>
      <c r="G328" s="36"/>
      <c r="H328" s="41"/>
    </row>
    <row r="329" spans="1:8" s="2" customFormat="1" ht="16.899999999999999" customHeight="1">
      <c r="A329" s="36"/>
      <c r="B329" s="41"/>
      <c r="C329" s="296" t="s">
        <v>21</v>
      </c>
      <c r="D329" s="296" t="s">
        <v>1929</v>
      </c>
      <c r="E329" s="19" t="s">
        <v>21</v>
      </c>
      <c r="F329" s="297">
        <v>0.82499999999999996</v>
      </c>
      <c r="G329" s="36"/>
      <c r="H329" s="41"/>
    </row>
    <row r="330" spans="1:8" s="2" customFormat="1" ht="16.899999999999999" customHeight="1">
      <c r="A330" s="36"/>
      <c r="B330" s="41"/>
      <c r="C330" s="296" t="s">
        <v>21</v>
      </c>
      <c r="D330" s="296" t="s">
        <v>21</v>
      </c>
      <c r="E330" s="19" t="s">
        <v>21</v>
      </c>
      <c r="F330" s="297">
        <v>0</v>
      </c>
      <c r="G330" s="36"/>
      <c r="H330" s="41"/>
    </row>
    <row r="331" spans="1:8" s="2" customFormat="1" ht="16.899999999999999" customHeight="1">
      <c r="A331" s="36"/>
      <c r="B331" s="41"/>
      <c r="C331" s="296" t="s">
        <v>21</v>
      </c>
      <c r="D331" s="296" t="s">
        <v>1908</v>
      </c>
      <c r="E331" s="19" t="s">
        <v>21</v>
      </c>
      <c r="F331" s="297">
        <v>0</v>
      </c>
      <c r="G331" s="36"/>
      <c r="H331" s="41"/>
    </row>
    <row r="332" spans="1:8" s="2" customFormat="1" ht="16.899999999999999" customHeight="1">
      <c r="A332" s="36"/>
      <c r="B332" s="41"/>
      <c r="C332" s="296" t="s">
        <v>21</v>
      </c>
      <c r="D332" s="296" t="s">
        <v>1930</v>
      </c>
      <c r="E332" s="19" t="s">
        <v>21</v>
      </c>
      <c r="F332" s="297">
        <v>0.96799999999999997</v>
      </c>
      <c r="G332" s="36"/>
      <c r="H332" s="41"/>
    </row>
    <row r="333" spans="1:8" s="2" customFormat="1" ht="16.899999999999999" customHeight="1">
      <c r="A333" s="36"/>
      <c r="B333" s="41"/>
      <c r="C333" s="296" t="s">
        <v>21</v>
      </c>
      <c r="D333" s="296" t="s">
        <v>21</v>
      </c>
      <c r="E333" s="19" t="s">
        <v>21</v>
      </c>
      <c r="F333" s="297">
        <v>0</v>
      </c>
      <c r="G333" s="36"/>
      <c r="H333" s="41"/>
    </row>
    <row r="334" spans="1:8" s="2" customFormat="1" ht="16.899999999999999" customHeight="1">
      <c r="A334" s="36"/>
      <c r="B334" s="41"/>
      <c r="C334" s="296" t="s">
        <v>21</v>
      </c>
      <c r="D334" s="296" t="s">
        <v>1910</v>
      </c>
      <c r="E334" s="19" t="s">
        <v>21</v>
      </c>
      <c r="F334" s="297">
        <v>0</v>
      </c>
      <c r="G334" s="36"/>
      <c r="H334" s="41"/>
    </row>
    <row r="335" spans="1:8" s="2" customFormat="1" ht="16.899999999999999" customHeight="1">
      <c r="A335" s="36"/>
      <c r="B335" s="41"/>
      <c r="C335" s="296" t="s">
        <v>21</v>
      </c>
      <c r="D335" s="296" t="s">
        <v>1931</v>
      </c>
      <c r="E335" s="19" t="s">
        <v>21</v>
      </c>
      <c r="F335" s="297">
        <v>6.6000000000000003E-2</v>
      </c>
      <c r="G335" s="36"/>
      <c r="H335" s="41"/>
    </row>
    <row r="336" spans="1:8" s="2" customFormat="1" ht="16.899999999999999" customHeight="1">
      <c r="A336" s="36"/>
      <c r="B336" s="41"/>
      <c r="C336" s="296" t="s">
        <v>21</v>
      </c>
      <c r="D336" s="296" t="s">
        <v>21</v>
      </c>
      <c r="E336" s="19" t="s">
        <v>21</v>
      </c>
      <c r="F336" s="297">
        <v>0</v>
      </c>
      <c r="G336" s="36"/>
      <c r="H336" s="41"/>
    </row>
    <row r="337" spans="1:8" s="2" customFormat="1" ht="16.899999999999999" customHeight="1">
      <c r="A337" s="36"/>
      <c r="B337" s="41"/>
      <c r="C337" s="296" t="s">
        <v>21</v>
      </c>
      <c r="D337" s="296" t="s">
        <v>1912</v>
      </c>
      <c r="E337" s="19" t="s">
        <v>21</v>
      </c>
      <c r="F337" s="297">
        <v>0</v>
      </c>
      <c r="G337" s="36"/>
      <c r="H337" s="41"/>
    </row>
    <row r="338" spans="1:8" s="2" customFormat="1" ht="16.899999999999999" customHeight="1">
      <c r="A338" s="36"/>
      <c r="B338" s="41"/>
      <c r="C338" s="296" t="s">
        <v>21</v>
      </c>
      <c r="D338" s="296" t="s">
        <v>1932</v>
      </c>
      <c r="E338" s="19" t="s">
        <v>21</v>
      </c>
      <c r="F338" s="297">
        <v>0.56200000000000006</v>
      </c>
      <c r="G338" s="36"/>
      <c r="H338" s="41"/>
    </row>
    <row r="339" spans="1:8" s="2" customFormat="1" ht="16.899999999999999" customHeight="1">
      <c r="A339" s="36"/>
      <c r="B339" s="41"/>
      <c r="C339" s="296" t="s">
        <v>21</v>
      </c>
      <c r="D339" s="296" t="s">
        <v>21</v>
      </c>
      <c r="E339" s="19" t="s">
        <v>21</v>
      </c>
      <c r="F339" s="297">
        <v>0</v>
      </c>
      <c r="G339" s="36"/>
      <c r="H339" s="41"/>
    </row>
    <row r="340" spans="1:8" s="2" customFormat="1" ht="16.899999999999999" customHeight="1">
      <c r="A340" s="36"/>
      <c r="B340" s="41"/>
      <c r="C340" s="296" t="s">
        <v>21</v>
      </c>
      <c r="D340" s="296" t="s">
        <v>1914</v>
      </c>
      <c r="E340" s="19" t="s">
        <v>21</v>
      </c>
      <c r="F340" s="297">
        <v>0</v>
      </c>
      <c r="G340" s="36"/>
      <c r="H340" s="41"/>
    </row>
    <row r="341" spans="1:8" s="2" customFormat="1" ht="16.899999999999999" customHeight="1">
      <c r="A341" s="36"/>
      <c r="B341" s="41"/>
      <c r="C341" s="296" t="s">
        <v>21</v>
      </c>
      <c r="D341" s="296" t="s">
        <v>1933</v>
      </c>
      <c r="E341" s="19" t="s">
        <v>21</v>
      </c>
      <c r="F341" s="297">
        <v>1.409</v>
      </c>
      <c r="G341" s="36"/>
      <c r="H341" s="41"/>
    </row>
    <row r="342" spans="1:8" s="2" customFormat="1" ht="16.899999999999999" customHeight="1">
      <c r="A342" s="36"/>
      <c r="B342" s="41"/>
      <c r="C342" s="296" t="s">
        <v>21</v>
      </c>
      <c r="D342" s="296" t="s">
        <v>21</v>
      </c>
      <c r="E342" s="19" t="s">
        <v>21</v>
      </c>
      <c r="F342" s="297">
        <v>0</v>
      </c>
      <c r="G342" s="36"/>
      <c r="H342" s="41"/>
    </row>
    <row r="343" spans="1:8" s="2" customFormat="1" ht="16.899999999999999" customHeight="1">
      <c r="A343" s="36"/>
      <c r="B343" s="41"/>
      <c r="C343" s="296" t="s">
        <v>21</v>
      </c>
      <c r="D343" s="296" t="s">
        <v>1916</v>
      </c>
      <c r="E343" s="19" t="s">
        <v>21</v>
      </c>
      <c r="F343" s="297">
        <v>0</v>
      </c>
      <c r="G343" s="36"/>
      <c r="H343" s="41"/>
    </row>
    <row r="344" spans="1:8" s="2" customFormat="1" ht="16.899999999999999" customHeight="1">
      <c r="A344" s="36"/>
      <c r="B344" s="41"/>
      <c r="C344" s="296" t="s">
        <v>21</v>
      </c>
      <c r="D344" s="296" t="s">
        <v>1934</v>
      </c>
      <c r="E344" s="19" t="s">
        <v>21</v>
      </c>
      <c r="F344" s="297">
        <v>0.38100000000000001</v>
      </c>
      <c r="G344" s="36"/>
      <c r="H344" s="41"/>
    </row>
    <row r="345" spans="1:8" s="2" customFormat="1" ht="16.899999999999999" customHeight="1">
      <c r="A345" s="36"/>
      <c r="B345" s="41"/>
      <c r="C345" s="296" t="s">
        <v>21</v>
      </c>
      <c r="D345" s="296" t="s">
        <v>21</v>
      </c>
      <c r="E345" s="19" t="s">
        <v>21</v>
      </c>
      <c r="F345" s="297">
        <v>0</v>
      </c>
      <c r="G345" s="36"/>
      <c r="H345" s="41"/>
    </row>
    <row r="346" spans="1:8" s="2" customFormat="1" ht="16.899999999999999" customHeight="1">
      <c r="A346" s="36"/>
      <c r="B346" s="41"/>
      <c r="C346" s="296" t="s">
        <v>21</v>
      </c>
      <c r="D346" s="296" t="s">
        <v>21</v>
      </c>
      <c r="E346" s="19" t="s">
        <v>21</v>
      </c>
      <c r="F346" s="297">
        <v>0</v>
      </c>
      <c r="G346" s="36"/>
      <c r="H346" s="41"/>
    </row>
    <row r="347" spans="1:8" s="2" customFormat="1" ht="16.899999999999999" customHeight="1">
      <c r="A347" s="36"/>
      <c r="B347" s="41"/>
      <c r="C347" s="296" t="s">
        <v>1115</v>
      </c>
      <c r="D347" s="296" t="s">
        <v>240</v>
      </c>
      <c r="E347" s="19" t="s">
        <v>21</v>
      </c>
      <c r="F347" s="297">
        <v>14.01</v>
      </c>
      <c r="G347" s="36"/>
      <c r="H347" s="41"/>
    </row>
    <row r="348" spans="1:8" s="2" customFormat="1" ht="16.899999999999999" customHeight="1">
      <c r="A348" s="36"/>
      <c r="B348" s="41"/>
      <c r="C348" s="298" t="s">
        <v>5152</v>
      </c>
      <c r="D348" s="36"/>
      <c r="E348" s="36"/>
      <c r="F348" s="36"/>
      <c r="G348" s="36"/>
      <c r="H348" s="41"/>
    </row>
    <row r="349" spans="1:8" s="2" customFormat="1" ht="16.899999999999999" customHeight="1">
      <c r="A349" s="36"/>
      <c r="B349" s="41"/>
      <c r="C349" s="296" t="s">
        <v>1923</v>
      </c>
      <c r="D349" s="296" t="s">
        <v>1924</v>
      </c>
      <c r="E349" s="19" t="s">
        <v>248</v>
      </c>
      <c r="F349" s="297">
        <v>14.01</v>
      </c>
      <c r="G349" s="36"/>
      <c r="H349" s="41"/>
    </row>
    <row r="350" spans="1:8" s="2" customFormat="1" ht="16.899999999999999" customHeight="1">
      <c r="A350" s="36"/>
      <c r="B350" s="41"/>
      <c r="C350" s="296" t="s">
        <v>1885</v>
      </c>
      <c r="D350" s="296" t="s">
        <v>5206</v>
      </c>
      <c r="E350" s="19" t="s">
        <v>248</v>
      </c>
      <c r="F350" s="297">
        <v>14.843</v>
      </c>
      <c r="G350" s="36"/>
      <c r="H350" s="41"/>
    </row>
    <row r="351" spans="1:8" s="2" customFormat="1" ht="16.899999999999999" customHeight="1">
      <c r="A351" s="36"/>
      <c r="B351" s="41"/>
      <c r="C351" s="296" t="s">
        <v>1989</v>
      </c>
      <c r="D351" s="296" t="s">
        <v>5207</v>
      </c>
      <c r="E351" s="19" t="s">
        <v>248</v>
      </c>
      <c r="F351" s="297">
        <v>62.767000000000003</v>
      </c>
      <c r="G351" s="36"/>
      <c r="H351" s="41"/>
    </row>
    <row r="352" spans="1:8" s="2" customFormat="1" ht="16.899999999999999" customHeight="1">
      <c r="A352" s="36"/>
      <c r="B352" s="41"/>
      <c r="C352" s="292" t="s">
        <v>1117</v>
      </c>
      <c r="D352" s="293" t="s">
        <v>21</v>
      </c>
      <c r="E352" s="294" t="s">
        <v>21</v>
      </c>
      <c r="F352" s="295">
        <v>0.83299999999999996</v>
      </c>
      <c r="G352" s="36"/>
      <c r="H352" s="41"/>
    </row>
    <row r="353" spans="1:8" s="2" customFormat="1" ht="16.899999999999999" customHeight="1">
      <c r="A353" s="36"/>
      <c r="B353" s="41"/>
      <c r="C353" s="296" t="s">
        <v>21</v>
      </c>
      <c r="D353" s="296" t="s">
        <v>1898</v>
      </c>
      <c r="E353" s="19" t="s">
        <v>21</v>
      </c>
      <c r="F353" s="297">
        <v>0</v>
      </c>
      <c r="G353" s="36"/>
      <c r="H353" s="41"/>
    </row>
    <row r="354" spans="1:8" s="2" customFormat="1" ht="16.899999999999999" customHeight="1">
      <c r="A354" s="36"/>
      <c r="B354" s="41"/>
      <c r="C354" s="296" t="s">
        <v>21</v>
      </c>
      <c r="D354" s="296" t="s">
        <v>1921</v>
      </c>
      <c r="E354" s="19" t="s">
        <v>21</v>
      </c>
      <c r="F354" s="297">
        <v>0.45700000000000002</v>
      </c>
      <c r="G354" s="36"/>
      <c r="H354" s="41"/>
    </row>
    <row r="355" spans="1:8" s="2" customFormat="1" ht="16.899999999999999" customHeight="1">
      <c r="A355" s="36"/>
      <c r="B355" s="41"/>
      <c r="C355" s="296" t="s">
        <v>21</v>
      </c>
      <c r="D355" s="296" t="s">
        <v>21</v>
      </c>
      <c r="E355" s="19" t="s">
        <v>21</v>
      </c>
      <c r="F355" s="297">
        <v>0</v>
      </c>
      <c r="G355" s="36"/>
      <c r="H355" s="41"/>
    </row>
    <row r="356" spans="1:8" s="2" customFormat="1" ht="16.899999999999999" customHeight="1">
      <c r="A356" s="36"/>
      <c r="B356" s="41"/>
      <c r="C356" s="296" t="s">
        <v>21</v>
      </c>
      <c r="D356" s="296" t="s">
        <v>1900</v>
      </c>
      <c r="E356" s="19" t="s">
        <v>21</v>
      </c>
      <c r="F356" s="297">
        <v>0</v>
      </c>
      <c r="G356" s="36"/>
      <c r="H356" s="41"/>
    </row>
    <row r="357" spans="1:8" s="2" customFormat="1" ht="16.899999999999999" customHeight="1">
      <c r="A357" s="36"/>
      <c r="B357" s="41"/>
      <c r="C357" s="296" t="s">
        <v>21</v>
      </c>
      <c r="D357" s="296" t="s">
        <v>1922</v>
      </c>
      <c r="E357" s="19" t="s">
        <v>21</v>
      </c>
      <c r="F357" s="297">
        <v>0.376</v>
      </c>
      <c r="G357" s="36"/>
      <c r="H357" s="41"/>
    </row>
    <row r="358" spans="1:8" s="2" customFormat="1" ht="16.899999999999999" customHeight="1">
      <c r="A358" s="36"/>
      <c r="B358" s="41"/>
      <c r="C358" s="296" t="s">
        <v>21</v>
      </c>
      <c r="D358" s="296" t="s">
        <v>21</v>
      </c>
      <c r="E358" s="19" t="s">
        <v>21</v>
      </c>
      <c r="F358" s="297">
        <v>0</v>
      </c>
      <c r="G358" s="36"/>
      <c r="H358" s="41"/>
    </row>
    <row r="359" spans="1:8" s="2" customFormat="1" ht="16.899999999999999" customHeight="1">
      <c r="A359" s="36"/>
      <c r="B359" s="41"/>
      <c r="C359" s="296" t="s">
        <v>21</v>
      </c>
      <c r="D359" s="296" t="s">
        <v>21</v>
      </c>
      <c r="E359" s="19" t="s">
        <v>21</v>
      </c>
      <c r="F359" s="297">
        <v>0</v>
      </c>
      <c r="G359" s="36"/>
      <c r="H359" s="41"/>
    </row>
    <row r="360" spans="1:8" s="2" customFormat="1" ht="16.899999999999999" customHeight="1">
      <c r="A360" s="36"/>
      <c r="B360" s="41"/>
      <c r="C360" s="296" t="s">
        <v>21</v>
      </c>
      <c r="D360" s="296" t="s">
        <v>21</v>
      </c>
      <c r="E360" s="19" t="s">
        <v>21</v>
      </c>
      <c r="F360" s="297">
        <v>0</v>
      </c>
      <c r="G360" s="36"/>
      <c r="H360" s="41"/>
    </row>
    <row r="361" spans="1:8" s="2" customFormat="1" ht="16.899999999999999" customHeight="1">
      <c r="A361" s="36"/>
      <c r="B361" s="41"/>
      <c r="C361" s="296" t="s">
        <v>21</v>
      </c>
      <c r="D361" s="296" t="s">
        <v>21</v>
      </c>
      <c r="E361" s="19" t="s">
        <v>21</v>
      </c>
      <c r="F361" s="297">
        <v>0</v>
      </c>
      <c r="G361" s="36"/>
      <c r="H361" s="41"/>
    </row>
    <row r="362" spans="1:8" s="2" customFormat="1" ht="16.899999999999999" customHeight="1">
      <c r="A362" s="36"/>
      <c r="B362" s="41"/>
      <c r="C362" s="296" t="s">
        <v>1117</v>
      </c>
      <c r="D362" s="296" t="s">
        <v>225</v>
      </c>
      <c r="E362" s="19" t="s">
        <v>21</v>
      </c>
      <c r="F362" s="297">
        <v>0.83299999999999996</v>
      </c>
      <c r="G362" s="36"/>
      <c r="H362" s="41"/>
    </row>
    <row r="363" spans="1:8" s="2" customFormat="1" ht="16.899999999999999" customHeight="1">
      <c r="A363" s="36"/>
      <c r="B363" s="41"/>
      <c r="C363" s="298" t="s">
        <v>5152</v>
      </c>
      <c r="D363" s="36"/>
      <c r="E363" s="36"/>
      <c r="F363" s="36"/>
      <c r="G363" s="36"/>
      <c r="H363" s="41"/>
    </row>
    <row r="364" spans="1:8" s="2" customFormat="1" ht="16.899999999999999" customHeight="1">
      <c r="A364" s="36"/>
      <c r="B364" s="41"/>
      <c r="C364" s="296" t="s">
        <v>1918</v>
      </c>
      <c r="D364" s="296" t="s">
        <v>1919</v>
      </c>
      <c r="E364" s="19" t="s">
        <v>248</v>
      </c>
      <c r="F364" s="297">
        <v>0.83299999999999996</v>
      </c>
      <c r="G364" s="36"/>
      <c r="H364" s="41"/>
    </row>
    <row r="365" spans="1:8" s="2" customFormat="1" ht="16.899999999999999" customHeight="1">
      <c r="A365" s="36"/>
      <c r="B365" s="41"/>
      <c r="C365" s="296" t="s">
        <v>1885</v>
      </c>
      <c r="D365" s="296" t="s">
        <v>5206</v>
      </c>
      <c r="E365" s="19" t="s">
        <v>248</v>
      </c>
      <c r="F365" s="297">
        <v>14.843</v>
      </c>
      <c r="G365" s="36"/>
      <c r="H365" s="41"/>
    </row>
    <row r="366" spans="1:8" s="2" customFormat="1" ht="16.899999999999999" customHeight="1">
      <c r="A366" s="36"/>
      <c r="B366" s="41"/>
      <c r="C366" s="296" t="s">
        <v>1989</v>
      </c>
      <c r="D366" s="296" t="s">
        <v>5207</v>
      </c>
      <c r="E366" s="19" t="s">
        <v>248</v>
      </c>
      <c r="F366" s="297">
        <v>62.767000000000003</v>
      </c>
      <c r="G366" s="36"/>
      <c r="H366" s="41"/>
    </row>
    <row r="367" spans="1:8" s="2" customFormat="1" ht="16.899999999999999" customHeight="1">
      <c r="A367" s="36"/>
      <c r="B367" s="41"/>
      <c r="C367" s="292" t="s">
        <v>1119</v>
      </c>
      <c r="D367" s="293" t="s">
        <v>21</v>
      </c>
      <c r="E367" s="294" t="s">
        <v>21</v>
      </c>
      <c r="F367" s="295">
        <v>1634.518</v>
      </c>
      <c r="G367" s="36"/>
      <c r="H367" s="41"/>
    </row>
    <row r="368" spans="1:8" s="2" customFormat="1" ht="16.899999999999999" customHeight="1">
      <c r="A368" s="36"/>
      <c r="B368" s="41"/>
      <c r="C368" s="296" t="s">
        <v>21</v>
      </c>
      <c r="D368" s="296" t="s">
        <v>1956</v>
      </c>
      <c r="E368" s="19" t="s">
        <v>21</v>
      </c>
      <c r="F368" s="297">
        <v>805.2</v>
      </c>
      <c r="G368" s="36"/>
      <c r="H368" s="41"/>
    </row>
    <row r="369" spans="1:8" s="2" customFormat="1" ht="16.899999999999999" customHeight="1">
      <c r="A369" s="36"/>
      <c r="B369" s="41"/>
      <c r="C369" s="296" t="s">
        <v>21</v>
      </c>
      <c r="D369" s="296" t="s">
        <v>1957</v>
      </c>
      <c r="E369" s="19" t="s">
        <v>21</v>
      </c>
      <c r="F369" s="297">
        <v>792</v>
      </c>
      <c r="G369" s="36"/>
      <c r="H369" s="41"/>
    </row>
    <row r="370" spans="1:8" s="2" customFormat="1" ht="16.899999999999999" customHeight="1">
      <c r="A370" s="36"/>
      <c r="B370" s="41"/>
      <c r="C370" s="296" t="s">
        <v>21</v>
      </c>
      <c r="D370" s="296" t="s">
        <v>1958</v>
      </c>
      <c r="E370" s="19" t="s">
        <v>21</v>
      </c>
      <c r="F370" s="297">
        <v>37.317999999999998</v>
      </c>
      <c r="G370" s="36"/>
      <c r="H370" s="41"/>
    </row>
    <row r="371" spans="1:8" s="2" customFormat="1" ht="16.899999999999999" customHeight="1">
      <c r="A371" s="36"/>
      <c r="B371" s="41"/>
      <c r="C371" s="296" t="s">
        <v>21</v>
      </c>
      <c r="D371" s="296" t="s">
        <v>21</v>
      </c>
      <c r="E371" s="19" t="s">
        <v>21</v>
      </c>
      <c r="F371" s="297">
        <v>0</v>
      </c>
      <c r="G371" s="36"/>
      <c r="H371" s="41"/>
    </row>
    <row r="372" spans="1:8" s="2" customFormat="1" ht="16.899999999999999" customHeight="1">
      <c r="A372" s="36"/>
      <c r="B372" s="41"/>
      <c r="C372" s="296" t="s">
        <v>21</v>
      </c>
      <c r="D372" s="296" t="s">
        <v>21</v>
      </c>
      <c r="E372" s="19" t="s">
        <v>21</v>
      </c>
      <c r="F372" s="297">
        <v>0</v>
      </c>
      <c r="G372" s="36"/>
      <c r="H372" s="41"/>
    </row>
    <row r="373" spans="1:8" s="2" customFormat="1" ht="16.899999999999999" customHeight="1">
      <c r="A373" s="36"/>
      <c r="B373" s="41"/>
      <c r="C373" s="296" t="s">
        <v>1119</v>
      </c>
      <c r="D373" s="296" t="s">
        <v>225</v>
      </c>
      <c r="E373" s="19" t="s">
        <v>21</v>
      </c>
      <c r="F373" s="297">
        <v>1634.518</v>
      </c>
      <c r="G373" s="36"/>
      <c r="H373" s="41"/>
    </row>
    <row r="374" spans="1:8" s="2" customFormat="1" ht="16.899999999999999" customHeight="1">
      <c r="A374" s="36"/>
      <c r="B374" s="41"/>
      <c r="C374" s="298" t="s">
        <v>5152</v>
      </c>
      <c r="D374" s="36"/>
      <c r="E374" s="36"/>
      <c r="F374" s="36"/>
      <c r="G374" s="36"/>
      <c r="H374" s="41"/>
    </row>
    <row r="375" spans="1:8" s="2" customFormat="1" ht="16.899999999999999" customHeight="1">
      <c r="A375" s="36"/>
      <c r="B375" s="41"/>
      <c r="C375" s="296" t="s">
        <v>1953</v>
      </c>
      <c r="D375" s="296" t="s">
        <v>1954</v>
      </c>
      <c r="E375" s="19" t="s">
        <v>216</v>
      </c>
      <c r="F375" s="297">
        <v>1634.518</v>
      </c>
      <c r="G375" s="36"/>
      <c r="H375" s="41"/>
    </row>
    <row r="376" spans="1:8" s="2" customFormat="1" ht="16.899999999999999" customHeight="1">
      <c r="A376" s="36"/>
      <c r="B376" s="41"/>
      <c r="C376" s="296" t="s">
        <v>1989</v>
      </c>
      <c r="D376" s="296" t="s">
        <v>5207</v>
      </c>
      <c r="E376" s="19" t="s">
        <v>248</v>
      </c>
      <c r="F376" s="297">
        <v>62.767000000000003</v>
      </c>
      <c r="G376" s="36"/>
      <c r="H376" s="41"/>
    </row>
    <row r="377" spans="1:8" s="2" customFormat="1" ht="16.899999999999999" customHeight="1">
      <c r="A377" s="36"/>
      <c r="B377" s="41"/>
      <c r="C377" s="292" t="s">
        <v>5208</v>
      </c>
      <c r="D377" s="293" t="s">
        <v>21</v>
      </c>
      <c r="E377" s="294" t="s">
        <v>21</v>
      </c>
      <c r="F377" s="295">
        <v>2.7789999999999999</v>
      </c>
      <c r="G377" s="36"/>
      <c r="H377" s="41"/>
    </row>
    <row r="378" spans="1:8" s="2" customFormat="1" ht="16.899999999999999" customHeight="1">
      <c r="A378" s="36"/>
      <c r="B378" s="41"/>
      <c r="C378" s="292" t="s">
        <v>1121</v>
      </c>
      <c r="D378" s="293" t="s">
        <v>21</v>
      </c>
      <c r="E378" s="294" t="s">
        <v>21</v>
      </c>
      <c r="F378" s="295">
        <v>30.995999999999999</v>
      </c>
      <c r="G378" s="36"/>
      <c r="H378" s="41"/>
    </row>
    <row r="379" spans="1:8" s="2" customFormat="1" ht="16.899999999999999" customHeight="1">
      <c r="A379" s="36"/>
      <c r="B379" s="41"/>
      <c r="C379" s="296" t="s">
        <v>21</v>
      </c>
      <c r="D379" s="296" t="s">
        <v>1987</v>
      </c>
      <c r="E379" s="19" t="s">
        <v>21</v>
      </c>
      <c r="F379" s="297">
        <v>30.995999999999999</v>
      </c>
      <c r="G379" s="36"/>
      <c r="H379" s="41"/>
    </row>
    <row r="380" spans="1:8" s="2" customFormat="1" ht="16.899999999999999" customHeight="1">
      <c r="A380" s="36"/>
      <c r="B380" s="41"/>
      <c r="C380" s="296" t="s">
        <v>21</v>
      </c>
      <c r="D380" s="296" t="s">
        <v>21</v>
      </c>
      <c r="E380" s="19" t="s">
        <v>21</v>
      </c>
      <c r="F380" s="297">
        <v>0</v>
      </c>
      <c r="G380" s="36"/>
      <c r="H380" s="41"/>
    </row>
    <row r="381" spans="1:8" s="2" customFormat="1" ht="16.899999999999999" customHeight="1">
      <c r="A381" s="36"/>
      <c r="B381" s="41"/>
      <c r="C381" s="296" t="s">
        <v>21</v>
      </c>
      <c r="D381" s="296" t="s">
        <v>21</v>
      </c>
      <c r="E381" s="19" t="s">
        <v>21</v>
      </c>
      <c r="F381" s="297">
        <v>0</v>
      </c>
      <c r="G381" s="36"/>
      <c r="H381" s="41"/>
    </row>
    <row r="382" spans="1:8" s="2" customFormat="1" ht="16.899999999999999" customHeight="1">
      <c r="A382" s="36"/>
      <c r="B382" s="41"/>
      <c r="C382" s="296" t="s">
        <v>1121</v>
      </c>
      <c r="D382" s="296" t="s">
        <v>225</v>
      </c>
      <c r="E382" s="19" t="s">
        <v>21</v>
      </c>
      <c r="F382" s="297">
        <v>30.995999999999999</v>
      </c>
      <c r="G382" s="36"/>
      <c r="H382" s="41"/>
    </row>
    <row r="383" spans="1:8" s="2" customFormat="1" ht="16.899999999999999" customHeight="1">
      <c r="A383" s="36"/>
      <c r="B383" s="41"/>
      <c r="C383" s="298" t="s">
        <v>5152</v>
      </c>
      <c r="D383" s="36"/>
      <c r="E383" s="36"/>
      <c r="F383" s="36"/>
      <c r="G383" s="36"/>
      <c r="H383" s="41"/>
    </row>
    <row r="384" spans="1:8" s="2" customFormat="1" ht="16.899999999999999" customHeight="1">
      <c r="A384" s="36"/>
      <c r="B384" s="41"/>
      <c r="C384" s="296" t="s">
        <v>1984</v>
      </c>
      <c r="D384" s="296" t="s">
        <v>1985</v>
      </c>
      <c r="E384" s="19" t="s">
        <v>216</v>
      </c>
      <c r="F384" s="297">
        <v>30.995999999999999</v>
      </c>
      <c r="G384" s="36"/>
      <c r="H384" s="41"/>
    </row>
    <row r="385" spans="1:8" s="2" customFormat="1" ht="16.899999999999999" customHeight="1">
      <c r="A385" s="36"/>
      <c r="B385" s="41"/>
      <c r="C385" s="296" t="s">
        <v>1989</v>
      </c>
      <c r="D385" s="296" t="s">
        <v>5207</v>
      </c>
      <c r="E385" s="19" t="s">
        <v>248</v>
      </c>
      <c r="F385" s="297">
        <v>62.767000000000003</v>
      </c>
      <c r="G385" s="36"/>
      <c r="H385" s="41"/>
    </row>
    <row r="386" spans="1:8" s="2" customFormat="1" ht="16.899999999999999" customHeight="1">
      <c r="A386" s="36"/>
      <c r="B386" s="41"/>
      <c r="C386" s="292" t="s">
        <v>1123</v>
      </c>
      <c r="D386" s="293" t="s">
        <v>21</v>
      </c>
      <c r="E386" s="294" t="s">
        <v>21</v>
      </c>
      <c r="F386" s="295">
        <v>29.69</v>
      </c>
      <c r="G386" s="36"/>
      <c r="H386" s="41"/>
    </row>
    <row r="387" spans="1:8" s="2" customFormat="1" ht="16.899999999999999" customHeight="1">
      <c r="A387" s="36"/>
      <c r="B387" s="41"/>
      <c r="C387" s="296" t="s">
        <v>21</v>
      </c>
      <c r="D387" s="296" t="s">
        <v>1724</v>
      </c>
      <c r="E387" s="19" t="s">
        <v>21</v>
      </c>
      <c r="F387" s="297">
        <v>0</v>
      </c>
      <c r="G387" s="36"/>
      <c r="H387" s="41"/>
    </row>
    <row r="388" spans="1:8" s="2" customFormat="1" ht="16.899999999999999" customHeight="1">
      <c r="A388" s="36"/>
      <c r="B388" s="41"/>
      <c r="C388" s="296" t="s">
        <v>21</v>
      </c>
      <c r="D388" s="296" t="s">
        <v>1725</v>
      </c>
      <c r="E388" s="19" t="s">
        <v>21</v>
      </c>
      <c r="F388" s="297">
        <v>15.525</v>
      </c>
      <c r="G388" s="36"/>
      <c r="H388" s="41"/>
    </row>
    <row r="389" spans="1:8" s="2" customFormat="1" ht="16.899999999999999" customHeight="1">
      <c r="A389" s="36"/>
      <c r="B389" s="41"/>
      <c r="C389" s="296" t="s">
        <v>21</v>
      </c>
      <c r="D389" s="296" t="s">
        <v>21</v>
      </c>
      <c r="E389" s="19" t="s">
        <v>21</v>
      </c>
      <c r="F389" s="297">
        <v>0</v>
      </c>
      <c r="G389" s="36"/>
      <c r="H389" s="41"/>
    </row>
    <row r="390" spans="1:8" s="2" customFormat="1" ht="16.899999999999999" customHeight="1">
      <c r="A390" s="36"/>
      <c r="B390" s="41"/>
      <c r="C390" s="296" t="s">
        <v>21</v>
      </c>
      <c r="D390" s="296" t="s">
        <v>1726</v>
      </c>
      <c r="E390" s="19" t="s">
        <v>21</v>
      </c>
      <c r="F390" s="297">
        <v>0</v>
      </c>
      <c r="G390" s="36"/>
      <c r="H390" s="41"/>
    </row>
    <row r="391" spans="1:8" s="2" customFormat="1" ht="16.899999999999999" customHeight="1">
      <c r="A391" s="36"/>
      <c r="B391" s="41"/>
      <c r="C391" s="296" t="s">
        <v>21</v>
      </c>
      <c r="D391" s="296" t="s">
        <v>1727</v>
      </c>
      <c r="E391" s="19" t="s">
        <v>21</v>
      </c>
      <c r="F391" s="297">
        <v>0</v>
      </c>
      <c r="G391" s="36"/>
      <c r="H391" s="41"/>
    </row>
    <row r="392" spans="1:8" s="2" customFormat="1" ht="16.899999999999999" customHeight="1">
      <c r="A392" s="36"/>
      <c r="B392" s="41"/>
      <c r="C392" s="296" t="s">
        <v>21</v>
      </c>
      <c r="D392" s="296" t="s">
        <v>1728</v>
      </c>
      <c r="E392" s="19" t="s">
        <v>21</v>
      </c>
      <c r="F392" s="297">
        <v>14.164999999999999</v>
      </c>
      <c r="G392" s="36"/>
      <c r="H392" s="41"/>
    </row>
    <row r="393" spans="1:8" s="2" customFormat="1" ht="16.899999999999999" customHeight="1">
      <c r="A393" s="36"/>
      <c r="B393" s="41"/>
      <c r="C393" s="296" t="s">
        <v>21</v>
      </c>
      <c r="D393" s="296" t="s">
        <v>21</v>
      </c>
      <c r="E393" s="19" t="s">
        <v>21</v>
      </c>
      <c r="F393" s="297">
        <v>0</v>
      </c>
      <c r="G393" s="36"/>
      <c r="H393" s="41"/>
    </row>
    <row r="394" spans="1:8" s="2" customFormat="1" ht="16.899999999999999" customHeight="1">
      <c r="A394" s="36"/>
      <c r="B394" s="41"/>
      <c r="C394" s="296" t="s">
        <v>1123</v>
      </c>
      <c r="D394" s="296" t="s">
        <v>240</v>
      </c>
      <c r="E394" s="19" t="s">
        <v>21</v>
      </c>
      <c r="F394" s="297">
        <v>29.69</v>
      </c>
      <c r="G394" s="36"/>
      <c r="H394" s="41"/>
    </row>
    <row r="395" spans="1:8" s="2" customFormat="1" ht="16.899999999999999" customHeight="1">
      <c r="A395" s="36"/>
      <c r="B395" s="41"/>
      <c r="C395" s="298" t="s">
        <v>5152</v>
      </c>
      <c r="D395" s="36"/>
      <c r="E395" s="36"/>
      <c r="F395" s="36"/>
      <c r="G395" s="36"/>
      <c r="H395" s="41"/>
    </row>
    <row r="396" spans="1:8" s="2" customFormat="1" ht="16.899999999999999" customHeight="1">
      <c r="A396" s="36"/>
      <c r="B396" s="41"/>
      <c r="C396" s="296" t="s">
        <v>1721</v>
      </c>
      <c r="D396" s="296" t="s">
        <v>5209</v>
      </c>
      <c r="E396" s="19" t="s">
        <v>216</v>
      </c>
      <c r="F396" s="297">
        <v>29.69</v>
      </c>
      <c r="G396" s="36"/>
      <c r="H396" s="41"/>
    </row>
    <row r="397" spans="1:8" s="2" customFormat="1" ht="16.899999999999999" customHeight="1">
      <c r="A397" s="36"/>
      <c r="B397" s="41"/>
      <c r="C397" s="296" t="s">
        <v>1729</v>
      </c>
      <c r="D397" s="296" t="s">
        <v>5205</v>
      </c>
      <c r="E397" s="19" t="s">
        <v>216</v>
      </c>
      <c r="F397" s="297">
        <v>34.143999999999998</v>
      </c>
      <c r="G397" s="36"/>
      <c r="H397" s="41"/>
    </row>
    <row r="398" spans="1:8" s="2" customFormat="1" ht="16.899999999999999" customHeight="1">
      <c r="A398" s="36"/>
      <c r="B398" s="41"/>
      <c r="C398" s="292" t="s">
        <v>1126</v>
      </c>
      <c r="D398" s="293" t="s">
        <v>21</v>
      </c>
      <c r="E398" s="294" t="s">
        <v>21</v>
      </c>
      <c r="F398" s="295">
        <v>237.553</v>
      </c>
      <c r="G398" s="36"/>
      <c r="H398" s="41"/>
    </row>
    <row r="399" spans="1:8" s="2" customFormat="1" ht="16.899999999999999" customHeight="1">
      <c r="A399" s="36"/>
      <c r="B399" s="41"/>
      <c r="C399" s="296" t="s">
        <v>21</v>
      </c>
      <c r="D399" s="296" t="s">
        <v>1712</v>
      </c>
      <c r="E399" s="19" t="s">
        <v>21</v>
      </c>
      <c r="F399" s="297">
        <v>0</v>
      </c>
      <c r="G399" s="36"/>
      <c r="H399" s="41"/>
    </row>
    <row r="400" spans="1:8" s="2" customFormat="1" ht="16.899999999999999" customHeight="1">
      <c r="A400" s="36"/>
      <c r="B400" s="41"/>
      <c r="C400" s="296" t="s">
        <v>21</v>
      </c>
      <c r="D400" s="296" t="s">
        <v>1147</v>
      </c>
      <c r="E400" s="19" t="s">
        <v>21</v>
      </c>
      <c r="F400" s="297">
        <v>136.19999999999999</v>
      </c>
      <c r="G400" s="36"/>
      <c r="H400" s="41"/>
    </row>
    <row r="401" spans="1:8" s="2" customFormat="1" ht="16.899999999999999" customHeight="1">
      <c r="A401" s="36"/>
      <c r="B401" s="41"/>
      <c r="C401" s="296" t="s">
        <v>21</v>
      </c>
      <c r="D401" s="296" t="s">
        <v>21</v>
      </c>
      <c r="E401" s="19" t="s">
        <v>21</v>
      </c>
      <c r="F401" s="297">
        <v>0</v>
      </c>
      <c r="G401" s="36"/>
      <c r="H401" s="41"/>
    </row>
    <row r="402" spans="1:8" s="2" customFormat="1" ht="16.899999999999999" customHeight="1">
      <c r="A402" s="36"/>
      <c r="B402" s="41"/>
      <c r="C402" s="296" t="s">
        <v>21</v>
      </c>
      <c r="D402" s="296" t="s">
        <v>1744</v>
      </c>
      <c r="E402" s="19" t="s">
        <v>21</v>
      </c>
      <c r="F402" s="297">
        <v>0</v>
      </c>
      <c r="G402" s="36"/>
      <c r="H402" s="41"/>
    </row>
    <row r="403" spans="1:8" s="2" customFormat="1" ht="16.899999999999999" customHeight="1">
      <c r="A403" s="36"/>
      <c r="B403" s="41"/>
      <c r="C403" s="296" t="s">
        <v>21</v>
      </c>
      <c r="D403" s="296" t="s">
        <v>1745</v>
      </c>
      <c r="E403" s="19" t="s">
        <v>21</v>
      </c>
      <c r="F403" s="297">
        <v>0</v>
      </c>
      <c r="G403" s="36"/>
      <c r="H403" s="41"/>
    </row>
    <row r="404" spans="1:8" s="2" customFormat="1" ht="16.899999999999999" customHeight="1">
      <c r="A404" s="36"/>
      <c r="B404" s="41"/>
      <c r="C404" s="296" t="s">
        <v>21</v>
      </c>
      <c r="D404" s="296" t="s">
        <v>1746</v>
      </c>
      <c r="E404" s="19" t="s">
        <v>21</v>
      </c>
      <c r="F404" s="297">
        <v>101.35299999999999</v>
      </c>
      <c r="G404" s="36"/>
      <c r="H404" s="41"/>
    </row>
    <row r="405" spans="1:8" s="2" customFormat="1" ht="16.899999999999999" customHeight="1">
      <c r="A405" s="36"/>
      <c r="B405" s="41"/>
      <c r="C405" s="296" t="s">
        <v>21</v>
      </c>
      <c r="D405" s="296" t="s">
        <v>21</v>
      </c>
      <c r="E405" s="19" t="s">
        <v>21</v>
      </c>
      <c r="F405" s="297">
        <v>0</v>
      </c>
      <c r="G405" s="36"/>
      <c r="H405" s="41"/>
    </row>
    <row r="406" spans="1:8" s="2" customFormat="1" ht="16.899999999999999" customHeight="1">
      <c r="A406" s="36"/>
      <c r="B406" s="41"/>
      <c r="C406" s="296" t="s">
        <v>1126</v>
      </c>
      <c r="D406" s="296" t="s">
        <v>240</v>
      </c>
      <c r="E406" s="19" t="s">
        <v>21</v>
      </c>
      <c r="F406" s="297">
        <v>237.553</v>
      </c>
      <c r="G406" s="36"/>
      <c r="H406" s="41"/>
    </row>
    <row r="407" spans="1:8" s="2" customFormat="1" ht="16.899999999999999" customHeight="1">
      <c r="A407" s="36"/>
      <c r="B407" s="41"/>
      <c r="C407" s="298" t="s">
        <v>5152</v>
      </c>
      <c r="D407" s="36"/>
      <c r="E407" s="36"/>
      <c r="F407" s="36"/>
      <c r="G407" s="36"/>
      <c r="H407" s="41"/>
    </row>
    <row r="408" spans="1:8" s="2" customFormat="1" ht="16.899999999999999" customHeight="1">
      <c r="A408" s="36"/>
      <c r="B408" s="41"/>
      <c r="C408" s="296" t="s">
        <v>1741</v>
      </c>
      <c r="D408" s="296" t="s">
        <v>5210</v>
      </c>
      <c r="E408" s="19" t="s">
        <v>216</v>
      </c>
      <c r="F408" s="297">
        <v>237.553</v>
      </c>
      <c r="G408" s="36"/>
      <c r="H408" s="41"/>
    </row>
    <row r="409" spans="1:8" s="2" customFormat="1" ht="16.899999999999999" customHeight="1">
      <c r="A409" s="36"/>
      <c r="B409" s="41"/>
      <c r="C409" s="296" t="s">
        <v>1733</v>
      </c>
      <c r="D409" s="296" t="s">
        <v>1734</v>
      </c>
      <c r="E409" s="19" t="s">
        <v>216</v>
      </c>
      <c r="F409" s="297">
        <v>237.553</v>
      </c>
      <c r="G409" s="36"/>
      <c r="H409" s="41"/>
    </row>
    <row r="410" spans="1:8" s="2" customFormat="1" ht="16.899999999999999" customHeight="1">
      <c r="A410" s="36"/>
      <c r="B410" s="41"/>
      <c r="C410" s="296" t="s">
        <v>1737</v>
      </c>
      <c r="D410" s="296" t="s">
        <v>1738</v>
      </c>
      <c r="E410" s="19" t="s">
        <v>216</v>
      </c>
      <c r="F410" s="297">
        <v>273.18599999999998</v>
      </c>
      <c r="G410" s="36"/>
      <c r="H410" s="41"/>
    </row>
    <row r="411" spans="1:8" s="2" customFormat="1" ht="16.899999999999999" customHeight="1">
      <c r="A411" s="36"/>
      <c r="B411" s="41"/>
      <c r="C411" s="296" t="s">
        <v>1747</v>
      </c>
      <c r="D411" s="296" t="s">
        <v>1748</v>
      </c>
      <c r="E411" s="19" t="s">
        <v>216</v>
      </c>
      <c r="F411" s="297">
        <v>273.18599999999998</v>
      </c>
      <c r="G411" s="36"/>
      <c r="H411" s="41"/>
    </row>
    <row r="412" spans="1:8" s="2" customFormat="1" ht="16.899999999999999" customHeight="1">
      <c r="A412" s="36"/>
      <c r="B412" s="41"/>
      <c r="C412" s="292" t="s">
        <v>1128</v>
      </c>
      <c r="D412" s="293" t="s">
        <v>21</v>
      </c>
      <c r="E412" s="294" t="s">
        <v>21</v>
      </c>
      <c r="F412" s="295">
        <v>29.143000000000001</v>
      </c>
      <c r="G412" s="36"/>
      <c r="H412" s="41"/>
    </row>
    <row r="413" spans="1:8" s="2" customFormat="1" ht="16.899999999999999" customHeight="1">
      <c r="A413" s="36"/>
      <c r="B413" s="41"/>
      <c r="C413" s="296" t="s">
        <v>21</v>
      </c>
      <c r="D413" s="296" t="s">
        <v>21</v>
      </c>
      <c r="E413" s="19" t="s">
        <v>21</v>
      </c>
      <c r="F413" s="297">
        <v>0</v>
      </c>
      <c r="G413" s="36"/>
      <c r="H413" s="41"/>
    </row>
    <row r="414" spans="1:8" s="2" customFormat="1" ht="16.899999999999999" customHeight="1">
      <c r="A414" s="36"/>
      <c r="B414" s="41"/>
      <c r="C414" s="296" t="s">
        <v>21</v>
      </c>
      <c r="D414" s="296" t="s">
        <v>1726</v>
      </c>
      <c r="E414" s="19" t="s">
        <v>21</v>
      </c>
      <c r="F414" s="297">
        <v>0</v>
      </c>
      <c r="G414" s="36"/>
      <c r="H414" s="41"/>
    </row>
    <row r="415" spans="1:8" s="2" customFormat="1" ht="16.899999999999999" customHeight="1">
      <c r="A415" s="36"/>
      <c r="B415" s="41"/>
      <c r="C415" s="296" t="s">
        <v>21</v>
      </c>
      <c r="D415" s="296" t="s">
        <v>1804</v>
      </c>
      <c r="E415" s="19" t="s">
        <v>21</v>
      </c>
      <c r="F415" s="297">
        <v>0</v>
      </c>
      <c r="G415" s="36"/>
      <c r="H415" s="41"/>
    </row>
    <row r="416" spans="1:8" s="2" customFormat="1" ht="16.899999999999999" customHeight="1">
      <c r="A416" s="36"/>
      <c r="B416" s="41"/>
      <c r="C416" s="296" t="s">
        <v>21</v>
      </c>
      <c r="D416" s="296" t="s">
        <v>1805</v>
      </c>
      <c r="E416" s="19" t="s">
        <v>21</v>
      </c>
      <c r="F416" s="297">
        <v>29.143000000000001</v>
      </c>
      <c r="G416" s="36"/>
      <c r="H416" s="41"/>
    </row>
    <row r="417" spans="1:8" s="2" customFormat="1" ht="16.899999999999999" customHeight="1">
      <c r="A417" s="36"/>
      <c r="B417" s="41"/>
      <c r="C417" s="296" t="s">
        <v>21</v>
      </c>
      <c r="D417" s="296" t="s">
        <v>21</v>
      </c>
      <c r="E417" s="19" t="s">
        <v>21</v>
      </c>
      <c r="F417" s="297">
        <v>0</v>
      </c>
      <c r="G417" s="36"/>
      <c r="H417" s="41"/>
    </row>
    <row r="418" spans="1:8" s="2" customFormat="1" ht="16.899999999999999" customHeight="1">
      <c r="A418" s="36"/>
      <c r="B418" s="41"/>
      <c r="C418" s="296" t="s">
        <v>1128</v>
      </c>
      <c r="D418" s="296" t="s">
        <v>240</v>
      </c>
      <c r="E418" s="19" t="s">
        <v>21</v>
      </c>
      <c r="F418" s="297">
        <v>29.143000000000001</v>
      </c>
      <c r="G418" s="36"/>
      <c r="H418" s="41"/>
    </row>
    <row r="419" spans="1:8" s="2" customFormat="1" ht="16.899999999999999" customHeight="1">
      <c r="A419" s="36"/>
      <c r="B419" s="41"/>
      <c r="C419" s="298" t="s">
        <v>5152</v>
      </c>
      <c r="D419" s="36"/>
      <c r="E419" s="36"/>
      <c r="F419" s="36"/>
      <c r="G419" s="36"/>
      <c r="H419" s="41"/>
    </row>
    <row r="420" spans="1:8" s="2" customFormat="1" ht="16.899999999999999" customHeight="1">
      <c r="A420" s="36"/>
      <c r="B420" s="41"/>
      <c r="C420" s="296" t="s">
        <v>1797</v>
      </c>
      <c r="D420" s="296" t="s">
        <v>1798</v>
      </c>
      <c r="E420" s="19" t="s">
        <v>216</v>
      </c>
      <c r="F420" s="297">
        <v>269.101</v>
      </c>
      <c r="G420" s="36"/>
      <c r="H420" s="41"/>
    </row>
    <row r="421" spans="1:8" s="2" customFormat="1" ht="16.899999999999999" customHeight="1">
      <c r="A421" s="36"/>
      <c r="B421" s="41"/>
      <c r="C421" s="296" t="s">
        <v>1810</v>
      </c>
      <c r="D421" s="296" t="s">
        <v>1811</v>
      </c>
      <c r="E421" s="19" t="s">
        <v>216</v>
      </c>
      <c r="F421" s="297">
        <v>29.725999999999999</v>
      </c>
      <c r="G421" s="36"/>
      <c r="H421" s="41"/>
    </row>
    <row r="422" spans="1:8" s="2" customFormat="1" ht="16.899999999999999" customHeight="1">
      <c r="A422" s="36"/>
      <c r="B422" s="41"/>
      <c r="C422" s="292" t="s">
        <v>1130</v>
      </c>
      <c r="D422" s="293" t="s">
        <v>21</v>
      </c>
      <c r="E422" s="294" t="s">
        <v>21</v>
      </c>
      <c r="F422" s="295">
        <v>345.53199999999998</v>
      </c>
      <c r="G422" s="36"/>
      <c r="H422" s="41"/>
    </row>
    <row r="423" spans="1:8" s="2" customFormat="1" ht="16.899999999999999" customHeight="1">
      <c r="A423" s="36"/>
      <c r="B423" s="41"/>
      <c r="C423" s="296" t="s">
        <v>21</v>
      </c>
      <c r="D423" s="296" t="s">
        <v>1849</v>
      </c>
      <c r="E423" s="19" t="s">
        <v>21</v>
      </c>
      <c r="F423" s="297">
        <v>0</v>
      </c>
      <c r="G423" s="36"/>
      <c r="H423" s="41"/>
    </row>
    <row r="424" spans="1:8" s="2" customFormat="1" ht="16.899999999999999" customHeight="1">
      <c r="A424" s="36"/>
      <c r="B424" s="41"/>
      <c r="C424" s="296" t="s">
        <v>21</v>
      </c>
      <c r="D424" s="296" t="s">
        <v>1850</v>
      </c>
      <c r="E424" s="19" t="s">
        <v>21</v>
      </c>
      <c r="F424" s="297">
        <v>0</v>
      </c>
      <c r="G424" s="36"/>
      <c r="H424" s="41"/>
    </row>
    <row r="425" spans="1:8" s="2" customFormat="1" ht="16.899999999999999" customHeight="1">
      <c r="A425" s="36"/>
      <c r="B425" s="41"/>
      <c r="C425" s="296" t="s">
        <v>21</v>
      </c>
      <c r="D425" s="296" t="s">
        <v>1851</v>
      </c>
      <c r="E425" s="19" t="s">
        <v>21</v>
      </c>
      <c r="F425" s="297">
        <v>399.572</v>
      </c>
      <c r="G425" s="36"/>
      <c r="H425" s="41"/>
    </row>
    <row r="426" spans="1:8" s="2" customFormat="1" ht="16.899999999999999" customHeight="1">
      <c r="A426" s="36"/>
      <c r="B426" s="41"/>
      <c r="C426" s="296" t="s">
        <v>21</v>
      </c>
      <c r="D426" s="296" t="s">
        <v>21</v>
      </c>
      <c r="E426" s="19" t="s">
        <v>21</v>
      </c>
      <c r="F426" s="297">
        <v>0</v>
      </c>
      <c r="G426" s="36"/>
      <c r="H426" s="41"/>
    </row>
    <row r="427" spans="1:8" s="2" customFormat="1" ht="16.899999999999999" customHeight="1">
      <c r="A427" s="36"/>
      <c r="B427" s="41"/>
      <c r="C427" s="296" t="s">
        <v>21</v>
      </c>
      <c r="D427" s="296" t="s">
        <v>1852</v>
      </c>
      <c r="E427" s="19" t="s">
        <v>21</v>
      </c>
      <c r="F427" s="297">
        <v>0</v>
      </c>
      <c r="G427" s="36"/>
      <c r="H427" s="41"/>
    </row>
    <row r="428" spans="1:8" s="2" customFormat="1" ht="16.899999999999999" customHeight="1">
      <c r="A428" s="36"/>
      <c r="B428" s="41"/>
      <c r="C428" s="296" t="s">
        <v>21</v>
      </c>
      <c r="D428" s="296" t="s">
        <v>1853</v>
      </c>
      <c r="E428" s="19" t="s">
        <v>21</v>
      </c>
      <c r="F428" s="297">
        <v>-54.04</v>
      </c>
      <c r="G428" s="36"/>
      <c r="H428" s="41"/>
    </row>
    <row r="429" spans="1:8" s="2" customFormat="1" ht="16.899999999999999" customHeight="1">
      <c r="A429" s="36"/>
      <c r="B429" s="41"/>
      <c r="C429" s="296" t="s">
        <v>21</v>
      </c>
      <c r="D429" s="296" t="s">
        <v>21</v>
      </c>
      <c r="E429" s="19" t="s">
        <v>21</v>
      </c>
      <c r="F429" s="297">
        <v>0</v>
      </c>
      <c r="G429" s="36"/>
      <c r="H429" s="41"/>
    </row>
    <row r="430" spans="1:8" s="2" customFormat="1" ht="16.899999999999999" customHeight="1">
      <c r="A430" s="36"/>
      <c r="B430" s="41"/>
      <c r="C430" s="296" t="s">
        <v>21</v>
      </c>
      <c r="D430" s="296" t="s">
        <v>21</v>
      </c>
      <c r="E430" s="19" t="s">
        <v>21</v>
      </c>
      <c r="F430" s="297">
        <v>0</v>
      </c>
      <c r="G430" s="36"/>
      <c r="H430" s="41"/>
    </row>
    <row r="431" spans="1:8" s="2" customFormat="1" ht="16.899999999999999" customHeight="1">
      <c r="A431" s="36"/>
      <c r="B431" s="41"/>
      <c r="C431" s="296" t="s">
        <v>1130</v>
      </c>
      <c r="D431" s="296" t="s">
        <v>240</v>
      </c>
      <c r="E431" s="19" t="s">
        <v>21</v>
      </c>
      <c r="F431" s="297">
        <v>345.53199999999998</v>
      </c>
      <c r="G431" s="36"/>
      <c r="H431" s="41"/>
    </row>
    <row r="432" spans="1:8" s="2" customFormat="1" ht="16.899999999999999" customHeight="1">
      <c r="A432" s="36"/>
      <c r="B432" s="41"/>
      <c r="C432" s="298" t="s">
        <v>5152</v>
      </c>
      <c r="D432" s="36"/>
      <c r="E432" s="36"/>
      <c r="F432" s="36"/>
      <c r="G432" s="36"/>
      <c r="H432" s="41"/>
    </row>
    <row r="433" spans="1:8" s="2" customFormat="1" ht="16.899999999999999" customHeight="1">
      <c r="A433" s="36"/>
      <c r="B433" s="41"/>
      <c r="C433" s="296" t="s">
        <v>1846</v>
      </c>
      <c r="D433" s="296" t="s">
        <v>5211</v>
      </c>
      <c r="E433" s="19" t="s">
        <v>216</v>
      </c>
      <c r="F433" s="297">
        <v>691.06399999999996</v>
      </c>
      <c r="G433" s="36"/>
      <c r="H433" s="41"/>
    </row>
    <row r="434" spans="1:8" s="2" customFormat="1" ht="16.899999999999999" customHeight="1">
      <c r="A434" s="36"/>
      <c r="B434" s="41"/>
      <c r="C434" s="296" t="s">
        <v>1855</v>
      </c>
      <c r="D434" s="296" t="s">
        <v>1856</v>
      </c>
      <c r="E434" s="19" t="s">
        <v>216</v>
      </c>
      <c r="F434" s="297">
        <v>704.88499999999999</v>
      </c>
      <c r="G434" s="36"/>
      <c r="H434" s="41"/>
    </row>
    <row r="435" spans="1:8" s="2" customFormat="1" ht="16.899999999999999" customHeight="1">
      <c r="A435" s="36"/>
      <c r="B435" s="41"/>
      <c r="C435" s="292" t="s">
        <v>1132</v>
      </c>
      <c r="D435" s="293" t="s">
        <v>21</v>
      </c>
      <c r="E435" s="294" t="s">
        <v>21</v>
      </c>
      <c r="F435" s="295">
        <v>239.958</v>
      </c>
      <c r="G435" s="36"/>
      <c r="H435" s="41"/>
    </row>
    <row r="436" spans="1:8" s="2" customFormat="1" ht="16.899999999999999" customHeight="1">
      <c r="A436" s="36"/>
      <c r="B436" s="41"/>
      <c r="C436" s="296" t="s">
        <v>21</v>
      </c>
      <c r="D436" s="296" t="s">
        <v>1800</v>
      </c>
      <c r="E436" s="19" t="s">
        <v>21</v>
      </c>
      <c r="F436" s="297">
        <v>0</v>
      </c>
      <c r="G436" s="36"/>
      <c r="H436" s="41"/>
    </row>
    <row r="437" spans="1:8" s="2" customFormat="1" ht="16.899999999999999" customHeight="1">
      <c r="A437" s="36"/>
      <c r="B437" s="41"/>
      <c r="C437" s="296" t="s">
        <v>21</v>
      </c>
      <c r="D437" s="296" t="s">
        <v>1801</v>
      </c>
      <c r="E437" s="19" t="s">
        <v>21</v>
      </c>
      <c r="F437" s="297">
        <v>165.05199999999999</v>
      </c>
      <c r="G437" s="36"/>
      <c r="H437" s="41"/>
    </row>
    <row r="438" spans="1:8" s="2" customFormat="1" ht="16.899999999999999" customHeight="1">
      <c r="A438" s="36"/>
      <c r="B438" s="41"/>
      <c r="C438" s="296" t="s">
        <v>21</v>
      </c>
      <c r="D438" s="296" t="s">
        <v>21</v>
      </c>
      <c r="E438" s="19" t="s">
        <v>21</v>
      </c>
      <c r="F438" s="297">
        <v>0</v>
      </c>
      <c r="G438" s="36"/>
      <c r="H438" s="41"/>
    </row>
    <row r="439" spans="1:8" s="2" customFormat="1" ht="16.899999999999999" customHeight="1">
      <c r="A439" s="36"/>
      <c r="B439" s="41"/>
      <c r="C439" s="296" t="s">
        <v>21</v>
      </c>
      <c r="D439" s="296" t="s">
        <v>1727</v>
      </c>
      <c r="E439" s="19" t="s">
        <v>21</v>
      </c>
      <c r="F439" s="297">
        <v>0</v>
      </c>
      <c r="G439" s="36"/>
      <c r="H439" s="41"/>
    </row>
    <row r="440" spans="1:8" s="2" customFormat="1" ht="16.899999999999999" customHeight="1">
      <c r="A440" s="36"/>
      <c r="B440" s="41"/>
      <c r="C440" s="296" t="s">
        <v>21</v>
      </c>
      <c r="D440" s="296" t="s">
        <v>1802</v>
      </c>
      <c r="E440" s="19" t="s">
        <v>21</v>
      </c>
      <c r="F440" s="297">
        <v>69.350999999999999</v>
      </c>
      <c r="G440" s="36"/>
      <c r="H440" s="41"/>
    </row>
    <row r="441" spans="1:8" s="2" customFormat="1" ht="16.899999999999999" customHeight="1">
      <c r="A441" s="36"/>
      <c r="B441" s="41"/>
      <c r="C441" s="296" t="s">
        <v>21</v>
      </c>
      <c r="D441" s="296" t="s">
        <v>1803</v>
      </c>
      <c r="E441" s="19" t="s">
        <v>21</v>
      </c>
      <c r="F441" s="297">
        <v>5.5549999999999997</v>
      </c>
      <c r="G441" s="36"/>
      <c r="H441" s="41"/>
    </row>
    <row r="442" spans="1:8" s="2" customFormat="1" ht="16.899999999999999" customHeight="1">
      <c r="A442" s="36"/>
      <c r="B442" s="41"/>
      <c r="C442" s="296" t="s">
        <v>21</v>
      </c>
      <c r="D442" s="296" t="s">
        <v>21</v>
      </c>
      <c r="E442" s="19" t="s">
        <v>21</v>
      </c>
      <c r="F442" s="297">
        <v>0</v>
      </c>
      <c r="G442" s="36"/>
      <c r="H442" s="41"/>
    </row>
    <row r="443" spans="1:8" s="2" customFormat="1" ht="16.899999999999999" customHeight="1">
      <c r="A443" s="36"/>
      <c r="B443" s="41"/>
      <c r="C443" s="296" t="s">
        <v>1132</v>
      </c>
      <c r="D443" s="296" t="s">
        <v>240</v>
      </c>
      <c r="E443" s="19" t="s">
        <v>21</v>
      </c>
      <c r="F443" s="297">
        <v>239.958</v>
      </c>
      <c r="G443" s="36"/>
      <c r="H443" s="41"/>
    </row>
    <row r="444" spans="1:8" s="2" customFormat="1" ht="16.899999999999999" customHeight="1">
      <c r="A444" s="36"/>
      <c r="B444" s="41"/>
      <c r="C444" s="298" t="s">
        <v>5152</v>
      </c>
      <c r="D444" s="36"/>
      <c r="E444" s="36"/>
      <c r="F444" s="36"/>
      <c r="G444" s="36"/>
      <c r="H444" s="41"/>
    </row>
    <row r="445" spans="1:8" s="2" customFormat="1" ht="16.899999999999999" customHeight="1">
      <c r="A445" s="36"/>
      <c r="B445" s="41"/>
      <c r="C445" s="296" t="s">
        <v>1797</v>
      </c>
      <c r="D445" s="296" t="s">
        <v>1798</v>
      </c>
      <c r="E445" s="19" t="s">
        <v>216</v>
      </c>
      <c r="F445" s="297">
        <v>269.101</v>
      </c>
      <c r="G445" s="36"/>
      <c r="H445" s="41"/>
    </row>
    <row r="446" spans="1:8" s="2" customFormat="1" ht="16.899999999999999" customHeight="1">
      <c r="A446" s="36"/>
      <c r="B446" s="41"/>
      <c r="C446" s="296" t="s">
        <v>1806</v>
      </c>
      <c r="D446" s="296" t="s">
        <v>1807</v>
      </c>
      <c r="E446" s="19" t="s">
        <v>216</v>
      </c>
      <c r="F446" s="297">
        <v>244.75700000000001</v>
      </c>
      <c r="G446" s="36"/>
      <c r="H446" s="41"/>
    </row>
    <row r="447" spans="1:8" s="2" customFormat="1" ht="16.899999999999999" customHeight="1">
      <c r="A447" s="36"/>
      <c r="B447" s="41"/>
      <c r="C447" s="292" t="s">
        <v>1134</v>
      </c>
      <c r="D447" s="293" t="s">
        <v>21</v>
      </c>
      <c r="E447" s="294" t="s">
        <v>21</v>
      </c>
      <c r="F447" s="295">
        <v>27.692</v>
      </c>
      <c r="G447" s="36"/>
      <c r="H447" s="41"/>
    </row>
    <row r="448" spans="1:8" s="2" customFormat="1" ht="16.899999999999999" customHeight="1">
      <c r="A448" s="36"/>
      <c r="B448" s="41"/>
      <c r="C448" s="296" t="s">
        <v>21</v>
      </c>
      <c r="D448" s="296" t="s">
        <v>1744</v>
      </c>
      <c r="E448" s="19" t="s">
        <v>21</v>
      </c>
      <c r="F448" s="297">
        <v>0</v>
      </c>
      <c r="G448" s="36"/>
      <c r="H448" s="41"/>
    </row>
    <row r="449" spans="1:8" s="2" customFormat="1" ht="16.899999999999999" customHeight="1">
      <c r="A449" s="36"/>
      <c r="B449" s="41"/>
      <c r="C449" s="296" t="s">
        <v>21</v>
      </c>
      <c r="D449" s="296" t="s">
        <v>1745</v>
      </c>
      <c r="E449" s="19" t="s">
        <v>21</v>
      </c>
      <c r="F449" s="297">
        <v>0</v>
      </c>
      <c r="G449" s="36"/>
      <c r="H449" s="41"/>
    </row>
    <row r="450" spans="1:8" s="2" customFormat="1" ht="16.899999999999999" customHeight="1">
      <c r="A450" s="36"/>
      <c r="B450" s="41"/>
      <c r="C450" s="296" t="s">
        <v>21</v>
      </c>
      <c r="D450" s="296" t="s">
        <v>1841</v>
      </c>
      <c r="E450" s="19" t="s">
        <v>21</v>
      </c>
      <c r="F450" s="297">
        <v>27.692</v>
      </c>
      <c r="G450" s="36"/>
      <c r="H450" s="41"/>
    </row>
    <row r="451" spans="1:8" s="2" customFormat="1" ht="16.899999999999999" customHeight="1">
      <c r="A451" s="36"/>
      <c r="B451" s="41"/>
      <c r="C451" s="296" t="s">
        <v>21</v>
      </c>
      <c r="D451" s="296" t="s">
        <v>21</v>
      </c>
      <c r="E451" s="19" t="s">
        <v>21</v>
      </c>
      <c r="F451" s="297">
        <v>0</v>
      </c>
      <c r="G451" s="36"/>
      <c r="H451" s="41"/>
    </row>
    <row r="452" spans="1:8" s="2" customFormat="1" ht="16.899999999999999" customHeight="1">
      <c r="A452" s="36"/>
      <c r="B452" s="41"/>
      <c r="C452" s="296" t="s">
        <v>21</v>
      </c>
      <c r="D452" s="296" t="s">
        <v>21</v>
      </c>
      <c r="E452" s="19" t="s">
        <v>21</v>
      </c>
      <c r="F452" s="297">
        <v>0</v>
      </c>
      <c r="G452" s="36"/>
      <c r="H452" s="41"/>
    </row>
    <row r="453" spans="1:8" s="2" customFormat="1" ht="16.899999999999999" customHeight="1">
      <c r="A453" s="36"/>
      <c r="B453" s="41"/>
      <c r="C453" s="296" t="s">
        <v>1134</v>
      </c>
      <c r="D453" s="296" t="s">
        <v>240</v>
      </c>
      <c r="E453" s="19" t="s">
        <v>21</v>
      </c>
      <c r="F453" s="297">
        <v>27.692</v>
      </c>
      <c r="G453" s="36"/>
      <c r="H453" s="41"/>
    </row>
    <row r="454" spans="1:8" s="2" customFormat="1" ht="16.899999999999999" customHeight="1">
      <c r="A454" s="36"/>
      <c r="B454" s="41"/>
      <c r="C454" s="298" t="s">
        <v>5152</v>
      </c>
      <c r="D454" s="36"/>
      <c r="E454" s="36"/>
      <c r="F454" s="36"/>
      <c r="G454" s="36"/>
      <c r="H454" s="41"/>
    </row>
    <row r="455" spans="1:8" s="2" customFormat="1" ht="16.899999999999999" customHeight="1">
      <c r="A455" s="36"/>
      <c r="B455" s="41"/>
      <c r="C455" s="296" t="s">
        <v>1838</v>
      </c>
      <c r="D455" s="296" t="s">
        <v>5212</v>
      </c>
      <c r="E455" s="19" t="s">
        <v>216</v>
      </c>
      <c r="F455" s="297">
        <v>27.692</v>
      </c>
      <c r="G455" s="36"/>
      <c r="H455" s="41"/>
    </row>
    <row r="456" spans="1:8" s="2" customFormat="1" ht="16.899999999999999" customHeight="1">
      <c r="A456" s="36"/>
      <c r="B456" s="41"/>
      <c r="C456" s="296" t="s">
        <v>1842</v>
      </c>
      <c r="D456" s="296" t="s">
        <v>1843</v>
      </c>
      <c r="E456" s="19" t="s">
        <v>248</v>
      </c>
      <c r="F456" s="297">
        <v>1.6950000000000001</v>
      </c>
      <c r="G456" s="36"/>
      <c r="H456" s="41"/>
    </row>
    <row r="457" spans="1:8" s="2" customFormat="1" ht="16.899999999999999" customHeight="1">
      <c r="A457" s="36"/>
      <c r="B457" s="41"/>
      <c r="C457" s="292" t="s">
        <v>1136</v>
      </c>
      <c r="D457" s="293" t="s">
        <v>21</v>
      </c>
      <c r="E457" s="294" t="s">
        <v>21</v>
      </c>
      <c r="F457" s="295">
        <v>15.39</v>
      </c>
      <c r="G457" s="36"/>
      <c r="H457" s="41"/>
    </row>
    <row r="458" spans="1:8" s="2" customFormat="1" ht="16.899999999999999" customHeight="1">
      <c r="A458" s="36"/>
      <c r="B458" s="41"/>
      <c r="C458" s="296" t="s">
        <v>21</v>
      </c>
      <c r="D458" s="296" t="s">
        <v>1314</v>
      </c>
      <c r="E458" s="19" t="s">
        <v>21</v>
      </c>
      <c r="F458" s="297">
        <v>0</v>
      </c>
      <c r="G458" s="36"/>
      <c r="H458" s="41"/>
    </row>
    <row r="459" spans="1:8" s="2" customFormat="1" ht="16.899999999999999" customHeight="1">
      <c r="A459" s="36"/>
      <c r="B459" s="41"/>
      <c r="C459" s="296" t="s">
        <v>21</v>
      </c>
      <c r="D459" s="296" t="s">
        <v>1393</v>
      </c>
      <c r="E459" s="19" t="s">
        <v>21</v>
      </c>
      <c r="F459" s="297">
        <v>10.8</v>
      </c>
      <c r="G459" s="36"/>
      <c r="H459" s="41"/>
    </row>
    <row r="460" spans="1:8" s="2" customFormat="1" ht="16.899999999999999" customHeight="1">
      <c r="A460" s="36"/>
      <c r="B460" s="41"/>
      <c r="C460" s="296" t="s">
        <v>21</v>
      </c>
      <c r="D460" s="296" t="s">
        <v>1394</v>
      </c>
      <c r="E460" s="19" t="s">
        <v>21</v>
      </c>
      <c r="F460" s="297">
        <v>2.88</v>
      </c>
      <c r="G460" s="36"/>
      <c r="H460" s="41"/>
    </row>
    <row r="461" spans="1:8" s="2" customFormat="1" ht="16.899999999999999" customHeight="1">
      <c r="A461" s="36"/>
      <c r="B461" s="41"/>
      <c r="C461" s="296" t="s">
        <v>21</v>
      </c>
      <c r="D461" s="296" t="s">
        <v>1395</v>
      </c>
      <c r="E461" s="19" t="s">
        <v>21</v>
      </c>
      <c r="F461" s="297">
        <v>1.26</v>
      </c>
      <c r="G461" s="36"/>
      <c r="H461" s="41"/>
    </row>
    <row r="462" spans="1:8" s="2" customFormat="1" ht="16.899999999999999" customHeight="1">
      <c r="A462" s="36"/>
      <c r="B462" s="41"/>
      <c r="C462" s="296" t="s">
        <v>21</v>
      </c>
      <c r="D462" s="296" t="s">
        <v>1396</v>
      </c>
      <c r="E462" s="19" t="s">
        <v>21</v>
      </c>
      <c r="F462" s="297">
        <v>0.45</v>
      </c>
      <c r="G462" s="36"/>
      <c r="H462" s="41"/>
    </row>
    <row r="463" spans="1:8" s="2" customFormat="1" ht="16.899999999999999" customHeight="1">
      <c r="A463" s="36"/>
      <c r="B463" s="41"/>
      <c r="C463" s="296" t="s">
        <v>21</v>
      </c>
      <c r="D463" s="296" t="s">
        <v>21</v>
      </c>
      <c r="E463" s="19" t="s">
        <v>21</v>
      </c>
      <c r="F463" s="297">
        <v>0</v>
      </c>
      <c r="G463" s="36"/>
      <c r="H463" s="41"/>
    </row>
    <row r="464" spans="1:8" s="2" customFormat="1" ht="16.899999999999999" customHeight="1">
      <c r="A464" s="36"/>
      <c r="B464" s="41"/>
      <c r="C464" s="296" t="s">
        <v>1136</v>
      </c>
      <c r="D464" s="296" t="s">
        <v>240</v>
      </c>
      <c r="E464" s="19" t="s">
        <v>21</v>
      </c>
      <c r="F464" s="297">
        <v>15.39</v>
      </c>
      <c r="G464" s="36"/>
      <c r="H464" s="41"/>
    </row>
    <row r="465" spans="1:8" s="2" customFormat="1" ht="16.899999999999999" customHeight="1">
      <c r="A465" s="36"/>
      <c r="B465" s="41"/>
      <c r="C465" s="298" t="s">
        <v>5152</v>
      </c>
      <c r="D465" s="36"/>
      <c r="E465" s="36"/>
      <c r="F465" s="36"/>
      <c r="G465" s="36"/>
      <c r="H465" s="41"/>
    </row>
    <row r="466" spans="1:8" s="2" customFormat="1" ht="22.5">
      <c r="A466" s="36"/>
      <c r="B466" s="41"/>
      <c r="C466" s="296" t="s">
        <v>1390</v>
      </c>
      <c r="D466" s="296" t="s">
        <v>1391</v>
      </c>
      <c r="E466" s="19" t="s">
        <v>216</v>
      </c>
      <c r="F466" s="297">
        <v>15.39</v>
      </c>
      <c r="G466" s="36"/>
      <c r="H466" s="41"/>
    </row>
    <row r="467" spans="1:8" s="2" customFormat="1" ht="16.899999999999999" customHeight="1">
      <c r="A467" s="36"/>
      <c r="B467" s="41"/>
      <c r="C467" s="296" t="s">
        <v>1397</v>
      </c>
      <c r="D467" s="296" t="s">
        <v>1398</v>
      </c>
      <c r="E467" s="19" t="s">
        <v>216</v>
      </c>
      <c r="F467" s="297">
        <v>15.698</v>
      </c>
      <c r="G467" s="36"/>
      <c r="H467" s="41"/>
    </row>
    <row r="468" spans="1:8" s="2" customFormat="1" ht="16.899999999999999" customHeight="1">
      <c r="A468" s="36"/>
      <c r="B468" s="41"/>
      <c r="C468" s="292" t="s">
        <v>1138</v>
      </c>
      <c r="D468" s="293" t="s">
        <v>21</v>
      </c>
      <c r="E468" s="294" t="s">
        <v>21</v>
      </c>
      <c r="F468" s="295">
        <v>6.2859999999999996</v>
      </c>
      <c r="G468" s="36"/>
      <c r="H468" s="41"/>
    </row>
    <row r="469" spans="1:8" s="2" customFormat="1" ht="16.899999999999999" customHeight="1">
      <c r="A469" s="36"/>
      <c r="B469" s="41"/>
      <c r="C469" s="296" t="s">
        <v>21</v>
      </c>
      <c r="D469" s="296" t="s">
        <v>1979</v>
      </c>
      <c r="E469" s="19" t="s">
        <v>21</v>
      </c>
      <c r="F469" s="297">
        <v>0</v>
      </c>
      <c r="G469" s="36"/>
      <c r="H469" s="41"/>
    </row>
    <row r="470" spans="1:8" s="2" customFormat="1" ht="16.899999999999999" customHeight="1">
      <c r="A470" s="36"/>
      <c r="B470" s="41"/>
      <c r="C470" s="296" t="s">
        <v>21</v>
      </c>
      <c r="D470" s="296" t="s">
        <v>1980</v>
      </c>
      <c r="E470" s="19" t="s">
        <v>21</v>
      </c>
      <c r="F470" s="297">
        <v>0.60499999999999998</v>
      </c>
      <c r="G470" s="36"/>
      <c r="H470" s="41"/>
    </row>
    <row r="471" spans="1:8" s="2" customFormat="1" ht="16.899999999999999" customHeight="1">
      <c r="A471" s="36"/>
      <c r="B471" s="41"/>
      <c r="C471" s="296" t="s">
        <v>21</v>
      </c>
      <c r="D471" s="296" t="s">
        <v>21</v>
      </c>
      <c r="E471" s="19" t="s">
        <v>21</v>
      </c>
      <c r="F471" s="297">
        <v>0</v>
      </c>
      <c r="G471" s="36"/>
      <c r="H471" s="41"/>
    </row>
    <row r="472" spans="1:8" s="2" customFormat="1" ht="16.899999999999999" customHeight="1">
      <c r="A472" s="36"/>
      <c r="B472" s="41"/>
      <c r="C472" s="296" t="s">
        <v>21</v>
      </c>
      <c r="D472" s="296" t="s">
        <v>1981</v>
      </c>
      <c r="E472" s="19" t="s">
        <v>21</v>
      </c>
      <c r="F472" s="297">
        <v>0</v>
      </c>
      <c r="G472" s="36"/>
      <c r="H472" s="41"/>
    </row>
    <row r="473" spans="1:8" s="2" customFormat="1" ht="16.899999999999999" customHeight="1">
      <c r="A473" s="36"/>
      <c r="B473" s="41"/>
      <c r="C473" s="296" t="s">
        <v>21</v>
      </c>
      <c r="D473" s="296" t="s">
        <v>1982</v>
      </c>
      <c r="E473" s="19" t="s">
        <v>21</v>
      </c>
      <c r="F473" s="297">
        <v>5.681</v>
      </c>
      <c r="G473" s="36"/>
      <c r="H473" s="41"/>
    </row>
    <row r="474" spans="1:8" s="2" customFormat="1" ht="16.899999999999999" customHeight="1">
      <c r="A474" s="36"/>
      <c r="B474" s="41"/>
      <c r="C474" s="296" t="s">
        <v>21</v>
      </c>
      <c r="D474" s="296" t="s">
        <v>21</v>
      </c>
      <c r="E474" s="19" t="s">
        <v>21</v>
      </c>
      <c r="F474" s="297">
        <v>0</v>
      </c>
      <c r="G474" s="36"/>
      <c r="H474" s="41"/>
    </row>
    <row r="475" spans="1:8" s="2" customFormat="1" ht="16.899999999999999" customHeight="1">
      <c r="A475" s="36"/>
      <c r="B475" s="41"/>
      <c r="C475" s="296" t="s">
        <v>1138</v>
      </c>
      <c r="D475" s="296" t="s">
        <v>240</v>
      </c>
      <c r="E475" s="19" t="s">
        <v>21</v>
      </c>
      <c r="F475" s="297">
        <v>6.2859999999999996</v>
      </c>
      <c r="G475" s="36"/>
      <c r="H475" s="41"/>
    </row>
    <row r="476" spans="1:8" s="2" customFormat="1" ht="16.899999999999999" customHeight="1">
      <c r="A476" s="36"/>
      <c r="B476" s="41"/>
      <c r="C476" s="298" t="s">
        <v>5152</v>
      </c>
      <c r="D476" s="36"/>
      <c r="E476" s="36"/>
      <c r="F476" s="36"/>
      <c r="G476" s="36"/>
      <c r="H476" s="41"/>
    </row>
    <row r="477" spans="1:8" s="2" customFormat="1" ht="16.899999999999999" customHeight="1">
      <c r="A477" s="36"/>
      <c r="B477" s="41"/>
      <c r="C477" s="296" t="s">
        <v>1976</v>
      </c>
      <c r="D477" s="296" t="s">
        <v>1977</v>
      </c>
      <c r="E477" s="19" t="s">
        <v>248</v>
      </c>
      <c r="F477" s="297">
        <v>6.2859999999999996</v>
      </c>
      <c r="G477" s="36"/>
      <c r="H477" s="41"/>
    </row>
    <row r="478" spans="1:8" s="2" customFormat="1" ht="16.899999999999999" customHeight="1">
      <c r="A478" s="36"/>
      <c r="B478" s="41"/>
      <c r="C478" s="296" t="s">
        <v>1989</v>
      </c>
      <c r="D478" s="296" t="s">
        <v>5207</v>
      </c>
      <c r="E478" s="19" t="s">
        <v>248</v>
      </c>
      <c r="F478" s="297">
        <v>62.767000000000003</v>
      </c>
      <c r="G478" s="36"/>
      <c r="H478" s="41"/>
    </row>
    <row r="479" spans="1:8" s="2" customFormat="1" ht="16.899999999999999" customHeight="1">
      <c r="A479" s="36"/>
      <c r="B479" s="41"/>
      <c r="C479" s="292" t="s">
        <v>1140</v>
      </c>
      <c r="D479" s="293" t="s">
        <v>21</v>
      </c>
      <c r="E479" s="294" t="s">
        <v>21</v>
      </c>
      <c r="F479" s="295">
        <v>1368.9549999999999</v>
      </c>
      <c r="G479" s="36"/>
      <c r="H479" s="41"/>
    </row>
    <row r="480" spans="1:8" s="2" customFormat="1" ht="16.899999999999999" customHeight="1">
      <c r="A480" s="36"/>
      <c r="B480" s="41"/>
      <c r="C480" s="296" t="s">
        <v>21</v>
      </c>
      <c r="D480" s="296" t="s">
        <v>1474</v>
      </c>
      <c r="E480" s="19" t="s">
        <v>21</v>
      </c>
      <c r="F480" s="297">
        <v>0</v>
      </c>
      <c r="G480" s="36"/>
      <c r="H480" s="41"/>
    </row>
    <row r="481" spans="1:8" s="2" customFormat="1" ht="16.899999999999999" customHeight="1">
      <c r="A481" s="36"/>
      <c r="B481" s="41"/>
      <c r="C481" s="296" t="s">
        <v>21</v>
      </c>
      <c r="D481" s="296" t="s">
        <v>1475</v>
      </c>
      <c r="E481" s="19" t="s">
        <v>21</v>
      </c>
      <c r="F481" s="297">
        <v>783.69799999999998</v>
      </c>
      <c r="G481" s="36"/>
      <c r="H481" s="41"/>
    </row>
    <row r="482" spans="1:8" s="2" customFormat="1" ht="16.899999999999999" customHeight="1">
      <c r="A482" s="36"/>
      <c r="B482" s="41"/>
      <c r="C482" s="296" t="s">
        <v>21</v>
      </c>
      <c r="D482" s="296" t="s">
        <v>21</v>
      </c>
      <c r="E482" s="19" t="s">
        <v>21</v>
      </c>
      <c r="F482" s="297">
        <v>0</v>
      </c>
      <c r="G482" s="36"/>
      <c r="H482" s="41"/>
    </row>
    <row r="483" spans="1:8" s="2" customFormat="1" ht="16.899999999999999" customHeight="1">
      <c r="A483" s="36"/>
      <c r="B483" s="41"/>
      <c r="C483" s="296" t="s">
        <v>21</v>
      </c>
      <c r="D483" s="296" t="s">
        <v>1476</v>
      </c>
      <c r="E483" s="19" t="s">
        <v>21</v>
      </c>
      <c r="F483" s="297">
        <v>0</v>
      </c>
      <c r="G483" s="36"/>
      <c r="H483" s="41"/>
    </row>
    <row r="484" spans="1:8" s="2" customFormat="1" ht="16.899999999999999" customHeight="1">
      <c r="A484" s="36"/>
      <c r="B484" s="41"/>
      <c r="C484" s="296" t="s">
        <v>21</v>
      </c>
      <c r="D484" s="296" t="s">
        <v>1477</v>
      </c>
      <c r="E484" s="19" t="s">
        <v>21</v>
      </c>
      <c r="F484" s="297">
        <v>317.93700000000001</v>
      </c>
      <c r="G484" s="36"/>
      <c r="H484" s="41"/>
    </row>
    <row r="485" spans="1:8" s="2" customFormat="1" ht="16.899999999999999" customHeight="1">
      <c r="A485" s="36"/>
      <c r="B485" s="41"/>
      <c r="C485" s="296" t="s">
        <v>21</v>
      </c>
      <c r="D485" s="296" t="s">
        <v>21</v>
      </c>
      <c r="E485" s="19" t="s">
        <v>21</v>
      </c>
      <c r="F485" s="297">
        <v>0</v>
      </c>
      <c r="G485" s="36"/>
      <c r="H485" s="41"/>
    </row>
    <row r="486" spans="1:8" s="2" customFormat="1" ht="16.899999999999999" customHeight="1">
      <c r="A486" s="36"/>
      <c r="B486" s="41"/>
      <c r="C486" s="296" t="s">
        <v>21</v>
      </c>
      <c r="D486" s="296" t="s">
        <v>1478</v>
      </c>
      <c r="E486" s="19" t="s">
        <v>21</v>
      </c>
      <c r="F486" s="297">
        <v>0</v>
      </c>
      <c r="G486" s="36"/>
      <c r="H486" s="41"/>
    </row>
    <row r="487" spans="1:8" s="2" customFormat="1" ht="16.899999999999999" customHeight="1">
      <c r="A487" s="36"/>
      <c r="B487" s="41"/>
      <c r="C487" s="296" t="s">
        <v>21</v>
      </c>
      <c r="D487" s="296" t="s">
        <v>1479</v>
      </c>
      <c r="E487" s="19" t="s">
        <v>21</v>
      </c>
      <c r="F487" s="297">
        <v>183.58</v>
      </c>
      <c r="G487" s="36"/>
      <c r="H487" s="41"/>
    </row>
    <row r="488" spans="1:8" s="2" customFormat="1" ht="16.899999999999999" customHeight="1">
      <c r="A488" s="36"/>
      <c r="B488" s="41"/>
      <c r="C488" s="296" t="s">
        <v>21</v>
      </c>
      <c r="D488" s="296" t="s">
        <v>1480</v>
      </c>
      <c r="E488" s="19" t="s">
        <v>21</v>
      </c>
      <c r="F488" s="297">
        <v>66.239999999999995</v>
      </c>
      <c r="G488" s="36"/>
      <c r="H488" s="41"/>
    </row>
    <row r="489" spans="1:8" s="2" customFormat="1" ht="16.899999999999999" customHeight="1">
      <c r="A489" s="36"/>
      <c r="B489" s="41"/>
      <c r="C489" s="296" t="s">
        <v>21</v>
      </c>
      <c r="D489" s="296" t="s">
        <v>21</v>
      </c>
      <c r="E489" s="19" t="s">
        <v>21</v>
      </c>
      <c r="F489" s="297">
        <v>0</v>
      </c>
      <c r="G489" s="36"/>
      <c r="H489" s="41"/>
    </row>
    <row r="490" spans="1:8" s="2" customFormat="1" ht="16.899999999999999" customHeight="1">
      <c r="A490" s="36"/>
      <c r="B490" s="41"/>
      <c r="C490" s="296" t="s">
        <v>21</v>
      </c>
      <c r="D490" s="296" t="s">
        <v>1481</v>
      </c>
      <c r="E490" s="19" t="s">
        <v>21</v>
      </c>
      <c r="F490" s="297">
        <v>0</v>
      </c>
      <c r="G490" s="36"/>
      <c r="H490" s="41"/>
    </row>
    <row r="491" spans="1:8" s="2" customFormat="1" ht="16.899999999999999" customHeight="1">
      <c r="A491" s="36"/>
      <c r="B491" s="41"/>
      <c r="C491" s="296" t="s">
        <v>21</v>
      </c>
      <c r="D491" s="296" t="s">
        <v>1482</v>
      </c>
      <c r="E491" s="19" t="s">
        <v>21</v>
      </c>
      <c r="F491" s="297">
        <v>17.5</v>
      </c>
      <c r="G491" s="36"/>
      <c r="H491" s="41"/>
    </row>
    <row r="492" spans="1:8" s="2" customFormat="1" ht="16.899999999999999" customHeight="1">
      <c r="A492" s="36"/>
      <c r="B492" s="41"/>
      <c r="C492" s="296" t="s">
        <v>21</v>
      </c>
      <c r="D492" s="296" t="s">
        <v>21</v>
      </c>
      <c r="E492" s="19" t="s">
        <v>21</v>
      </c>
      <c r="F492" s="297">
        <v>0</v>
      </c>
      <c r="G492" s="36"/>
      <c r="H492" s="41"/>
    </row>
    <row r="493" spans="1:8" s="2" customFormat="1" ht="16.899999999999999" customHeight="1">
      <c r="A493" s="36"/>
      <c r="B493" s="41"/>
      <c r="C493" s="296" t="s">
        <v>21</v>
      </c>
      <c r="D493" s="296" t="s">
        <v>21</v>
      </c>
      <c r="E493" s="19" t="s">
        <v>21</v>
      </c>
      <c r="F493" s="297">
        <v>0</v>
      </c>
      <c r="G493" s="36"/>
      <c r="H493" s="41"/>
    </row>
    <row r="494" spans="1:8" s="2" customFormat="1" ht="16.899999999999999" customHeight="1">
      <c r="A494" s="36"/>
      <c r="B494" s="41"/>
      <c r="C494" s="296" t="s">
        <v>21</v>
      </c>
      <c r="D494" s="296" t="s">
        <v>21</v>
      </c>
      <c r="E494" s="19" t="s">
        <v>21</v>
      </c>
      <c r="F494" s="297">
        <v>0</v>
      </c>
      <c r="G494" s="36"/>
      <c r="H494" s="41"/>
    </row>
    <row r="495" spans="1:8" s="2" customFormat="1" ht="16.899999999999999" customHeight="1">
      <c r="A495" s="36"/>
      <c r="B495" s="41"/>
      <c r="C495" s="296" t="s">
        <v>1140</v>
      </c>
      <c r="D495" s="296" t="s">
        <v>240</v>
      </c>
      <c r="E495" s="19" t="s">
        <v>21</v>
      </c>
      <c r="F495" s="297">
        <v>1368.9549999999999</v>
      </c>
      <c r="G495" s="36"/>
      <c r="H495" s="41"/>
    </row>
    <row r="496" spans="1:8" s="2" customFormat="1" ht="16.899999999999999" customHeight="1">
      <c r="A496" s="36"/>
      <c r="B496" s="41"/>
      <c r="C496" s="298" t="s">
        <v>5152</v>
      </c>
      <c r="D496" s="36"/>
      <c r="E496" s="36"/>
      <c r="F496" s="36"/>
      <c r="G496" s="36"/>
      <c r="H496" s="41"/>
    </row>
    <row r="497" spans="1:8" s="2" customFormat="1" ht="16.899999999999999" customHeight="1">
      <c r="A497" s="36"/>
      <c r="B497" s="41"/>
      <c r="C497" s="296" t="s">
        <v>1471</v>
      </c>
      <c r="D497" s="296" t="s">
        <v>1472</v>
      </c>
      <c r="E497" s="19" t="s">
        <v>216</v>
      </c>
      <c r="F497" s="297">
        <v>1368.9549999999999</v>
      </c>
      <c r="G497" s="36"/>
      <c r="H497" s="41"/>
    </row>
    <row r="498" spans="1:8" s="2" customFormat="1" ht="16.899999999999999" customHeight="1">
      <c r="A498" s="36"/>
      <c r="B498" s="41"/>
      <c r="C498" s="296" t="s">
        <v>1468</v>
      </c>
      <c r="D498" s="296" t="s">
        <v>5213</v>
      </c>
      <c r="E498" s="19" t="s">
        <v>216</v>
      </c>
      <c r="F498" s="297">
        <v>1368.9549999999999</v>
      </c>
      <c r="G498" s="36"/>
      <c r="H498" s="41"/>
    </row>
    <row r="499" spans="1:8" s="2" customFormat="1" ht="16.899999999999999" customHeight="1">
      <c r="A499" s="36"/>
      <c r="B499" s="41"/>
      <c r="C499" s="296" t="s">
        <v>1483</v>
      </c>
      <c r="D499" s="296" t="s">
        <v>5214</v>
      </c>
      <c r="E499" s="19" t="s">
        <v>216</v>
      </c>
      <c r="F499" s="297">
        <v>1368.9549999999999</v>
      </c>
      <c r="G499" s="36"/>
      <c r="H499" s="41"/>
    </row>
    <row r="500" spans="1:8" s="2" customFormat="1" ht="16.899999999999999" customHeight="1">
      <c r="A500" s="36"/>
      <c r="B500" s="41"/>
      <c r="C500" s="292" t="s">
        <v>1142</v>
      </c>
      <c r="D500" s="293" t="s">
        <v>21</v>
      </c>
      <c r="E500" s="294" t="s">
        <v>21</v>
      </c>
      <c r="F500" s="295">
        <v>835.73199999999997</v>
      </c>
      <c r="G500" s="36"/>
      <c r="H500" s="41"/>
    </row>
    <row r="501" spans="1:8" s="2" customFormat="1" ht="16.899999999999999" customHeight="1">
      <c r="A501" s="36"/>
      <c r="B501" s="41"/>
      <c r="C501" s="296" t="s">
        <v>21</v>
      </c>
      <c r="D501" s="296" t="s">
        <v>2691</v>
      </c>
      <c r="E501" s="19" t="s">
        <v>21</v>
      </c>
      <c r="F501" s="297">
        <v>0</v>
      </c>
      <c r="G501" s="36"/>
      <c r="H501" s="41"/>
    </row>
    <row r="502" spans="1:8" s="2" customFormat="1" ht="16.899999999999999" customHeight="1">
      <c r="A502" s="36"/>
      <c r="B502" s="41"/>
      <c r="C502" s="296" t="s">
        <v>21</v>
      </c>
      <c r="D502" s="296" t="s">
        <v>1169</v>
      </c>
      <c r="E502" s="19" t="s">
        <v>21</v>
      </c>
      <c r="F502" s="297">
        <v>459.60599999999999</v>
      </c>
      <c r="G502" s="36"/>
      <c r="H502" s="41"/>
    </row>
    <row r="503" spans="1:8" s="2" customFormat="1" ht="16.899999999999999" customHeight="1">
      <c r="A503" s="36"/>
      <c r="B503" s="41"/>
      <c r="C503" s="296" t="s">
        <v>21</v>
      </c>
      <c r="D503" s="296" t="s">
        <v>1171</v>
      </c>
      <c r="E503" s="19" t="s">
        <v>21</v>
      </c>
      <c r="F503" s="297">
        <v>101.92100000000001</v>
      </c>
      <c r="G503" s="36"/>
      <c r="H503" s="41"/>
    </row>
    <row r="504" spans="1:8" s="2" customFormat="1" ht="16.899999999999999" customHeight="1">
      <c r="A504" s="36"/>
      <c r="B504" s="41"/>
      <c r="C504" s="296" t="s">
        <v>21</v>
      </c>
      <c r="D504" s="296" t="s">
        <v>1173</v>
      </c>
      <c r="E504" s="19" t="s">
        <v>21</v>
      </c>
      <c r="F504" s="297">
        <v>39.322000000000003</v>
      </c>
      <c r="G504" s="36"/>
      <c r="H504" s="41"/>
    </row>
    <row r="505" spans="1:8" s="2" customFormat="1" ht="16.899999999999999" customHeight="1">
      <c r="A505" s="36"/>
      <c r="B505" s="41"/>
      <c r="C505" s="296" t="s">
        <v>21</v>
      </c>
      <c r="D505" s="296" t="s">
        <v>21</v>
      </c>
      <c r="E505" s="19" t="s">
        <v>21</v>
      </c>
      <c r="F505" s="297">
        <v>0</v>
      </c>
      <c r="G505" s="36"/>
      <c r="H505" s="41"/>
    </row>
    <row r="506" spans="1:8" s="2" customFormat="1" ht="16.899999999999999" customHeight="1">
      <c r="A506" s="36"/>
      <c r="B506" s="41"/>
      <c r="C506" s="296" t="s">
        <v>21</v>
      </c>
      <c r="D506" s="296" t="s">
        <v>2136</v>
      </c>
      <c r="E506" s="19" t="s">
        <v>21</v>
      </c>
      <c r="F506" s="297">
        <v>0</v>
      </c>
      <c r="G506" s="36"/>
      <c r="H506" s="41"/>
    </row>
    <row r="507" spans="1:8" s="2" customFormat="1" ht="16.899999999999999" customHeight="1">
      <c r="A507" s="36"/>
      <c r="B507" s="41"/>
      <c r="C507" s="296" t="s">
        <v>21</v>
      </c>
      <c r="D507" s="296" t="s">
        <v>2137</v>
      </c>
      <c r="E507" s="19" t="s">
        <v>21</v>
      </c>
      <c r="F507" s="297">
        <v>3.54</v>
      </c>
      <c r="G507" s="36"/>
      <c r="H507" s="41"/>
    </row>
    <row r="508" spans="1:8" s="2" customFormat="1" ht="16.899999999999999" customHeight="1">
      <c r="A508" s="36"/>
      <c r="B508" s="41"/>
      <c r="C508" s="296" t="s">
        <v>21</v>
      </c>
      <c r="D508" s="296" t="s">
        <v>2138</v>
      </c>
      <c r="E508" s="19" t="s">
        <v>21</v>
      </c>
      <c r="F508" s="297">
        <v>0.57599999999999996</v>
      </c>
      <c r="G508" s="36"/>
      <c r="H508" s="41"/>
    </row>
    <row r="509" spans="1:8" s="2" customFormat="1" ht="16.899999999999999" customHeight="1">
      <c r="A509" s="36"/>
      <c r="B509" s="41"/>
      <c r="C509" s="296" t="s">
        <v>21</v>
      </c>
      <c r="D509" s="296" t="s">
        <v>21</v>
      </c>
      <c r="E509" s="19" t="s">
        <v>21</v>
      </c>
      <c r="F509" s="297">
        <v>0</v>
      </c>
      <c r="G509" s="36"/>
      <c r="H509" s="41"/>
    </row>
    <row r="510" spans="1:8" s="2" customFormat="1" ht="16.899999999999999" customHeight="1">
      <c r="A510" s="36"/>
      <c r="B510" s="41"/>
      <c r="C510" s="296" t="s">
        <v>21</v>
      </c>
      <c r="D510" s="296" t="s">
        <v>2692</v>
      </c>
      <c r="E510" s="19" t="s">
        <v>21</v>
      </c>
      <c r="F510" s="297">
        <v>0</v>
      </c>
      <c r="G510" s="36"/>
      <c r="H510" s="41"/>
    </row>
    <row r="511" spans="1:8" s="2" customFormat="1" ht="16.899999999999999" customHeight="1">
      <c r="A511" s="36"/>
      <c r="B511" s="41"/>
      <c r="C511" s="296" t="s">
        <v>21</v>
      </c>
      <c r="D511" s="296" t="s">
        <v>1193</v>
      </c>
      <c r="E511" s="19" t="s">
        <v>21</v>
      </c>
      <c r="F511" s="297">
        <v>102.435</v>
      </c>
      <c r="G511" s="36"/>
      <c r="H511" s="41"/>
    </row>
    <row r="512" spans="1:8" s="2" customFormat="1" ht="16.899999999999999" customHeight="1">
      <c r="A512" s="36"/>
      <c r="B512" s="41"/>
      <c r="C512" s="296" t="s">
        <v>21</v>
      </c>
      <c r="D512" s="296" t="s">
        <v>21</v>
      </c>
      <c r="E512" s="19" t="s">
        <v>21</v>
      </c>
      <c r="F512" s="297">
        <v>0</v>
      </c>
      <c r="G512" s="36"/>
      <c r="H512" s="41"/>
    </row>
    <row r="513" spans="1:8" s="2" customFormat="1" ht="16.899999999999999" customHeight="1">
      <c r="A513" s="36"/>
      <c r="B513" s="41"/>
      <c r="C513" s="296" t="s">
        <v>21</v>
      </c>
      <c r="D513" s="296" t="s">
        <v>2693</v>
      </c>
      <c r="E513" s="19" t="s">
        <v>21</v>
      </c>
      <c r="F513" s="297">
        <v>52.356000000000002</v>
      </c>
      <c r="G513" s="36"/>
      <c r="H513" s="41"/>
    </row>
    <row r="514" spans="1:8" s="2" customFormat="1" ht="16.899999999999999" customHeight="1">
      <c r="A514" s="36"/>
      <c r="B514" s="41"/>
      <c r="C514" s="296" t="s">
        <v>21</v>
      </c>
      <c r="D514" s="296" t="s">
        <v>21</v>
      </c>
      <c r="E514" s="19" t="s">
        <v>21</v>
      </c>
      <c r="F514" s="297">
        <v>0</v>
      </c>
      <c r="G514" s="36"/>
      <c r="H514" s="41"/>
    </row>
    <row r="515" spans="1:8" s="2" customFormat="1" ht="16.899999999999999" customHeight="1">
      <c r="A515" s="36"/>
      <c r="B515" s="41"/>
      <c r="C515" s="296" t="s">
        <v>21</v>
      </c>
      <c r="D515" s="296" t="s">
        <v>1222</v>
      </c>
      <c r="E515" s="19" t="s">
        <v>21</v>
      </c>
      <c r="F515" s="297">
        <v>0</v>
      </c>
      <c r="G515" s="36"/>
      <c r="H515" s="41"/>
    </row>
    <row r="516" spans="1:8" s="2" customFormat="1" ht="16.899999999999999" customHeight="1">
      <c r="A516" s="36"/>
      <c r="B516" s="41"/>
      <c r="C516" s="296" t="s">
        <v>21</v>
      </c>
      <c r="D516" s="296" t="s">
        <v>2694</v>
      </c>
      <c r="E516" s="19" t="s">
        <v>21</v>
      </c>
      <c r="F516" s="297">
        <v>75.975999999999999</v>
      </c>
      <c r="G516" s="36"/>
      <c r="H516" s="41"/>
    </row>
    <row r="517" spans="1:8" s="2" customFormat="1" ht="16.899999999999999" customHeight="1">
      <c r="A517" s="36"/>
      <c r="B517" s="41"/>
      <c r="C517" s="296" t="s">
        <v>21</v>
      </c>
      <c r="D517" s="296" t="s">
        <v>21</v>
      </c>
      <c r="E517" s="19" t="s">
        <v>21</v>
      </c>
      <c r="F517" s="297">
        <v>0</v>
      </c>
      <c r="G517" s="36"/>
      <c r="H517" s="41"/>
    </row>
    <row r="518" spans="1:8" s="2" customFormat="1" ht="16.899999999999999" customHeight="1">
      <c r="A518" s="36"/>
      <c r="B518" s="41"/>
      <c r="C518" s="296" t="s">
        <v>1142</v>
      </c>
      <c r="D518" s="296" t="s">
        <v>240</v>
      </c>
      <c r="E518" s="19" t="s">
        <v>21</v>
      </c>
      <c r="F518" s="297">
        <v>835.73199999999997</v>
      </c>
      <c r="G518" s="36"/>
      <c r="H518" s="41"/>
    </row>
    <row r="519" spans="1:8" s="2" customFormat="1" ht="16.899999999999999" customHeight="1">
      <c r="A519" s="36"/>
      <c r="B519" s="41"/>
      <c r="C519" s="298" t="s">
        <v>5152</v>
      </c>
      <c r="D519" s="36"/>
      <c r="E519" s="36"/>
      <c r="F519" s="36"/>
      <c r="G519" s="36"/>
      <c r="H519" s="41"/>
    </row>
    <row r="520" spans="1:8" s="2" customFormat="1" ht="16.899999999999999" customHeight="1">
      <c r="A520" s="36"/>
      <c r="B520" s="41"/>
      <c r="C520" s="296" t="s">
        <v>2688</v>
      </c>
      <c r="D520" s="296" t="s">
        <v>2689</v>
      </c>
      <c r="E520" s="19" t="s">
        <v>216</v>
      </c>
      <c r="F520" s="297">
        <v>835.73199999999997</v>
      </c>
      <c r="G520" s="36"/>
      <c r="H520" s="41"/>
    </row>
    <row r="521" spans="1:8" s="2" customFormat="1" ht="16.899999999999999" customHeight="1">
      <c r="A521" s="36"/>
      <c r="B521" s="41"/>
      <c r="C521" s="296" t="s">
        <v>1062</v>
      </c>
      <c r="D521" s="296" t="s">
        <v>1063</v>
      </c>
      <c r="E521" s="19" t="s">
        <v>216</v>
      </c>
      <c r="F521" s="297">
        <v>2048.3679999999999</v>
      </c>
      <c r="G521" s="36"/>
      <c r="H521" s="41"/>
    </row>
    <row r="522" spans="1:8" s="2" customFormat="1" ht="16.899999999999999" customHeight="1">
      <c r="A522" s="36"/>
      <c r="B522" s="41"/>
      <c r="C522" s="296" t="s">
        <v>2665</v>
      </c>
      <c r="D522" s="296" t="s">
        <v>2666</v>
      </c>
      <c r="E522" s="19" t="s">
        <v>216</v>
      </c>
      <c r="F522" s="297">
        <v>2048.3679999999999</v>
      </c>
      <c r="G522" s="36"/>
      <c r="H522" s="41"/>
    </row>
    <row r="523" spans="1:8" s="2" customFormat="1" ht="16.899999999999999" customHeight="1">
      <c r="A523" s="36"/>
      <c r="B523" s="41"/>
      <c r="C523" s="292" t="s">
        <v>1144</v>
      </c>
      <c r="D523" s="293" t="s">
        <v>21</v>
      </c>
      <c r="E523" s="294" t="s">
        <v>21</v>
      </c>
      <c r="F523" s="295">
        <v>1212.636</v>
      </c>
      <c r="G523" s="36"/>
      <c r="H523" s="41"/>
    </row>
    <row r="524" spans="1:8" s="2" customFormat="1" ht="16.899999999999999" customHeight="1">
      <c r="A524" s="36"/>
      <c r="B524" s="41"/>
      <c r="C524" s="296" t="s">
        <v>21</v>
      </c>
      <c r="D524" s="296" t="s">
        <v>2672</v>
      </c>
      <c r="E524" s="19" t="s">
        <v>21</v>
      </c>
      <c r="F524" s="297">
        <v>0</v>
      </c>
      <c r="G524" s="36"/>
      <c r="H524" s="41"/>
    </row>
    <row r="525" spans="1:8" s="2" customFormat="1" ht="16.899999999999999" customHeight="1">
      <c r="A525" s="36"/>
      <c r="B525" s="41"/>
      <c r="C525" s="296" t="s">
        <v>21</v>
      </c>
      <c r="D525" s="296" t="s">
        <v>2673</v>
      </c>
      <c r="E525" s="19" t="s">
        <v>21</v>
      </c>
      <c r="F525" s="297">
        <v>64.2</v>
      </c>
      <c r="G525" s="36"/>
      <c r="H525" s="41"/>
    </row>
    <row r="526" spans="1:8" s="2" customFormat="1" ht="16.899999999999999" customHeight="1">
      <c r="A526" s="36"/>
      <c r="B526" s="41"/>
      <c r="C526" s="296" t="s">
        <v>21</v>
      </c>
      <c r="D526" s="296" t="s">
        <v>2674</v>
      </c>
      <c r="E526" s="19" t="s">
        <v>21</v>
      </c>
      <c r="F526" s="297">
        <v>82.022000000000006</v>
      </c>
      <c r="G526" s="36"/>
      <c r="H526" s="41"/>
    </row>
    <row r="527" spans="1:8" s="2" customFormat="1" ht="16.899999999999999" customHeight="1">
      <c r="A527" s="36"/>
      <c r="B527" s="41"/>
      <c r="C527" s="296" t="s">
        <v>21</v>
      </c>
      <c r="D527" s="296" t="s">
        <v>2675</v>
      </c>
      <c r="E527" s="19" t="s">
        <v>21</v>
      </c>
      <c r="F527" s="297">
        <v>102.128</v>
      </c>
      <c r="G527" s="36"/>
      <c r="H527" s="41"/>
    </row>
    <row r="528" spans="1:8" s="2" customFormat="1" ht="16.899999999999999" customHeight="1">
      <c r="A528" s="36"/>
      <c r="B528" s="41"/>
      <c r="C528" s="296" t="s">
        <v>21</v>
      </c>
      <c r="D528" s="296" t="s">
        <v>2676</v>
      </c>
      <c r="E528" s="19" t="s">
        <v>21</v>
      </c>
      <c r="F528" s="297">
        <v>6.14</v>
      </c>
      <c r="G528" s="36"/>
      <c r="H528" s="41"/>
    </row>
    <row r="529" spans="1:8" s="2" customFormat="1" ht="16.899999999999999" customHeight="1">
      <c r="A529" s="36"/>
      <c r="B529" s="41"/>
      <c r="C529" s="296" t="s">
        <v>21</v>
      </c>
      <c r="D529" s="296" t="s">
        <v>2677</v>
      </c>
      <c r="E529" s="19" t="s">
        <v>21</v>
      </c>
      <c r="F529" s="297">
        <v>185.364</v>
      </c>
      <c r="G529" s="36"/>
      <c r="H529" s="41"/>
    </row>
    <row r="530" spans="1:8" s="2" customFormat="1" ht="16.899999999999999" customHeight="1">
      <c r="A530" s="36"/>
      <c r="B530" s="41"/>
      <c r="C530" s="296" t="s">
        <v>21</v>
      </c>
      <c r="D530" s="296" t="s">
        <v>2678</v>
      </c>
      <c r="E530" s="19" t="s">
        <v>21</v>
      </c>
      <c r="F530" s="297">
        <v>150.4</v>
      </c>
      <c r="G530" s="36"/>
      <c r="H530" s="41"/>
    </row>
    <row r="531" spans="1:8" s="2" customFormat="1" ht="16.899999999999999" customHeight="1">
      <c r="A531" s="36"/>
      <c r="B531" s="41"/>
      <c r="C531" s="296" t="s">
        <v>21</v>
      </c>
      <c r="D531" s="296" t="s">
        <v>2679</v>
      </c>
      <c r="E531" s="19" t="s">
        <v>21</v>
      </c>
      <c r="F531" s="297">
        <v>109.56</v>
      </c>
      <c r="G531" s="36"/>
      <c r="H531" s="41"/>
    </row>
    <row r="532" spans="1:8" s="2" customFormat="1" ht="16.899999999999999" customHeight="1">
      <c r="A532" s="36"/>
      <c r="B532" s="41"/>
      <c r="C532" s="296" t="s">
        <v>21</v>
      </c>
      <c r="D532" s="296" t="s">
        <v>2680</v>
      </c>
      <c r="E532" s="19" t="s">
        <v>21</v>
      </c>
      <c r="F532" s="297">
        <v>32.799999999999997</v>
      </c>
      <c r="G532" s="36"/>
      <c r="H532" s="41"/>
    </row>
    <row r="533" spans="1:8" s="2" customFormat="1" ht="16.899999999999999" customHeight="1">
      <c r="A533" s="36"/>
      <c r="B533" s="41"/>
      <c r="C533" s="296" t="s">
        <v>21</v>
      </c>
      <c r="D533" s="296" t="s">
        <v>21</v>
      </c>
      <c r="E533" s="19" t="s">
        <v>21</v>
      </c>
      <c r="F533" s="297">
        <v>0</v>
      </c>
      <c r="G533" s="36"/>
      <c r="H533" s="41"/>
    </row>
    <row r="534" spans="1:8" s="2" customFormat="1" ht="16.899999999999999" customHeight="1">
      <c r="A534" s="36"/>
      <c r="B534" s="41"/>
      <c r="C534" s="296" t="s">
        <v>21</v>
      </c>
      <c r="D534" s="296" t="s">
        <v>2681</v>
      </c>
      <c r="E534" s="19" t="s">
        <v>21</v>
      </c>
      <c r="F534" s="297">
        <v>0</v>
      </c>
      <c r="G534" s="36"/>
      <c r="H534" s="41"/>
    </row>
    <row r="535" spans="1:8" s="2" customFormat="1" ht="16.899999999999999" customHeight="1">
      <c r="A535" s="36"/>
      <c r="B535" s="41"/>
      <c r="C535" s="296" t="s">
        <v>21</v>
      </c>
      <c r="D535" s="296" t="s">
        <v>2682</v>
      </c>
      <c r="E535" s="19" t="s">
        <v>21</v>
      </c>
      <c r="F535" s="297">
        <v>0</v>
      </c>
      <c r="G535" s="36"/>
      <c r="H535" s="41"/>
    </row>
    <row r="536" spans="1:8" s="2" customFormat="1" ht="16.899999999999999" customHeight="1">
      <c r="A536" s="36"/>
      <c r="B536" s="41"/>
      <c r="C536" s="296" t="s">
        <v>21</v>
      </c>
      <c r="D536" s="296" t="s">
        <v>1314</v>
      </c>
      <c r="E536" s="19" t="s">
        <v>21</v>
      </c>
      <c r="F536" s="297">
        <v>0</v>
      </c>
      <c r="G536" s="36"/>
      <c r="H536" s="41"/>
    </row>
    <row r="537" spans="1:8" s="2" customFormat="1" ht="16.899999999999999" customHeight="1">
      <c r="A537" s="36"/>
      <c r="B537" s="41"/>
      <c r="C537" s="296" t="s">
        <v>21</v>
      </c>
      <c r="D537" s="296" t="s">
        <v>1315</v>
      </c>
      <c r="E537" s="19" t="s">
        <v>21</v>
      </c>
      <c r="F537" s="297">
        <v>0</v>
      </c>
      <c r="G537" s="36"/>
      <c r="H537" s="41"/>
    </row>
    <row r="538" spans="1:8" s="2" customFormat="1" ht="16.899999999999999" customHeight="1">
      <c r="A538" s="36"/>
      <c r="B538" s="41"/>
      <c r="C538" s="296" t="s">
        <v>21</v>
      </c>
      <c r="D538" s="296" t="s">
        <v>1337</v>
      </c>
      <c r="E538" s="19" t="s">
        <v>21</v>
      </c>
      <c r="F538" s="297">
        <v>492.78500000000003</v>
      </c>
      <c r="G538" s="36"/>
      <c r="H538" s="41"/>
    </row>
    <row r="539" spans="1:8" s="2" customFormat="1" ht="16.899999999999999" customHeight="1">
      <c r="A539" s="36"/>
      <c r="B539" s="41"/>
      <c r="C539" s="296" t="s">
        <v>21</v>
      </c>
      <c r="D539" s="296" t="s">
        <v>1338</v>
      </c>
      <c r="E539" s="19" t="s">
        <v>21</v>
      </c>
      <c r="F539" s="297">
        <v>10.6</v>
      </c>
      <c r="G539" s="36"/>
      <c r="H539" s="41"/>
    </row>
    <row r="540" spans="1:8" s="2" customFormat="1" ht="16.899999999999999" customHeight="1">
      <c r="A540" s="36"/>
      <c r="B540" s="41"/>
      <c r="C540" s="296" t="s">
        <v>21</v>
      </c>
      <c r="D540" s="296" t="s">
        <v>21</v>
      </c>
      <c r="E540" s="19" t="s">
        <v>21</v>
      </c>
      <c r="F540" s="297">
        <v>0</v>
      </c>
      <c r="G540" s="36"/>
      <c r="H540" s="41"/>
    </row>
    <row r="541" spans="1:8" s="2" customFormat="1" ht="16.899999999999999" customHeight="1">
      <c r="A541" s="36"/>
      <c r="B541" s="41"/>
      <c r="C541" s="296" t="s">
        <v>21</v>
      </c>
      <c r="D541" s="296" t="s">
        <v>1318</v>
      </c>
      <c r="E541" s="19" t="s">
        <v>21</v>
      </c>
      <c r="F541" s="297">
        <v>0</v>
      </c>
      <c r="G541" s="36"/>
      <c r="H541" s="41"/>
    </row>
    <row r="542" spans="1:8" s="2" customFormat="1" ht="16.899999999999999" customHeight="1">
      <c r="A542" s="36"/>
      <c r="B542" s="41"/>
      <c r="C542" s="296" t="s">
        <v>21</v>
      </c>
      <c r="D542" s="296" t="s">
        <v>1321</v>
      </c>
      <c r="E542" s="19" t="s">
        <v>21</v>
      </c>
      <c r="F542" s="297">
        <v>-2.7269999999999999</v>
      </c>
      <c r="G542" s="36"/>
      <c r="H542" s="41"/>
    </row>
    <row r="543" spans="1:8" s="2" customFormat="1" ht="16.899999999999999" customHeight="1">
      <c r="A543" s="36"/>
      <c r="B543" s="41"/>
      <c r="C543" s="296" t="s">
        <v>21</v>
      </c>
      <c r="D543" s="296" t="s">
        <v>21</v>
      </c>
      <c r="E543" s="19" t="s">
        <v>21</v>
      </c>
      <c r="F543" s="297">
        <v>0</v>
      </c>
      <c r="G543" s="36"/>
      <c r="H543" s="41"/>
    </row>
    <row r="544" spans="1:8" s="2" customFormat="1" ht="16.899999999999999" customHeight="1">
      <c r="A544" s="36"/>
      <c r="B544" s="41"/>
      <c r="C544" s="296" t="s">
        <v>21</v>
      </c>
      <c r="D544" s="296" t="s">
        <v>1322</v>
      </c>
      <c r="E544" s="19" t="s">
        <v>21</v>
      </c>
      <c r="F544" s="297">
        <v>0</v>
      </c>
      <c r="G544" s="36"/>
      <c r="H544" s="41"/>
    </row>
    <row r="545" spans="1:8" s="2" customFormat="1" ht="16.899999999999999" customHeight="1">
      <c r="A545" s="36"/>
      <c r="B545" s="41"/>
      <c r="C545" s="296" t="s">
        <v>21</v>
      </c>
      <c r="D545" s="296" t="s">
        <v>1339</v>
      </c>
      <c r="E545" s="19" t="s">
        <v>21</v>
      </c>
      <c r="F545" s="297">
        <v>62.488999999999997</v>
      </c>
      <c r="G545" s="36"/>
      <c r="H545" s="41"/>
    </row>
    <row r="546" spans="1:8" s="2" customFormat="1" ht="16.899999999999999" customHeight="1">
      <c r="A546" s="36"/>
      <c r="B546" s="41"/>
      <c r="C546" s="296" t="s">
        <v>21</v>
      </c>
      <c r="D546" s="296" t="s">
        <v>21</v>
      </c>
      <c r="E546" s="19" t="s">
        <v>21</v>
      </c>
      <c r="F546" s="297">
        <v>0</v>
      </c>
      <c r="G546" s="36"/>
      <c r="H546" s="41"/>
    </row>
    <row r="547" spans="1:8" s="2" customFormat="1" ht="16.899999999999999" customHeight="1">
      <c r="A547" s="36"/>
      <c r="B547" s="41"/>
      <c r="C547" s="296" t="s">
        <v>21</v>
      </c>
      <c r="D547" s="296" t="s">
        <v>2683</v>
      </c>
      <c r="E547" s="19" t="s">
        <v>21</v>
      </c>
      <c r="F547" s="297">
        <v>0</v>
      </c>
      <c r="G547" s="36"/>
      <c r="H547" s="41"/>
    </row>
    <row r="548" spans="1:8" s="2" customFormat="1" ht="16.899999999999999" customHeight="1">
      <c r="A548" s="36"/>
      <c r="B548" s="41"/>
      <c r="C548" s="296" t="s">
        <v>21</v>
      </c>
      <c r="D548" s="296" t="s">
        <v>2684</v>
      </c>
      <c r="E548" s="19" t="s">
        <v>21</v>
      </c>
      <c r="F548" s="297">
        <v>-133.38</v>
      </c>
      <c r="G548" s="36"/>
      <c r="H548" s="41"/>
    </row>
    <row r="549" spans="1:8" s="2" customFormat="1" ht="16.899999999999999" customHeight="1">
      <c r="A549" s="36"/>
      <c r="B549" s="41"/>
      <c r="C549" s="296" t="s">
        <v>21</v>
      </c>
      <c r="D549" s="296" t="s">
        <v>2685</v>
      </c>
      <c r="E549" s="19" t="s">
        <v>21</v>
      </c>
      <c r="F549" s="297">
        <v>-7.49</v>
      </c>
      <c r="G549" s="36"/>
      <c r="H549" s="41"/>
    </row>
    <row r="550" spans="1:8" s="2" customFormat="1" ht="16.899999999999999" customHeight="1">
      <c r="A550" s="36"/>
      <c r="B550" s="41"/>
      <c r="C550" s="296" t="s">
        <v>21</v>
      </c>
      <c r="D550" s="296" t="s">
        <v>21</v>
      </c>
      <c r="E550" s="19" t="s">
        <v>21</v>
      </c>
      <c r="F550" s="297">
        <v>0</v>
      </c>
      <c r="G550" s="36"/>
      <c r="H550" s="41"/>
    </row>
    <row r="551" spans="1:8" s="2" customFormat="1" ht="16.899999999999999" customHeight="1">
      <c r="A551" s="36"/>
      <c r="B551" s="41"/>
      <c r="C551" s="296" t="s">
        <v>21</v>
      </c>
      <c r="D551" s="296" t="s">
        <v>21</v>
      </c>
      <c r="E551" s="19" t="s">
        <v>21</v>
      </c>
      <c r="F551" s="297">
        <v>0</v>
      </c>
      <c r="G551" s="36"/>
      <c r="H551" s="41"/>
    </row>
    <row r="552" spans="1:8" s="2" customFormat="1" ht="16.899999999999999" customHeight="1">
      <c r="A552" s="36"/>
      <c r="B552" s="41"/>
      <c r="C552" s="296" t="s">
        <v>21</v>
      </c>
      <c r="D552" s="296" t="s">
        <v>1222</v>
      </c>
      <c r="E552" s="19" t="s">
        <v>21</v>
      </c>
      <c r="F552" s="297">
        <v>0</v>
      </c>
      <c r="G552" s="36"/>
      <c r="H552" s="41"/>
    </row>
    <row r="553" spans="1:8" s="2" customFormat="1" ht="16.899999999999999" customHeight="1">
      <c r="A553" s="36"/>
      <c r="B553" s="41"/>
      <c r="C553" s="296" t="s">
        <v>21</v>
      </c>
      <c r="D553" s="296" t="s">
        <v>2686</v>
      </c>
      <c r="E553" s="19" t="s">
        <v>21</v>
      </c>
      <c r="F553" s="297">
        <v>57.744999999999997</v>
      </c>
      <c r="G553" s="36"/>
      <c r="H553" s="41"/>
    </row>
    <row r="554" spans="1:8" s="2" customFormat="1" ht="16.899999999999999" customHeight="1">
      <c r="A554" s="36"/>
      <c r="B554" s="41"/>
      <c r="C554" s="296" t="s">
        <v>21</v>
      </c>
      <c r="D554" s="296" t="s">
        <v>21</v>
      </c>
      <c r="E554" s="19" t="s">
        <v>21</v>
      </c>
      <c r="F554" s="297">
        <v>0</v>
      </c>
      <c r="G554" s="36"/>
      <c r="H554" s="41"/>
    </row>
    <row r="555" spans="1:8" s="2" customFormat="1" ht="16.899999999999999" customHeight="1">
      <c r="A555" s="36"/>
      <c r="B555" s="41"/>
      <c r="C555" s="296" t="s">
        <v>21</v>
      </c>
      <c r="D555" s="296" t="s">
        <v>21</v>
      </c>
      <c r="E555" s="19" t="s">
        <v>21</v>
      </c>
      <c r="F555" s="297">
        <v>0</v>
      </c>
      <c r="G555" s="36"/>
      <c r="H555" s="41"/>
    </row>
    <row r="556" spans="1:8" s="2" customFormat="1" ht="16.899999999999999" customHeight="1">
      <c r="A556" s="36"/>
      <c r="B556" s="41"/>
      <c r="C556" s="296" t="s">
        <v>1144</v>
      </c>
      <c r="D556" s="296" t="s">
        <v>225</v>
      </c>
      <c r="E556" s="19" t="s">
        <v>21</v>
      </c>
      <c r="F556" s="297">
        <v>1212.636</v>
      </c>
      <c r="G556" s="36"/>
      <c r="H556" s="41"/>
    </row>
    <row r="557" spans="1:8" s="2" customFormat="1" ht="16.899999999999999" customHeight="1">
      <c r="A557" s="36"/>
      <c r="B557" s="41"/>
      <c r="C557" s="298" t="s">
        <v>5152</v>
      </c>
      <c r="D557" s="36"/>
      <c r="E557" s="36"/>
      <c r="F557" s="36"/>
      <c r="G557" s="36"/>
      <c r="H557" s="41"/>
    </row>
    <row r="558" spans="1:8" s="2" customFormat="1" ht="16.899999999999999" customHeight="1">
      <c r="A558" s="36"/>
      <c r="B558" s="41"/>
      <c r="C558" s="296" t="s">
        <v>2669</v>
      </c>
      <c r="D558" s="296" t="s">
        <v>2670</v>
      </c>
      <c r="E558" s="19" t="s">
        <v>216</v>
      </c>
      <c r="F558" s="297">
        <v>1212.636</v>
      </c>
      <c r="G558" s="36"/>
      <c r="H558" s="41"/>
    </row>
    <row r="559" spans="1:8" s="2" customFormat="1" ht="16.899999999999999" customHeight="1">
      <c r="A559" s="36"/>
      <c r="B559" s="41"/>
      <c r="C559" s="296" t="s">
        <v>1062</v>
      </c>
      <c r="D559" s="296" t="s">
        <v>1063</v>
      </c>
      <c r="E559" s="19" t="s">
        <v>216</v>
      </c>
      <c r="F559" s="297">
        <v>2048.3679999999999</v>
      </c>
      <c r="G559" s="36"/>
      <c r="H559" s="41"/>
    </row>
    <row r="560" spans="1:8" s="2" customFormat="1" ht="16.899999999999999" customHeight="1">
      <c r="A560" s="36"/>
      <c r="B560" s="41"/>
      <c r="C560" s="296" t="s">
        <v>2665</v>
      </c>
      <c r="D560" s="296" t="s">
        <v>2666</v>
      </c>
      <c r="E560" s="19" t="s">
        <v>216</v>
      </c>
      <c r="F560" s="297">
        <v>2048.3679999999999</v>
      </c>
      <c r="G560" s="36"/>
      <c r="H560" s="41"/>
    </row>
    <row r="561" spans="1:8" s="2" customFormat="1" ht="16.899999999999999" customHeight="1">
      <c r="A561" s="36"/>
      <c r="B561" s="41"/>
      <c r="C561" s="292" t="s">
        <v>166</v>
      </c>
      <c r="D561" s="293" t="s">
        <v>21</v>
      </c>
      <c r="E561" s="294" t="s">
        <v>21</v>
      </c>
      <c r="F561" s="295">
        <v>1239.578</v>
      </c>
      <c r="G561" s="36"/>
      <c r="H561" s="41"/>
    </row>
    <row r="562" spans="1:8" s="2" customFormat="1" ht="16.899999999999999" customHeight="1">
      <c r="A562" s="36"/>
      <c r="B562" s="41"/>
      <c r="C562" s="292" t="s">
        <v>1146</v>
      </c>
      <c r="D562" s="293" t="s">
        <v>21</v>
      </c>
      <c r="E562" s="294" t="s">
        <v>21</v>
      </c>
      <c r="F562" s="295">
        <v>136.19999999999999</v>
      </c>
      <c r="G562" s="36"/>
      <c r="H562" s="41"/>
    </row>
    <row r="563" spans="1:8" s="2" customFormat="1" ht="16.899999999999999" customHeight="1">
      <c r="A563" s="36"/>
      <c r="B563" s="41"/>
      <c r="C563" s="296" t="s">
        <v>21</v>
      </c>
      <c r="D563" s="296" t="s">
        <v>21</v>
      </c>
      <c r="E563" s="19" t="s">
        <v>21</v>
      </c>
      <c r="F563" s="297">
        <v>0</v>
      </c>
      <c r="G563" s="36"/>
      <c r="H563" s="41"/>
    </row>
    <row r="564" spans="1:8" s="2" customFormat="1" ht="16.899999999999999" customHeight="1">
      <c r="A564" s="36"/>
      <c r="B564" s="41"/>
      <c r="C564" s="296" t="s">
        <v>21</v>
      </c>
      <c r="D564" s="296" t="s">
        <v>1712</v>
      </c>
      <c r="E564" s="19" t="s">
        <v>21</v>
      </c>
      <c r="F564" s="297">
        <v>0</v>
      </c>
      <c r="G564" s="36"/>
      <c r="H564" s="41"/>
    </row>
    <row r="565" spans="1:8" s="2" customFormat="1" ht="16.899999999999999" customHeight="1">
      <c r="A565" s="36"/>
      <c r="B565" s="41"/>
      <c r="C565" s="296" t="s">
        <v>21</v>
      </c>
      <c r="D565" s="296" t="s">
        <v>1820</v>
      </c>
      <c r="E565" s="19" t="s">
        <v>21</v>
      </c>
      <c r="F565" s="297">
        <v>0</v>
      </c>
      <c r="G565" s="36"/>
      <c r="H565" s="41"/>
    </row>
    <row r="566" spans="1:8" s="2" customFormat="1" ht="16.899999999999999" customHeight="1">
      <c r="A566" s="36"/>
      <c r="B566" s="41"/>
      <c r="C566" s="296" t="s">
        <v>21</v>
      </c>
      <c r="D566" s="296" t="s">
        <v>1147</v>
      </c>
      <c r="E566" s="19" t="s">
        <v>21</v>
      </c>
      <c r="F566" s="297">
        <v>136.19999999999999</v>
      </c>
      <c r="G566" s="36"/>
      <c r="H566" s="41"/>
    </row>
    <row r="567" spans="1:8" s="2" customFormat="1" ht="16.899999999999999" customHeight="1">
      <c r="A567" s="36"/>
      <c r="B567" s="41"/>
      <c r="C567" s="296" t="s">
        <v>21</v>
      </c>
      <c r="D567" s="296" t="s">
        <v>21</v>
      </c>
      <c r="E567" s="19" t="s">
        <v>21</v>
      </c>
      <c r="F567" s="297">
        <v>0</v>
      </c>
      <c r="G567" s="36"/>
      <c r="H567" s="41"/>
    </row>
    <row r="568" spans="1:8" s="2" customFormat="1" ht="16.899999999999999" customHeight="1">
      <c r="A568" s="36"/>
      <c r="B568" s="41"/>
      <c r="C568" s="296" t="s">
        <v>1146</v>
      </c>
      <c r="D568" s="296" t="s">
        <v>240</v>
      </c>
      <c r="E568" s="19" t="s">
        <v>21</v>
      </c>
      <c r="F568" s="297">
        <v>136.19999999999999</v>
      </c>
      <c r="G568" s="36"/>
      <c r="H568" s="41"/>
    </row>
    <row r="569" spans="1:8" s="2" customFormat="1" ht="16.899999999999999" customHeight="1">
      <c r="A569" s="36"/>
      <c r="B569" s="41"/>
      <c r="C569" s="298" t="s">
        <v>5152</v>
      </c>
      <c r="D569" s="36"/>
      <c r="E569" s="36"/>
      <c r="F569" s="36"/>
      <c r="G569" s="36"/>
      <c r="H569" s="41"/>
    </row>
    <row r="570" spans="1:8" s="2" customFormat="1" ht="16.899999999999999" customHeight="1">
      <c r="A570" s="36"/>
      <c r="B570" s="41"/>
      <c r="C570" s="296" t="s">
        <v>1814</v>
      </c>
      <c r="D570" s="296" t="s">
        <v>5215</v>
      </c>
      <c r="E570" s="19" t="s">
        <v>216</v>
      </c>
      <c r="F570" s="297">
        <v>296.5</v>
      </c>
      <c r="G570" s="36"/>
      <c r="H570" s="41"/>
    </row>
    <row r="571" spans="1:8" s="2" customFormat="1" ht="16.899999999999999" customHeight="1">
      <c r="A571" s="36"/>
      <c r="B571" s="41"/>
      <c r="C571" s="296" t="s">
        <v>1823</v>
      </c>
      <c r="D571" s="296" t="s">
        <v>1824</v>
      </c>
      <c r="E571" s="19" t="s">
        <v>216</v>
      </c>
      <c r="F571" s="297">
        <v>138.92400000000001</v>
      </c>
      <c r="G571" s="36"/>
      <c r="H571" s="41"/>
    </row>
    <row r="572" spans="1:8" s="2" customFormat="1" ht="16.899999999999999" customHeight="1">
      <c r="A572" s="36"/>
      <c r="B572" s="41"/>
      <c r="C572" s="292" t="s">
        <v>1148</v>
      </c>
      <c r="D572" s="293" t="s">
        <v>21</v>
      </c>
      <c r="E572" s="294" t="s">
        <v>21</v>
      </c>
      <c r="F572" s="295">
        <v>7.49</v>
      </c>
      <c r="G572" s="36"/>
      <c r="H572" s="41"/>
    </row>
    <row r="573" spans="1:8" s="2" customFormat="1" ht="16.899999999999999" customHeight="1">
      <c r="A573" s="36"/>
      <c r="B573" s="41"/>
      <c r="C573" s="296" t="s">
        <v>21</v>
      </c>
      <c r="D573" s="296" t="s">
        <v>21</v>
      </c>
      <c r="E573" s="19" t="s">
        <v>21</v>
      </c>
      <c r="F573" s="297">
        <v>0</v>
      </c>
      <c r="G573" s="36"/>
      <c r="H573" s="41"/>
    </row>
    <row r="574" spans="1:8" s="2" customFormat="1" ht="16.899999999999999" customHeight="1">
      <c r="A574" s="36"/>
      <c r="B574" s="41"/>
      <c r="C574" s="296" t="s">
        <v>21</v>
      </c>
      <c r="D574" s="296" t="s">
        <v>2074</v>
      </c>
      <c r="E574" s="19" t="s">
        <v>21</v>
      </c>
      <c r="F574" s="297">
        <v>0</v>
      </c>
      <c r="G574" s="36"/>
      <c r="H574" s="41"/>
    </row>
    <row r="575" spans="1:8" s="2" customFormat="1" ht="16.899999999999999" customHeight="1">
      <c r="A575" s="36"/>
      <c r="B575" s="41"/>
      <c r="C575" s="296" t="s">
        <v>21</v>
      </c>
      <c r="D575" s="296" t="s">
        <v>2632</v>
      </c>
      <c r="E575" s="19" t="s">
        <v>21</v>
      </c>
      <c r="F575" s="297">
        <v>7.49</v>
      </c>
      <c r="G575" s="36"/>
      <c r="H575" s="41"/>
    </row>
    <row r="576" spans="1:8" s="2" customFormat="1" ht="16.899999999999999" customHeight="1">
      <c r="A576" s="36"/>
      <c r="B576" s="41"/>
      <c r="C576" s="296" t="s">
        <v>21</v>
      </c>
      <c r="D576" s="296" t="s">
        <v>21</v>
      </c>
      <c r="E576" s="19" t="s">
        <v>21</v>
      </c>
      <c r="F576" s="297">
        <v>0</v>
      </c>
      <c r="G576" s="36"/>
      <c r="H576" s="41"/>
    </row>
    <row r="577" spans="1:8" s="2" customFormat="1" ht="16.899999999999999" customHeight="1">
      <c r="A577" s="36"/>
      <c r="B577" s="41"/>
      <c r="C577" s="296" t="s">
        <v>1148</v>
      </c>
      <c r="D577" s="296" t="s">
        <v>240</v>
      </c>
      <c r="E577" s="19" t="s">
        <v>21</v>
      </c>
      <c r="F577" s="297">
        <v>7.49</v>
      </c>
      <c r="G577" s="36"/>
      <c r="H577" s="41"/>
    </row>
    <row r="578" spans="1:8" s="2" customFormat="1" ht="16.899999999999999" customHeight="1">
      <c r="A578" s="36"/>
      <c r="B578" s="41"/>
      <c r="C578" s="298" t="s">
        <v>5152</v>
      </c>
      <c r="D578" s="36"/>
      <c r="E578" s="36"/>
      <c r="F578" s="36"/>
      <c r="G578" s="36"/>
      <c r="H578" s="41"/>
    </row>
    <row r="579" spans="1:8" s="2" customFormat="1" ht="16.899999999999999" customHeight="1">
      <c r="A579" s="36"/>
      <c r="B579" s="41"/>
      <c r="C579" s="296" t="s">
        <v>2619</v>
      </c>
      <c r="D579" s="296" t="s">
        <v>5216</v>
      </c>
      <c r="E579" s="19" t="s">
        <v>216</v>
      </c>
      <c r="F579" s="297">
        <v>140.87</v>
      </c>
      <c r="G579" s="36"/>
      <c r="H579" s="41"/>
    </row>
    <row r="580" spans="1:8" s="2" customFormat="1" ht="22.5">
      <c r="A580" s="36"/>
      <c r="B580" s="41"/>
      <c r="C580" s="296" t="s">
        <v>2642</v>
      </c>
      <c r="D580" s="296" t="s">
        <v>2643</v>
      </c>
      <c r="E580" s="19" t="s">
        <v>216</v>
      </c>
      <c r="F580" s="297">
        <v>140.87</v>
      </c>
      <c r="G580" s="36"/>
      <c r="H580" s="41"/>
    </row>
    <row r="581" spans="1:8" s="2" customFormat="1" ht="16.899999999999999" customHeight="1">
      <c r="A581" s="36"/>
      <c r="B581" s="41"/>
      <c r="C581" s="296" t="s">
        <v>2669</v>
      </c>
      <c r="D581" s="296" t="s">
        <v>2670</v>
      </c>
      <c r="E581" s="19" t="s">
        <v>216</v>
      </c>
      <c r="F581" s="297">
        <v>1212.636</v>
      </c>
      <c r="G581" s="36"/>
      <c r="H581" s="41"/>
    </row>
    <row r="582" spans="1:8" s="2" customFormat="1" ht="22.5">
      <c r="A582" s="36"/>
      <c r="B582" s="41"/>
      <c r="C582" s="296" t="s">
        <v>2651</v>
      </c>
      <c r="D582" s="296" t="s">
        <v>2652</v>
      </c>
      <c r="E582" s="19" t="s">
        <v>216</v>
      </c>
      <c r="F582" s="297">
        <v>8.2390000000000008</v>
      </c>
      <c r="G582" s="36"/>
      <c r="H582" s="41"/>
    </row>
    <row r="583" spans="1:8" s="2" customFormat="1" ht="16.899999999999999" customHeight="1">
      <c r="A583" s="36"/>
      <c r="B583" s="41"/>
      <c r="C583" s="292" t="s">
        <v>1150</v>
      </c>
      <c r="D583" s="293" t="s">
        <v>21</v>
      </c>
      <c r="E583" s="294" t="s">
        <v>21</v>
      </c>
      <c r="F583" s="295">
        <v>133.38</v>
      </c>
      <c r="G583" s="36"/>
      <c r="H583" s="41"/>
    </row>
    <row r="584" spans="1:8" s="2" customFormat="1" ht="16.899999999999999" customHeight="1">
      <c r="A584" s="36"/>
      <c r="B584" s="41"/>
      <c r="C584" s="296" t="s">
        <v>21</v>
      </c>
      <c r="D584" s="296" t="s">
        <v>2622</v>
      </c>
      <c r="E584" s="19" t="s">
        <v>21</v>
      </c>
      <c r="F584" s="297">
        <v>0</v>
      </c>
      <c r="G584" s="36"/>
      <c r="H584" s="41"/>
    </row>
    <row r="585" spans="1:8" s="2" customFormat="1" ht="16.899999999999999" customHeight="1">
      <c r="A585" s="36"/>
      <c r="B585" s="41"/>
      <c r="C585" s="296" t="s">
        <v>21</v>
      </c>
      <c r="D585" s="296" t="s">
        <v>1689</v>
      </c>
      <c r="E585" s="19" t="s">
        <v>21</v>
      </c>
      <c r="F585" s="297">
        <v>0</v>
      </c>
      <c r="G585" s="36"/>
      <c r="H585" s="41"/>
    </row>
    <row r="586" spans="1:8" s="2" customFormat="1" ht="16.899999999999999" customHeight="1">
      <c r="A586" s="36"/>
      <c r="B586" s="41"/>
      <c r="C586" s="296" t="s">
        <v>21</v>
      </c>
      <c r="D586" s="296" t="s">
        <v>2623</v>
      </c>
      <c r="E586" s="19" t="s">
        <v>21</v>
      </c>
      <c r="F586" s="297">
        <v>58.5</v>
      </c>
      <c r="G586" s="36"/>
      <c r="H586" s="41"/>
    </row>
    <row r="587" spans="1:8" s="2" customFormat="1" ht="16.899999999999999" customHeight="1">
      <c r="A587" s="36"/>
      <c r="B587" s="41"/>
      <c r="C587" s="296" t="s">
        <v>21</v>
      </c>
      <c r="D587" s="296" t="s">
        <v>2624</v>
      </c>
      <c r="E587" s="19" t="s">
        <v>21</v>
      </c>
      <c r="F587" s="297">
        <v>-1.44</v>
      </c>
      <c r="G587" s="36"/>
      <c r="H587" s="41"/>
    </row>
    <row r="588" spans="1:8" s="2" customFormat="1" ht="16.899999999999999" customHeight="1">
      <c r="A588" s="36"/>
      <c r="B588" s="41"/>
      <c r="C588" s="296" t="s">
        <v>21</v>
      </c>
      <c r="D588" s="296" t="s">
        <v>2625</v>
      </c>
      <c r="E588" s="19" t="s">
        <v>21</v>
      </c>
      <c r="F588" s="297">
        <v>-5.88</v>
      </c>
      <c r="G588" s="36"/>
      <c r="H588" s="41"/>
    </row>
    <row r="589" spans="1:8" s="2" customFormat="1" ht="16.899999999999999" customHeight="1">
      <c r="A589" s="36"/>
      <c r="B589" s="41"/>
      <c r="C589" s="296" t="s">
        <v>21</v>
      </c>
      <c r="D589" s="296" t="s">
        <v>21</v>
      </c>
      <c r="E589" s="19" t="s">
        <v>21</v>
      </c>
      <c r="F589" s="297">
        <v>0</v>
      </c>
      <c r="G589" s="36"/>
      <c r="H589" s="41"/>
    </row>
    <row r="590" spans="1:8" s="2" customFormat="1" ht="16.899999999999999" customHeight="1">
      <c r="A590" s="36"/>
      <c r="B590" s="41"/>
      <c r="C590" s="296" t="s">
        <v>21</v>
      </c>
      <c r="D590" s="296" t="s">
        <v>2626</v>
      </c>
      <c r="E590" s="19" t="s">
        <v>21</v>
      </c>
      <c r="F590" s="297">
        <v>0</v>
      </c>
      <c r="G590" s="36"/>
      <c r="H590" s="41"/>
    </row>
    <row r="591" spans="1:8" s="2" customFormat="1" ht="16.899999999999999" customHeight="1">
      <c r="A591" s="36"/>
      <c r="B591" s="41"/>
      <c r="C591" s="296" t="s">
        <v>21</v>
      </c>
      <c r="D591" s="296" t="s">
        <v>2627</v>
      </c>
      <c r="E591" s="19" t="s">
        <v>21</v>
      </c>
      <c r="F591" s="297">
        <v>0.36</v>
      </c>
      <c r="G591" s="36"/>
      <c r="H591" s="41"/>
    </row>
    <row r="592" spans="1:8" s="2" customFormat="1" ht="16.899999999999999" customHeight="1">
      <c r="A592" s="36"/>
      <c r="B592" s="41"/>
      <c r="C592" s="296" t="s">
        <v>21</v>
      </c>
      <c r="D592" s="296" t="s">
        <v>2628</v>
      </c>
      <c r="E592" s="19" t="s">
        <v>21</v>
      </c>
      <c r="F592" s="297">
        <v>0</v>
      </c>
      <c r="G592" s="36"/>
      <c r="H592" s="41"/>
    </row>
    <row r="593" spans="1:8" s="2" customFormat="1" ht="16.899999999999999" customHeight="1">
      <c r="A593" s="36"/>
      <c r="B593" s="41"/>
      <c r="C593" s="296" t="s">
        <v>21</v>
      </c>
      <c r="D593" s="296" t="s">
        <v>2629</v>
      </c>
      <c r="E593" s="19" t="s">
        <v>21</v>
      </c>
      <c r="F593" s="297">
        <v>0.95</v>
      </c>
      <c r="G593" s="36"/>
      <c r="H593" s="41"/>
    </row>
    <row r="594" spans="1:8" s="2" customFormat="1" ht="16.899999999999999" customHeight="1">
      <c r="A594" s="36"/>
      <c r="B594" s="41"/>
      <c r="C594" s="296" t="s">
        <v>21</v>
      </c>
      <c r="D594" s="296" t="s">
        <v>21</v>
      </c>
      <c r="E594" s="19" t="s">
        <v>21</v>
      </c>
      <c r="F594" s="297">
        <v>0</v>
      </c>
      <c r="G594" s="36"/>
      <c r="H594" s="41"/>
    </row>
    <row r="595" spans="1:8" s="2" customFormat="1" ht="16.899999999999999" customHeight="1">
      <c r="A595" s="36"/>
      <c r="B595" s="41"/>
      <c r="C595" s="296" t="s">
        <v>21</v>
      </c>
      <c r="D595" s="296" t="s">
        <v>2067</v>
      </c>
      <c r="E595" s="19" t="s">
        <v>21</v>
      </c>
      <c r="F595" s="297">
        <v>0</v>
      </c>
      <c r="G595" s="36"/>
      <c r="H595" s="41"/>
    </row>
    <row r="596" spans="1:8" s="2" customFormat="1" ht="16.899999999999999" customHeight="1">
      <c r="A596" s="36"/>
      <c r="B596" s="41"/>
      <c r="C596" s="296" t="s">
        <v>21</v>
      </c>
      <c r="D596" s="296" t="s">
        <v>2630</v>
      </c>
      <c r="E596" s="19" t="s">
        <v>21</v>
      </c>
      <c r="F596" s="297">
        <v>88.79</v>
      </c>
      <c r="G596" s="36"/>
      <c r="H596" s="41"/>
    </row>
    <row r="597" spans="1:8" s="2" customFormat="1" ht="16.899999999999999" customHeight="1">
      <c r="A597" s="36"/>
      <c r="B597" s="41"/>
      <c r="C597" s="296" t="s">
        <v>21</v>
      </c>
      <c r="D597" s="296" t="s">
        <v>2624</v>
      </c>
      <c r="E597" s="19" t="s">
        <v>21</v>
      </c>
      <c r="F597" s="297">
        <v>-1.44</v>
      </c>
      <c r="G597" s="36"/>
      <c r="H597" s="41"/>
    </row>
    <row r="598" spans="1:8" s="2" customFormat="1" ht="16.899999999999999" customHeight="1">
      <c r="A598" s="36"/>
      <c r="B598" s="41"/>
      <c r="C598" s="296" t="s">
        <v>21</v>
      </c>
      <c r="D598" s="296" t="s">
        <v>2625</v>
      </c>
      <c r="E598" s="19" t="s">
        <v>21</v>
      </c>
      <c r="F598" s="297">
        <v>-5.88</v>
      </c>
      <c r="G598" s="36"/>
      <c r="H598" s="41"/>
    </row>
    <row r="599" spans="1:8" s="2" customFormat="1" ht="16.899999999999999" customHeight="1">
      <c r="A599" s="36"/>
      <c r="B599" s="41"/>
      <c r="C599" s="296" t="s">
        <v>21</v>
      </c>
      <c r="D599" s="296" t="s">
        <v>2631</v>
      </c>
      <c r="E599" s="19" t="s">
        <v>21</v>
      </c>
      <c r="F599" s="297">
        <v>-1.89</v>
      </c>
      <c r="G599" s="36"/>
      <c r="H599" s="41"/>
    </row>
    <row r="600" spans="1:8" s="2" customFormat="1" ht="16.899999999999999" customHeight="1">
      <c r="A600" s="36"/>
      <c r="B600" s="41"/>
      <c r="C600" s="296" t="s">
        <v>21</v>
      </c>
      <c r="D600" s="296" t="s">
        <v>21</v>
      </c>
      <c r="E600" s="19" t="s">
        <v>21</v>
      </c>
      <c r="F600" s="297">
        <v>0</v>
      </c>
      <c r="G600" s="36"/>
      <c r="H600" s="41"/>
    </row>
    <row r="601" spans="1:8" s="2" customFormat="1" ht="16.899999999999999" customHeight="1">
      <c r="A601" s="36"/>
      <c r="B601" s="41"/>
      <c r="C601" s="296" t="s">
        <v>21</v>
      </c>
      <c r="D601" s="296" t="s">
        <v>2626</v>
      </c>
      <c r="E601" s="19" t="s">
        <v>21</v>
      </c>
      <c r="F601" s="297">
        <v>0</v>
      </c>
      <c r="G601" s="36"/>
      <c r="H601" s="41"/>
    </row>
    <row r="602" spans="1:8" s="2" customFormat="1" ht="16.899999999999999" customHeight="1">
      <c r="A602" s="36"/>
      <c r="B602" s="41"/>
      <c r="C602" s="296" t="s">
        <v>21</v>
      </c>
      <c r="D602" s="296" t="s">
        <v>2627</v>
      </c>
      <c r="E602" s="19" t="s">
        <v>21</v>
      </c>
      <c r="F602" s="297">
        <v>0.36</v>
      </c>
      <c r="G602" s="36"/>
      <c r="H602" s="41"/>
    </row>
    <row r="603" spans="1:8" s="2" customFormat="1" ht="16.899999999999999" customHeight="1">
      <c r="A603" s="36"/>
      <c r="B603" s="41"/>
      <c r="C603" s="296" t="s">
        <v>21</v>
      </c>
      <c r="D603" s="296" t="s">
        <v>2628</v>
      </c>
      <c r="E603" s="19" t="s">
        <v>21</v>
      </c>
      <c r="F603" s="297">
        <v>0</v>
      </c>
      <c r="G603" s="36"/>
      <c r="H603" s="41"/>
    </row>
    <row r="604" spans="1:8" s="2" customFormat="1" ht="16.899999999999999" customHeight="1">
      <c r="A604" s="36"/>
      <c r="B604" s="41"/>
      <c r="C604" s="296" t="s">
        <v>21</v>
      </c>
      <c r="D604" s="296" t="s">
        <v>2629</v>
      </c>
      <c r="E604" s="19" t="s">
        <v>21</v>
      </c>
      <c r="F604" s="297">
        <v>0.95</v>
      </c>
      <c r="G604" s="36"/>
      <c r="H604" s="41"/>
    </row>
    <row r="605" spans="1:8" s="2" customFormat="1" ht="16.899999999999999" customHeight="1">
      <c r="A605" s="36"/>
      <c r="B605" s="41"/>
      <c r="C605" s="296" t="s">
        <v>21</v>
      </c>
      <c r="D605" s="296" t="s">
        <v>21</v>
      </c>
      <c r="E605" s="19" t="s">
        <v>21</v>
      </c>
      <c r="F605" s="297">
        <v>0</v>
      </c>
      <c r="G605" s="36"/>
      <c r="H605" s="41"/>
    </row>
    <row r="606" spans="1:8" s="2" customFormat="1" ht="16.899999999999999" customHeight="1">
      <c r="A606" s="36"/>
      <c r="B606" s="41"/>
      <c r="C606" s="296" t="s">
        <v>1150</v>
      </c>
      <c r="D606" s="296" t="s">
        <v>240</v>
      </c>
      <c r="E606" s="19" t="s">
        <v>21</v>
      </c>
      <c r="F606" s="297">
        <v>133.38</v>
      </c>
      <c r="G606" s="36"/>
      <c r="H606" s="41"/>
    </row>
    <row r="607" spans="1:8" s="2" customFormat="1" ht="16.899999999999999" customHeight="1">
      <c r="A607" s="36"/>
      <c r="B607" s="41"/>
      <c r="C607" s="298" t="s">
        <v>5152</v>
      </c>
      <c r="D607" s="36"/>
      <c r="E607" s="36"/>
      <c r="F607" s="36"/>
      <c r="G607" s="36"/>
      <c r="H607" s="41"/>
    </row>
    <row r="608" spans="1:8" s="2" customFormat="1" ht="16.899999999999999" customHeight="1">
      <c r="A608" s="36"/>
      <c r="B608" s="41"/>
      <c r="C608" s="296" t="s">
        <v>2619</v>
      </c>
      <c r="D608" s="296" t="s">
        <v>5216</v>
      </c>
      <c r="E608" s="19" t="s">
        <v>216</v>
      </c>
      <c r="F608" s="297">
        <v>140.87</v>
      </c>
      <c r="G608" s="36"/>
      <c r="H608" s="41"/>
    </row>
    <row r="609" spans="1:8" s="2" customFormat="1" ht="22.5">
      <c r="A609" s="36"/>
      <c r="B609" s="41"/>
      <c r="C609" s="296" t="s">
        <v>2642</v>
      </c>
      <c r="D609" s="296" t="s">
        <v>2643</v>
      </c>
      <c r="E609" s="19" t="s">
        <v>216</v>
      </c>
      <c r="F609" s="297">
        <v>140.87</v>
      </c>
      <c r="G609" s="36"/>
      <c r="H609" s="41"/>
    </row>
    <row r="610" spans="1:8" s="2" customFormat="1" ht="16.899999999999999" customHeight="1">
      <c r="A610" s="36"/>
      <c r="B610" s="41"/>
      <c r="C610" s="296" t="s">
        <v>2669</v>
      </c>
      <c r="D610" s="296" t="s">
        <v>2670</v>
      </c>
      <c r="E610" s="19" t="s">
        <v>216</v>
      </c>
      <c r="F610" s="297">
        <v>1212.636</v>
      </c>
      <c r="G610" s="36"/>
      <c r="H610" s="41"/>
    </row>
    <row r="611" spans="1:8" s="2" customFormat="1" ht="22.5">
      <c r="A611" s="36"/>
      <c r="B611" s="41"/>
      <c r="C611" s="296" t="s">
        <v>2646</v>
      </c>
      <c r="D611" s="296" t="s">
        <v>2647</v>
      </c>
      <c r="E611" s="19" t="s">
        <v>216</v>
      </c>
      <c r="F611" s="297">
        <v>146.71799999999999</v>
      </c>
      <c r="G611" s="36"/>
      <c r="H611" s="41"/>
    </row>
    <row r="612" spans="1:8" s="2" customFormat="1" ht="16.899999999999999" customHeight="1">
      <c r="A612" s="36"/>
      <c r="B612" s="41"/>
      <c r="C612" s="292" t="s">
        <v>1152</v>
      </c>
      <c r="D612" s="293" t="s">
        <v>21</v>
      </c>
      <c r="E612" s="294" t="s">
        <v>21</v>
      </c>
      <c r="F612" s="295">
        <v>732</v>
      </c>
      <c r="G612" s="36"/>
      <c r="H612" s="41"/>
    </row>
    <row r="613" spans="1:8" s="2" customFormat="1" ht="16.899999999999999" customHeight="1">
      <c r="A613" s="36"/>
      <c r="B613" s="41"/>
      <c r="C613" s="296" t="s">
        <v>21</v>
      </c>
      <c r="D613" s="296" t="s">
        <v>1818</v>
      </c>
      <c r="E613" s="19" t="s">
        <v>21</v>
      </c>
      <c r="F613" s="297">
        <v>0</v>
      </c>
      <c r="G613" s="36"/>
      <c r="H613" s="41"/>
    </row>
    <row r="614" spans="1:8" s="2" customFormat="1" ht="16.899999999999999" customHeight="1">
      <c r="A614" s="36"/>
      <c r="B614" s="41"/>
      <c r="C614" s="296" t="s">
        <v>21</v>
      </c>
      <c r="D614" s="296" t="s">
        <v>1938</v>
      </c>
      <c r="E614" s="19" t="s">
        <v>21</v>
      </c>
      <c r="F614" s="297">
        <v>0</v>
      </c>
      <c r="G614" s="36"/>
      <c r="H614" s="41"/>
    </row>
    <row r="615" spans="1:8" s="2" customFormat="1" ht="16.899999999999999" customHeight="1">
      <c r="A615" s="36"/>
      <c r="B615" s="41"/>
      <c r="C615" s="296" t="s">
        <v>21</v>
      </c>
      <c r="D615" s="296" t="s">
        <v>1713</v>
      </c>
      <c r="E615" s="19" t="s">
        <v>21</v>
      </c>
      <c r="F615" s="297">
        <v>0</v>
      </c>
      <c r="G615" s="36"/>
      <c r="H615" s="41"/>
    </row>
    <row r="616" spans="1:8" s="2" customFormat="1" ht="16.899999999999999" customHeight="1">
      <c r="A616" s="36"/>
      <c r="B616" s="41"/>
      <c r="C616" s="296" t="s">
        <v>21</v>
      </c>
      <c r="D616" s="296" t="s">
        <v>1714</v>
      </c>
      <c r="E616" s="19" t="s">
        <v>21</v>
      </c>
      <c r="F616" s="297">
        <v>103.43</v>
      </c>
      <c r="G616" s="36"/>
      <c r="H616" s="41"/>
    </row>
    <row r="617" spans="1:8" s="2" customFormat="1" ht="16.899999999999999" customHeight="1">
      <c r="A617" s="36"/>
      <c r="B617" s="41"/>
      <c r="C617" s="296" t="s">
        <v>21</v>
      </c>
      <c r="D617" s="296" t="s">
        <v>21</v>
      </c>
      <c r="E617" s="19" t="s">
        <v>21</v>
      </c>
      <c r="F617" s="297">
        <v>0</v>
      </c>
      <c r="G617" s="36"/>
      <c r="H617" s="41"/>
    </row>
    <row r="618" spans="1:8" s="2" customFormat="1" ht="16.899999999999999" customHeight="1">
      <c r="A618" s="36"/>
      <c r="B618" s="41"/>
      <c r="C618" s="296" t="s">
        <v>21</v>
      </c>
      <c r="D618" s="296" t="s">
        <v>1715</v>
      </c>
      <c r="E618" s="19" t="s">
        <v>21</v>
      </c>
      <c r="F618" s="297">
        <v>0</v>
      </c>
      <c r="G618" s="36"/>
      <c r="H618" s="41"/>
    </row>
    <row r="619" spans="1:8" s="2" customFormat="1" ht="16.899999999999999" customHeight="1">
      <c r="A619" s="36"/>
      <c r="B619" s="41"/>
      <c r="C619" s="296" t="s">
        <v>21</v>
      </c>
      <c r="D619" s="296" t="s">
        <v>1939</v>
      </c>
      <c r="E619" s="19" t="s">
        <v>21</v>
      </c>
      <c r="F619" s="297">
        <v>13.522</v>
      </c>
      <c r="G619" s="36"/>
      <c r="H619" s="41"/>
    </row>
    <row r="620" spans="1:8" s="2" customFormat="1" ht="16.899999999999999" customHeight="1">
      <c r="A620" s="36"/>
      <c r="B620" s="41"/>
      <c r="C620" s="296" t="s">
        <v>21</v>
      </c>
      <c r="D620" s="296" t="s">
        <v>21</v>
      </c>
      <c r="E620" s="19" t="s">
        <v>21</v>
      </c>
      <c r="F620" s="297">
        <v>0</v>
      </c>
      <c r="G620" s="36"/>
      <c r="H620" s="41"/>
    </row>
    <row r="621" spans="1:8" s="2" customFormat="1" ht="16.899999999999999" customHeight="1">
      <c r="A621" s="36"/>
      <c r="B621" s="41"/>
      <c r="C621" s="296" t="s">
        <v>21</v>
      </c>
      <c r="D621" s="296" t="s">
        <v>1764</v>
      </c>
      <c r="E621" s="19" t="s">
        <v>21</v>
      </c>
      <c r="F621" s="297">
        <v>0</v>
      </c>
      <c r="G621" s="36"/>
      <c r="H621" s="41"/>
    </row>
    <row r="622" spans="1:8" s="2" customFormat="1" ht="16.899999999999999" customHeight="1">
      <c r="A622" s="36"/>
      <c r="B622" s="41"/>
      <c r="C622" s="296" t="s">
        <v>21</v>
      </c>
      <c r="D622" s="296" t="s">
        <v>1940</v>
      </c>
      <c r="E622" s="19" t="s">
        <v>21</v>
      </c>
      <c r="F622" s="297">
        <v>569.71199999999999</v>
      </c>
      <c r="G622" s="36"/>
      <c r="H622" s="41"/>
    </row>
    <row r="623" spans="1:8" s="2" customFormat="1" ht="16.899999999999999" customHeight="1">
      <c r="A623" s="36"/>
      <c r="B623" s="41"/>
      <c r="C623" s="296" t="s">
        <v>21</v>
      </c>
      <c r="D623" s="296" t="s">
        <v>1941</v>
      </c>
      <c r="E623" s="19" t="s">
        <v>21</v>
      </c>
      <c r="F623" s="297">
        <v>4.6719999999999997</v>
      </c>
      <c r="G623" s="36"/>
      <c r="H623" s="41"/>
    </row>
    <row r="624" spans="1:8" s="2" customFormat="1" ht="16.899999999999999" customHeight="1">
      <c r="A624" s="36"/>
      <c r="B624" s="41"/>
      <c r="C624" s="296" t="s">
        <v>21</v>
      </c>
      <c r="D624" s="296" t="s">
        <v>21</v>
      </c>
      <c r="E624" s="19" t="s">
        <v>21</v>
      </c>
      <c r="F624" s="297">
        <v>0</v>
      </c>
      <c r="G624" s="36"/>
      <c r="H624" s="41"/>
    </row>
    <row r="625" spans="1:8" s="2" customFormat="1" ht="16.899999999999999" customHeight="1">
      <c r="A625" s="36"/>
      <c r="B625" s="41"/>
      <c r="C625" s="296" t="s">
        <v>21</v>
      </c>
      <c r="D625" s="296" t="s">
        <v>1222</v>
      </c>
      <c r="E625" s="19" t="s">
        <v>21</v>
      </c>
      <c r="F625" s="297">
        <v>0</v>
      </c>
      <c r="G625" s="36"/>
      <c r="H625" s="41"/>
    </row>
    <row r="626" spans="1:8" s="2" customFormat="1" ht="16.899999999999999" customHeight="1">
      <c r="A626" s="36"/>
      <c r="B626" s="41"/>
      <c r="C626" s="296" t="s">
        <v>21</v>
      </c>
      <c r="D626" s="296" t="s">
        <v>1942</v>
      </c>
      <c r="E626" s="19" t="s">
        <v>21</v>
      </c>
      <c r="F626" s="297">
        <v>40.664000000000001</v>
      </c>
      <c r="G626" s="36"/>
      <c r="H626" s="41"/>
    </row>
    <row r="627" spans="1:8" s="2" customFormat="1" ht="16.899999999999999" customHeight="1">
      <c r="A627" s="36"/>
      <c r="B627" s="41"/>
      <c r="C627" s="296" t="s">
        <v>21</v>
      </c>
      <c r="D627" s="296" t="s">
        <v>21</v>
      </c>
      <c r="E627" s="19" t="s">
        <v>21</v>
      </c>
      <c r="F627" s="297">
        <v>0</v>
      </c>
      <c r="G627" s="36"/>
      <c r="H627" s="41"/>
    </row>
    <row r="628" spans="1:8" s="2" customFormat="1" ht="16.899999999999999" customHeight="1">
      <c r="A628" s="36"/>
      <c r="B628" s="41"/>
      <c r="C628" s="296" t="s">
        <v>1152</v>
      </c>
      <c r="D628" s="296" t="s">
        <v>240</v>
      </c>
      <c r="E628" s="19" t="s">
        <v>21</v>
      </c>
      <c r="F628" s="297">
        <v>732</v>
      </c>
      <c r="G628" s="36"/>
      <c r="H628" s="41"/>
    </row>
    <row r="629" spans="1:8" s="2" customFormat="1" ht="16.899999999999999" customHeight="1">
      <c r="A629" s="36"/>
      <c r="B629" s="41"/>
      <c r="C629" s="298" t="s">
        <v>5152</v>
      </c>
      <c r="D629" s="36"/>
      <c r="E629" s="36"/>
      <c r="F629" s="36"/>
      <c r="G629" s="36"/>
      <c r="H629" s="41"/>
    </row>
    <row r="630" spans="1:8" s="2" customFormat="1" ht="16.899999999999999" customHeight="1">
      <c r="A630" s="36"/>
      <c r="B630" s="41"/>
      <c r="C630" s="296" t="s">
        <v>1935</v>
      </c>
      <c r="D630" s="296" t="s">
        <v>1936</v>
      </c>
      <c r="E630" s="19" t="s">
        <v>216</v>
      </c>
      <c r="F630" s="297">
        <v>1485.925</v>
      </c>
      <c r="G630" s="36"/>
      <c r="H630" s="41"/>
    </row>
    <row r="631" spans="1:8" s="2" customFormat="1" ht="16.899999999999999" customHeight="1">
      <c r="A631" s="36"/>
      <c r="B631" s="41"/>
      <c r="C631" s="296" t="s">
        <v>1953</v>
      </c>
      <c r="D631" s="296" t="s">
        <v>1954</v>
      </c>
      <c r="E631" s="19" t="s">
        <v>216</v>
      </c>
      <c r="F631" s="297">
        <v>1634.518</v>
      </c>
      <c r="G631" s="36"/>
      <c r="H631" s="41"/>
    </row>
    <row r="632" spans="1:8" s="2" customFormat="1" ht="16.899999999999999" customHeight="1">
      <c r="A632" s="36"/>
      <c r="B632" s="41"/>
      <c r="C632" s="292" t="s">
        <v>1154</v>
      </c>
      <c r="D632" s="293" t="s">
        <v>21</v>
      </c>
      <c r="E632" s="294" t="s">
        <v>21</v>
      </c>
      <c r="F632" s="295">
        <v>720</v>
      </c>
      <c r="G632" s="36"/>
      <c r="H632" s="41"/>
    </row>
    <row r="633" spans="1:8" s="2" customFormat="1" ht="16.899999999999999" customHeight="1">
      <c r="A633" s="36"/>
      <c r="B633" s="41"/>
      <c r="C633" s="296" t="s">
        <v>21</v>
      </c>
      <c r="D633" s="296" t="s">
        <v>21</v>
      </c>
      <c r="E633" s="19" t="s">
        <v>21</v>
      </c>
      <c r="F633" s="297">
        <v>0</v>
      </c>
      <c r="G633" s="36"/>
      <c r="H633" s="41"/>
    </row>
    <row r="634" spans="1:8" s="2" customFormat="1" ht="16.899999999999999" customHeight="1">
      <c r="A634" s="36"/>
      <c r="B634" s="41"/>
      <c r="C634" s="296" t="s">
        <v>21</v>
      </c>
      <c r="D634" s="296" t="s">
        <v>1943</v>
      </c>
      <c r="E634" s="19" t="s">
        <v>21</v>
      </c>
      <c r="F634" s="297">
        <v>0</v>
      </c>
      <c r="G634" s="36"/>
      <c r="H634" s="41"/>
    </row>
    <row r="635" spans="1:8" s="2" customFormat="1" ht="16.899999999999999" customHeight="1">
      <c r="A635" s="36"/>
      <c r="B635" s="41"/>
      <c r="C635" s="296" t="s">
        <v>21</v>
      </c>
      <c r="D635" s="296" t="s">
        <v>1938</v>
      </c>
      <c r="E635" s="19" t="s">
        <v>21</v>
      </c>
      <c r="F635" s="297">
        <v>0</v>
      </c>
      <c r="G635" s="36"/>
      <c r="H635" s="41"/>
    </row>
    <row r="636" spans="1:8" s="2" customFormat="1" ht="16.899999999999999" customHeight="1">
      <c r="A636" s="36"/>
      <c r="B636" s="41"/>
      <c r="C636" s="296" t="s">
        <v>21</v>
      </c>
      <c r="D636" s="296" t="s">
        <v>1944</v>
      </c>
      <c r="E636" s="19" t="s">
        <v>21</v>
      </c>
      <c r="F636" s="297">
        <v>0</v>
      </c>
      <c r="G636" s="36"/>
      <c r="H636" s="41"/>
    </row>
    <row r="637" spans="1:8" s="2" customFormat="1" ht="16.899999999999999" customHeight="1">
      <c r="A637" s="36"/>
      <c r="B637" s="41"/>
      <c r="C637" s="296" t="s">
        <v>21</v>
      </c>
      <c r="D637" s="296" t="s">
        <v>1945</v>
      </c>
      <c r="E637" s="19" t="s">
        <v>21</v>
      </c>
      <c r="F637" s="297">
        <v>35.698</v>
      </c>
      <c r="G637" s="36"/>
      <c r="H637" s="41"/>
    </row>
    <row r="638" spans="1:8" s="2" customFormat="1" ht="16.899999999999999" customHeight="1">
      <c r="A638" s="36"/>
      <c r="B638" s="41"/>
      <c r="C638" s="296" t="s">
        <v>21</v>
      </c>
      <c r="D638" s="296" t="s">
        <v>1946</v>
      </c>
      <c r="E638" s="19" t="s">
        <v>21</v>
      </c>
      <c r="F638" s="297">
        <v>31.853999999999999</v>
      </c>
      <c r="G638" s="36"/>
      <c r="H638" s="41"/>
    </row>
    <row r="639" spans="1:8" s="2" customFormat="1" ht="16.899999999999999" customHeight="1">
      <c r="A639" s="36"/>
      <c r="B639" s="41"/>
      <c r="C639" s="296" t="s">
        <v>21</v>
      </c>
      <c r="D639" s="296" t="s">
        <v>1947</v>
      </c>
      <c r="E639" s="19" t="s">
        <v>21</v>
      </c>
      <c r="F639" s="297">
        <v>2.956</v>
      </c>
      <c r="G639" s="36"/>
      <c r="H639" s="41"/>
    </row>
    <row r="640" spans="1:8" s="2" customFormat="1" ht="16.899999999999999" customHeight="1">
      <c r="A640" s="36"/>
      <c r="B640" s="41"/>
      <c r="C640" s="296" t="s">
        <v>21</v>
      </c>
      <c r="D640" s="296" t="s">
        <v>21</v>
      </c>
      <c r="E640" s="19" t="s">
        <v>21</v>
      </c>
      <c r="F640" s="297">
        <v>0</v>
      </c>
      <c r="G640" s="36"/>
      <c r="H640" s="41"/>
    </row>
    <row r="641" spans="1:8" s="2" customFormat="1" ht="16.899999999999999" customHeight="1">
      <c r="A641" s="36"/>
      <c r="B641" s="41"/>
      <c r="C641" s="296" t="s">
        <v>21</v>
      </c>
      <c r="D641" s="296" t="s">
        <v>1764</v>
      </c>
      <c r="E641" s="19" t="s">
        <v>21</v>
      </c>
      <c r="F641" s="297">
        <v>0</v>
      </c>
      <c r="G641" s="36"/>
      <c r="H641" s="41"/>
    </row>
    <row r="642" spans="1:8" s="2" customFormat="1" ht="16.899999999999999" customHeight="1">
      <c r="A642" s="36"/>
      <c r="B642" s="41"/>
      <c r="C642" s="296" t="s">
        <v>21</v>
      </c>
      <c r="D642" s="296" t="s">
        <v>1948</v>
      </c>
      <c r="E642" s="19" t="s">
        <v>21</v>
      </c>
      <c r="F642" s="297">
        <v>580.66800000000001</v>
      </c>
      <c r="G642" s="36"/>
      <c r="H642" s="41"/>
    </row>
    <row r="643" spans="1:8" s="2" customFormat="1" ht="16.899999999999999" customHeight="1">
      <c r="A643" s="36"/>
      <c r="B643" s="41"/>
      <c r="C643" s="296" t="s">
        <v>21</v>
      </c>
      <c r="D643" s="296" t="s">
        <v>1949</v>
      </c>
      <c r="E643" s="19" t="s">
        <v>21</v>
      </c>
      <c r="F643" s="297">
        <v>5.3150000000000004</v>
      </c>
      <c r="G643" s="36"/>
      <c r="H643" s="41"/>
    </row>
    <row r="644" spans="1:8" s="2" customFormat="1" ht="16.899999999999999" customHeight="1">
      <c r="A644" s="36"/>
      <c r="B644" s="41"/>
      <c r="C644" s="296" t="s">
        <v>21</v>
      </c>
      <c r="D644" s="296" t="s">
        <v>21</v>
      </c>
      <c r="E644" s="19" t="s">
        <v>21</v>
      </c>
      <c r="F644" s="297">
        <v>0</v>
      </c>
      <c r="G644" s="36"/>
      <c r="H644" s="41"/>
    </row>
    <row r="645" spans="1:8" s="2" customFormat="1" ht="16.899999999999999" customHeight="1">
      <c r="A645" s="36"/>
      <c r="B645" s="41"/>
      <c r="C645" s="296" t="s">
        <v>21</v>
      </c>
      <c r="D645" s="296" t="s">
        <v>1222</v>
      </c>
      <c r="E645" s="19" t="s">
        <v>21</v>
      </c>
      <c r="F645" s="297">
        <v>0</v>
      </c>
      <c r="G645" s="36"/>
      <c r="H645" s="41"/>
    </row>
    <row r="646" spans="1:8" s="2" customFormat="1" ht="16.899999999999999" customHeight="1">
      <c r="A646" s="36"/>
      <c r="B646" s="41"/>
      <c r="C646" s="296" t="s">
        <v>21</v>
      </c>
      <c r="D646" s="296" t="s">
        <v>1950</v>
      </c>
      <c r="E646" s="19" t="s">
        <v>21</v>
      </c>
      <c r="F646" s="297">
        <v>63.509</v>
      </c>
      <c r="G646" s="36"/>
      <c r="H646" s="41"/>
    </row>
    <row r="647" spans="1:8" s="2" customFormat="1" ht="16.899999999999999" customHeight="1">
      <c r="A647" s="36"/>
      <c r="B647" s="41"/>
      <c r="C647" s="296" t="s">
        <v>21</v>
      </c>
      <c r="D647" s="296" t="s">
        <v>21</v>
      </c>
      <c r="E647" s="19" t="s">
        <v>21</v>
      </c>
      <c r="F647" s="297">
        <v>0</v>
      </c>
      <c r="G647" s="36"/>
      <c r="H647" s="41"/>
    </row>
    <row r="648" spans="1:8" s="2" customFormat="1" ht="16.899999999999999" customHeight="1">
      <c r="A648" s="36"/>
      <c r="B648" s="41"/>
      <c r="C648" s="296" t="s">
        <v>1154</v>
      </c>
      <c r="D648" s="296" t="s">
        <v>240</v>
      </c>
      <c r="E648" s="19" t="s">
        <v>21</v>
      </c>
      <c r="F648" s="297">
        <v>720</v>
      </c>
      <c r="G648" s="36"/>
      <c r="H648" s="41"/>
    </row>
    <row r="649" spans="1:8" s="2" customFormat="1" ht="16.899999999999999" customHeight="1">
      <c r="A649" s="36"/>
      <c r="B649" s="41"/>
      <c r="C649" s="298" t="s">
        <v>5152</v>
      </c>
      <c r="D649" s="36"/>
      <c r="E649" s="36"/>
      <c r="F649" s="36"/>
      <c r="G649" s="36"/>
      <c r="H649" s="41"/>
    </row>
    <row r="650" spans="1:8" s="2" customFormat="1" ht="16.899999999999999" customHeight="1">
      <c r="A650" s="36"/>
      <c r="B650" s="41"/>
      <c r="C650" s="296" t="s">
        <v>1935</v>
      </c>
      <c r="D650" s="296" t="s">
        <v>1936</v>
      </c>
      <c r="E650" s="19" t="s">
        <v>216</v>
      </c>
      <c r="F650" s="297">
        <v>1485.925</v>
      </c>
      <c r="G650" s="36"/>
      <c r="H650" s="41"/>
    </row>
    <row r="651" spans="1:8" s="2" customFormat="1" ht="16.899999999999999" customHeight="1">
      <c r="A651" s="36"/>
      <c r="B651" s="41"/>
      <c r="C651" s="296" t="s">
        <v>1953</v>
      </c>
      <c r="D651" s="296" t="s">
        <v>1954</v>
      </c>
      <c r="E651" s="19" t="s">
        <v>216</v>
      </c>
      <c r="F651" s="297">
        <v>1634.518</v>
      </c>
      <c r="G651" s="36"/>
      <c r="H651" s="41"/>
    </row>
    <row r="652" spans="1:8" s="2" customFormat="1" ht="16.899999999999999" customHeight="1">
      <c r="A652" s="36"/>
      <c r="B652" s="41"/>
      <c r="C652" s="292" t="s">
        <v>1156</v>
      </c>
      <c r="D652" s="293" t="s">
        <v>21</v>
      </c>
      <c r="E652" s="294" t="s">
        <v>21</v>
      </c>
      <c r="F652" s="295">
        <v>33.924999999999997</v>
      </c>
      <c r="G652" s="36"/>
      <c r="H652" s="41"/>
    </row>
    <row r="653" spans="1:8" s="2" customFormat="1" ht="16.899999999999999" customHeight="1">
      <c r="A653" s="36"/>
      <c r="B653" s="41"/>
      <c r="C653" s="296" t="s">
        <v>21</v>
      </c>
      <c r="D653" s="296" t="s">
        <v>21</v>
      </c>
      <c r="E653" s="19" t="s">
        <v>21</v>
      </c>
      <c r="F653" s="297">
        <v>0</v>
      </c>
      <c r="G653" s="36"/>
      <c r="H653" s="41"/>
    </row>
    <row r="654" spans="1:8" s="2" customFormat="1" ht="16.899999999999999" customHeight="1">
      <c r="A654" s="36"/>
      <c r="B654" s="41"/>
      <c r="C654" s="296" t="s">
        <v>21</v>
      </c>
      <c r="D654" s="296" t="s">
        <v>1951</v>
      </c>
      <c r="E654" s="19" t="s">
        <v>21</v>
      </c>
      <c r="F654" s="297">
        <v>0</v>
      </c>
      <c r="G654" s="36"/>
      <c r="H654" s="41"/>
    </row>
    <row r="655" spans="1:8" s="2" customFormat="1" ht="16.899999999999999" customHeight="1">
      <c r="A655" s="36"/>
      <c r="B655" s="41"/>
      <c r="C655" s="296" t="s">
        <v>21</v>
      </c>
      <c r="D655" s="296" t="s">
        <v>1952</v>
      </c>
      <c r="E655" s="19" t="s">
        <v>21</v>
      </c>
      <c r="F655" s="297">
        <v>33.924999999999997</v>
      </c>
      <c r="G655" s="36"/>
      <c r="H655" s="41"/>
    </row>
    <row r="656" spans="1:8" s="2" customFormat="1" ht="16.899999999999999" customHeight="1">
      <c r="A656" s="36"/>
      <c r="B656" s="41"/>
      <c r="C656" s="296" t="s">
        <v>21</v>
      </c>
      <c r="D656" s="296" t="s">
        <v>21</v>
      </c>
      <c r="E656" s="19" t="s">
        <v>21</v>
      </c>
      <c r="F656" s="297">
        <v>0</v>
      </c>
      <c r="G656" s="36"/>
      <c r="H656" s="41"/>
    </row>
    <row r="657" spans="1:8" s="2" customFormat="1" ht="16.899999999999999" customHeight="1">
      <c r="A657" s="36"/>
      <c r="B657" s="41"/>
      <c r="C657" s="296" t="s">
        <v>1156</v>
      </c>
      <c r="D657" s="296" t="s">
        <v>240</v>
      </c>
      <c r="E657" s="19" t="s">
        <v>21</v>
      </c>
      <c r="F657" s="297">
        <v>33.924999999999997</v>
      </c>
      <c r="G657" s="36"/>
      <c r="H657" s="41"/>
    </row>
    <row r="658" spans="1:8" s="2" customFormat="1" ht="16.899999999999999" customHeight="1">
      <c r="A658" s="36"/>
      <c r="B658" s="41"/>
      <c r="C658" s="298" t="s">
        <v>5152</v>
      </c>
      <c r="D658" s="36"/>
      <c r="E658" s="36"/>
      <c r="F658" s="36"/>
      <c r="G658" s="36"/>
      <c r="H658" s="41"/>
    </row>
    <row r="659" spans="1:8" s="2" customFormat="1" ht="16.899999999999999" customHeight="1">
      <c r="A659" s="36"/>
      <c r="B659" s="41"/>
      <c r="C659" s="296" t="s">
        <v>1935</v>
      </c>
      <c r="D659" s="296" t="s">
        <v>1936</v>
      </c>
      <c r="E659" s="19" t="s">
        <v>216</v>
      </c>
      <c r="F659" s="297">
        <v>1485.925</v>
      </c>
      <c r="G659" s="36"/>
      <c r="H659" s="41"/>
    </row>
    <row r="660" spans="1:8" s="2" customFormat="1" ht="16.899999999999999" customHeight="1">
      <c r="A660" s="36"/>
      <c r="B660" s="41"/>
      <c r="C660" s="296" t="s">
        <v>1953</v>
      </c>
      <c r="D660" s="296" t="s">
        <v>1954</v>
      </c>
      <c r="E660" s="19" t="s">
        <v>216</v>
      </c>
      <c r="F660" s="297">
        <v>1634.518</v>
      </c>
      <c r="G660" s="36"/>
      <c r="H660" s="41"/>
    </row>
    <row r="661" spans="1:8" s="2" customFormat="1" ht="16.899999999999999" customHeight="1">
      <c r="A661" s="36"/>
      <c r="B661" s="41"/>
      <c r="C661" s="292" t="s">
        <v>4831</v>
      </c>
      <c r="D661" s="293" t="s">
        <v>21</v>
      </c>
      <c r="E661" s="294" t="s">
        <v>21</v>
      </c>
      <c r="F661" s="295">
        <v>203.5</v>
      </c>
      <c r="G661" s="36"/>
      <c r="H661" s="41"/>
    </row>
    <row r="662" spans="1:8" s="2" customFormat="1" ht="16.899999999999999" customHeight="1">
      <c r="A662" s="36"/>
      <c r="B662" s="41"/>
      <c r="C662" s="292" t="s">
        <v>162</v>
      </c>
      <c r="D662" s="293" t="s">
        <v>21</v>
      </c>
      <c r="E662" s="294" t="s">
        <v>21</v>
      </c>
      <c r="F662" s="295">
        <v>57.2</v>
      </c>
      <c r="G662" s="36"/>
      <c r="H662" s="41"/>
    </row>
    <row r="663" spans="1:8" s="2" customFormat="1" ht="16.899999999999999" customHeight="1">
      <c r="A663" s="36"/>
      <c r="B663" s="41"/>
      <c r="C663" s="292" t="s">
        <v>4837</v>
      </c>
      <c r="D663" s="293" t="s">
        <v>21</v>
      </c>
      <c r="E663" s="294" t="s">
        <v>21</v>
      </c>
      <c r="F663" s="295">
        <v>202.3</v>
      </c>
      <c r="G663" s="36"/>
      <c r="H663" s="41"/>
    </row>
    <row r="664" spans="1:8" s="2" customFormat="1" ht="16.899999999999999" customHeight="1">
      <c r="A664" s="36"/>
      <c r="B664" s="41"/>
      <c r="C664" s="292" t="s">
        <v>4839</v>
      </c>
      <c r="D664" s="293" t="s">
        <v>21</v>
      </c>
      <c r="E664" s="294" t="s">
        <v>21</v>
      </c>
      <c r="F664" s="295">
        <v>107.15</v>
      </c>
      <c r="G664" s="36"/>
      <c r="H664" s="41"/>
    </row>
    <row r="665" spans="1:8" s="2" customFormat="1" ht="16.899999999999999" customHeight="1">
      <c r="A665" s="36"/>
      <c r="B665" s="41"/>
      <c r="C665" s="292" t="s">
        <v>1158</v>
      </c>
      <c r="D665" s="293" t="s">
        <v>21</v>
      </c>
      <c r="E665" s="294" t="s">
        <v>21</v>
      </c>
      <c r="F665" s="295">
        <v>29.504000000000001</v>
      </c>
      <c r="G665" s="36"/>
      <c r="H665" s="41"/>
    </row>
    <row r="666" spans="1:8" s="2" customFormat="1" ht="16.899999999999999" customHeight="1">
      <c r="A666" s="36"/>
      <c r="B666" s="41"/>
      <c r="C666" s="296" t="s">
        <v>21</v>
      </c>
      <c r="D666" s="296" t="s">
        <v>1724</v>
      </c>
      <c r="E666" s="19" t="s">
        <v>21</v>
      </c>
      <c r="F666" s="297">
        <v>0</v>
      </c>
      <c r="G666" s="36"/>
      <c r="H666" s="41"/>
    </row>
    <row r="667" spans="1:8" s="2" customFormat="1" ht="16.899999999999999" customHeight="1">
      <c r="A667" s="36"/>
      <c r="B667" s="41"/>
      <c r="C667" s="296" t="s">
        <v>21</v>
      </c>
      <c r="D667" s="296" t="s">
        <v>2148</v>
      </c>
      <c r="E667" s="19" t="s">
        <v>21</v>
      </c>
      <c r="F667" s="297">
        <v>12.733000000000001</v>
      </c>
      <c r="G667" s="36"/>
      <c r="H667" s="41"/>
    </row>
    <row r="668" spans="1:8" s="2" customFormat="1" ht="16.899999999999999" customHeight="1">
      <c r="A668" s="36"/>
      <c r="B668" s="41"/>
      <c r="C668" s="296" t="s">
        <v>21</v>
      </c>
      <c r="D668" s="296" t="s">
        <v>21</v>
      </c>
      <c r="E668" s="19" t="s">
        <v>21</v>
      </c>
      <c r="F668" s="297">
        <v>0</v>
      </c>
      <c r="G668" s="36"/>
      <c r="H668" s="41"/>
    </row>
    <row r="669" spans="1:8" s="2" customFormat="1" ht="16.899999999999999" customHeight="1">
      <c r="A669" s="36"/>
      <c r="B669" s="41"/>
      <c r="C669" s="296" t="s">
        <v>21</v>
      </c>
      <c r="D669" s="296" t="s">
        <v>1726</v>
      </c>
      <c r="E669" s="19" t="s">
        <v>21</v>
      </c>
      <c r="F669" s="297">
        <v>0</v>
      </c>
      <c r="G669" s="36"/>
      <c r="H669" s="41"/>
    </row>
    <row r="670" spans="1:8" s="2" customFormat="1" ht="16.899999999999999" customHeight="1">
      <c r="A670" s="36"/>
      <c r="B670" s="41"/>
      <c r="C670" s="296" t="s">
        <v>21</v>
      </c>
      <c r="D670" s="296" t="s">
        <v>1727</v>
      </c>
      <c r="E670" s="19" t="s">
        <v>21</v>
      </c>
      <c r="F670" s="297">
        <v>0</v>
      </c>
      <c r="G670" s="36"/>
      <c r="H670" s="41"/>
    </row>
    <row r="671" spans="1:8" s="2" customFormat="1" ht="16.899999999999999" customHeight="1">
      <c r="A671" s="36"/>
      <c r="B671" s="41"/>
      <c r="C671" s="296" t="s">
        <v>21</v>
      </c>
      <c r="D671" s="296" t="s">
        <v>2149</v>
      </c>
      <c r="E671" s="19" t="s">
        <v>21</v>
      </c>
      <c r="F671" s="297">
        <v>16.771000000000001</v>
      </c>
      <c r="G671" s="36"/>
      <c r="H671" s="41"/>
    </row>
    <row r="672" spans="1:8" s="2" customFormat="1" ht="16.899999999999999" customHeight="1">
      <c r="A672" s="36"/>
      <c r="B672" s="41"/>
      <c r="C672" s="296" t="s">
        <v>21</v>
      </c>
      <c r="D672" s="296" t="s">
        <v>21</v>
      </c>
      <c r="E672" s="19" t="s">
        <v>21</v>
      </c>
      <c r="F672" s="297">
        <v>0</v>
      </c>
      <c r="G672" s="36"/>
      <c r="H672" s="41"/>
    </row>
    <row r="673" spans="1:8" s="2" customFormat="1" ht="16.899999999999999" customHeight="1">
      <c r="A673" s="36"/>
      <c r="B673" s="41"/>
      <c r="C673" s="296" t="s">
        <v>21</v>
      </c>
      <c r="D673" s="296" t="s">
        <v>21</v>
      </c>
      <c r="E673" s="19" t="s">
        <v>21</v>
      </c>
      <c r="F673" s="297">
        <v>0</v>
      </c>
      <c r="G673" s="36"/>
      <c r="H673" s="41"/>
    </row>
    <row r="674" spans="1:8" s="2" customFormat="1" ht="16.899999999999999" customHeight="1">
      <c r="A674" s="36"/>
      <c r="B674" s="41"/>
      <c r="C674" s="296" t="s">
        <v>21</v>
      </c>
      <c r="D674" s="296" t="s">
        <v>21</v>
      </c>
      <c r="E674" s="19" t="s">
        <v>21</v>
      </c>
      <c r="F674" s="297">
        <v>0</v>
      </c>
      <c r="G674" s="36"/>
      <c r="H674" s="41"/>
    </row>
    <row r="675" spans="1:8" s="2" customFormat="1" ht="16.899999999999999" customHeight="1">
      <c r="A675" s="36"/>
      <c r="B675" s="41"/>
      <c r="C675" s="296" t="s">
        <v>1158</v>
      </c>
      <c r="D675" s="296" t="s">
        <v>240</v>
      </c>
      <c r="E675" s="19" t="s">
        <v>21</v>
      </c>
      <c r="F675" s="297">
        <v>29.504000000000001</v>
      </c>
      <c r="G675" s="36"/>
      <c r="H675" s="41"/>
    </row>
    <row r="676" spans="1:8" s="2" customFormat="1" ht="16.899999999999999" customHeight="1">
      <c r="A676" s="36"/>
      <c r="B676" s="41"/>
      <c r="C676" s="298" t="s">
        <v>5152</v>
      </c>
      <c r="D676" s="36"/>
      <c r="E676" s="36"/>
      <c r="F676" s="36"/>
      <c r="G676" s="36"/>
      <c r="H676" s="41"/>
    </row>
    <row r="677" spans="1:8" s="2" customFormat="1" ht="16.899999999999999" customHeight="1">
      <c r="A677" s="36"/>
      <c r="B677" s="41"/>
      <c r="C677" s="296" t="s">
        <v>2145</v>
      </c>
      <c r="D677" s="296" t="s">
        <v>5217</v>
      </c>
      <c r="E677" s="19" t="s">
        <v>216</v>
      </c>
      <c r="F677" s="297">
        <v>29.504000000000001</v>
      </c>
      <c r="G677" s="36"/>
      <c r="H677" s="41"/>
    </row>
    <row r="678" spans="1:8" s="2" customFormat="1" ht="16.899999999999999" customHeight="1">
      <c r="A678" s="36"/>
      <c r="B678" s="41"/>
      <c r="C678" s="296" t="s">
        <v>2151</v>
      </c>
      <c r="D678" s="296" t="s">
        <v>2152</v>
      </c>
      <c r="E678" s="19" t="s">
        <v>216</v>
      </c>
      <c r="F678" s="297">
        <v>33.93</v>
      </c>
      <c r="G678" s="36"/>
      <c r="H678" s="41"/>
    </row>
    <row r="679" spans="1:8" s="2" customFormat="1" ht="16.899999999999999" customHeight="1">
      <c r="A679" s="36"/>
      <c r="B679" s="41"/>
      <c r="C679" s="292" t="s">
        <v>1160</v>
      </c>
      <c r="D679" s="293" t="s">
        <v>21</v>
      </c>
      <c r="E679" s="294" t="s">
        <v>21</v>
      </c>
      <c r="F679" s="295">
        <v>661.03200000000004</v>
      </c>
      <c r="G679" s="36"/>
      <c r="H679" s="41"/>
    </row>
    <row r="680" spans="1:8" s="2" customFormat="1" ht="16.899999999999999" customHeight="1">
      <c r="A680" s="36"/>
      <c r="B680" s="41"/>
      <c r="C680" s="296" t="s">
        <v>21</v>
      </c>
      <c r="D680" s="296" t="s">
        <v>1753</v>
      </c>
      <c r="E680" s="19" t="s">
        <v>21</v>
      </c>
      <c r="F680" s="297">
        <v>0</v>
      </c>
      <c r="G680" s="36"/>
      <c r="H680" s="41"/>
    </row>
    <row r="681" spans="1:8" s="2" customFormat="1" ht="16.899999999999999" customHeight="1">
      <c r="A681" s="36"/>
      <c r="B681" s="41"/>
      <c r="C681" s="296" t="s">
        <v>21</v>
      </c>
      <c r="D681" s="296" t="s">
        <v>1754</v>
      </c>
      <c r="E681" s="19" t="s">
        <v>21</v>
      </c>
      <c r="F681" s="297">
        <v>0</v>
      </c>
      <c r="G681" s="36"/>
      <c r="H681" s="41"/>
    </row>
    <row r="682" spans="1:8" s="2" customFormat="1" ht="16.899999999999999" customHeight="1">
      <c r="A682" s="36"/>
      <c r="B682" s="41"/>
      <c r="C682" s="296" t="s">
        <v>21</v>
      </c>
      <c r="D682" s="296" t="s">
        <v>1755</v>
      </c>
      <c r="E682" s="19" t="s">
        <v>21</v>
      </c>
      <c r="F682" s="297">
        <v>606.03399999999999</v>
      </c>
      <c r="G682" s="36"/>
      <c r="H682" s="41"/>
    </row>
    <row r="683" spans="1:8" s="2" customFormat="1" ht="16.899999999999999" customHeight="1">
      <c r="A683" s="36"/>
      <c r="B683" s="41"/>
      <c r="C683" s="296" t="s">
        <v>21</v>
      </c>
      <c r="D683" s="296" t="s">
        <v>21</v>
      </c>
      <c r="E683" s="19" t="s">
        <v>21</v>
      </c>
      <c r="F683" s="297">
        <v>0</v>
      </c>
      <c r="G683" s="36"/>
      <c r="H683" s="41"/>
    </row>
    <row r="684" spans="1:8" s="2" customFormat="1" ht="16.899999999999999" customHeight="1">
      <c r="A684" s="36"/>
      <c r="B684" s="41"/>
      <c r="C684" s="296" t="s">
        <v>21</v>
      </c>
      <c r="D684" s="296" t="s">
        <v>1756</v>
      </c>
      <c r="E684" s="19" t="s">
        <v>21</v>
      </c>
      <c r="F684" s="297">
        <v>0</v>
      </c>
      <c r="G684" s="36"/>
      <c r="H684" s="41"/>
    </row>
    <row r="685" spans="1:8" s="2" customFormat="1" ht="16.899999999999999" customHeight="1">
      <c r="A685" s="36"/>
      <c r="B685" s="41"/>
      <c r="C685" s="296" t="s">
        <v>21</v>
      </c>
      <c r="D685" s="296" t="s">
        <v>1757</v>
      </c>
      <c r="E685" s="19" t="s">
        <v>21</v>
      </c>
      <c r="F685" s="297">
        <v>54.636000000000003</v>
      </c>
      <c r="G685" s="36"/>
      <c r="H685" s="41"/>
    </row>
    <row r="686" spans="1:8" s="2" customFormat="1" ht="16.899999999999999" customHeight="1">
      <c r="A686" s="36"/>
      <c r="B686" s="41"/>
      <c r="C686" s="296" t="s">
        <v>21</v>
      </c>
      <c r="D686" s="296" t="s">
        <v>1758</v>
      </c>
      <c r="E686" s="19" t="s">
        <v>21</v>
      </c>
      <c r="F686" s="297">
        <v>0.36199999999999999</v>
      </c>
      <c r="G686" s="36"/>
      <c r="H686" s="41"/>
    </row>
    <row r="687" spans="1:8" s="2" customFormat="1" ht="16.899999999999999" customHeight="1">
      <c r="A687" s="36"/>
      <c r="B687" s="41"/>
      <c r="C687" s="296" t="s">
        <v>21</v>
      </c>
      <c r="D687" s="296" t="s">
        <v>21</v>
      </c>
      <c r="E687" s="19" t="s">
        <v>21</v>
      </c>
      <c r="F687" s="297">
        <v>0</v>
      </c>
      <c r="G687" s="36"/>
      <c r="H687" s="41"/>
    </row>
    <row r="688" spans="1:8" s="2" customFormat="1" ht="16.899999999999999" customHeight="1">
      <c r="A688" s="36"/>
      <c r="B688" s="41"/>
      <c r="C688" s="296" t="s">
        <v>1160</v>
      </c>
      <c r="D688" s="296" t="s">
        <v>240</v>
      </c>
      <c r="E688" s="19" t="s">
        <v>21</v>
      </c>
      <c r="F688" s="297">
        <v>661.03200000000004</v>
      </c>
      <c r="G688" s="36"/>
      <c r="H688" s="41"/>
    </row>
    <row r="689" spans="1:8" s="2" customFormat="1" ht="16.899999999999999" customHeight="1">
      <c r="A689" s="36"/>
      <c r="B689" s="41"/>
      <c r="C689" s="298" t="s">
        <v>5152</v>
      </c>
      <c r="D689" s="36"/>
      <c r="E689" s="36"/>
      <c r="F689" s="36"/>
      <c r="G689" s="36"/>
      <c r="H689" s="41"/>
    </row>
    <row r="690" spans="1:8" s="2" customFormat="1" ht="16.899999999999999" customHeight="1">
      <c r="A690" s="36"/>
      <c r="B690" s="41"/>
      <c r="C690" s="296" t="s">
        <v>1750</v>
      </c>
      <c r="D690" s="296" t="s">
        <v>5218</v>
      </c>
      <c r="E690" s="19" t="s">
        <v>216</v>
      </c>
      <c r="F690" s="297">
        <v>661.03200000000004</v>
      </c>
      <c r="G690" s="36"/>
      <c r="H690" s="41"/>
    </row>
    <row r="691" spans="1:8" s="2" customFormat="1" ht="16.899999999999999" customHeight="1">
      <c r="A691" s="36"/>
      <c r="B691" s="41"/>
      <c r="C691" s="296" t="s">
        <v>1717</v>
      </c>
      <c r="D691" s="296" t="s">
        <v>1718</v>
      </c>
      <c r="E691" s="19" t="s">
        <v>216</v>
      </c>
      <c r="F691" s="297">
        <v>760.18700000000001</v>
      </c>
      <c r="G691" s="36"/>
      <c r="H691" s="41"/>
    </row>
    <row r="692" spans="1:8" s="2" customFormat="1" ht="16.899999999999999" customHeight="1">
      <c r="A692" s="36"/>
      <c r="B692" s="41"/>
      <c r="C692" s="292" t="s">
        <v>1162</v>
      </c>
      <c r="D692" s="293" t="s">
        <v>21</v>
      </c>
      <c r="E692" s="294" t="s">
        <v>21</v>
      </c>
      <c r="F692" s="295">
        <v>5.665</v>
      </c>
      <c r="G692" s="36"/>
      <c r="H692" s="41"/>
    </row>
    <row r="693" spans="1:8" s="2" customFormat="1" ht="16.899999999999999" customHeight="1">
      <c r="A693" s="36"/>
      <c r="B693" s="41"/>
      <c r="C693" s="296" t="s">
        <v>21</v>
      </c>
      <c r="D693" s="296" t="s">
        <v>1688</v>
      </c>
      <c r="E693" s="19" t="s">
        <v>21</v>
      </c>
      <c r="F693" s="297">
        <v>0</v>
      </c>
      <c r="G693" s="36"/>
      <c r="H693" s="41"/>
    </row>
    <row r="694" spans="1:8" s="2" customFormat="1" ht="16.899999999999999" customHeight="1">
      <c r="A694" s="36"/>
      <c r="B694" s="41"/>
      <c r="C694" s="296" t="s">
        <v>21</v>
      </c>
      <c r="D694" s="296" t="s">
        <v>1689</v>
      </c>
      <c r="E694" s="19" t="s">
        <v>21</v>
      </c>
      <c r="F694" s="297">
        <v>0</v>
      </c>
      <c r="G694" s="36"/>
      <c r="H694" s="41"/>
    </row>
    <row r="695" spans="1:8" s="2" customFormat="1" ht="16.899999999999999" customHeight="1">
      <c r="A695" s="36"/>
      <c r="B695" s="41"/>
      <c r="C695" s="296" t="s">
        <v>21</v>
      </c>
      <c r="D695" s="296" t="s">
        <v>1690</v>
      </c>
      <c r="E695" s="19" t="s">
        <v>21</v>
      </c>
      <c r="F695" s="297">
        <v>2.25</v>
      </c>
      <c r="G695" s="36"/>
      <c r="H695" s="41"/>
    </row>
    <row r="696" spans="1:8" s="2" customFormat="1" ht="16.899999999999999" customHeight="1">
      <c r="A696" s="36"/>
      <c r="B696" s="41"/>
      <c r="C696" s="296" t="s">
        <v>21</v>
      </c>
      <c r="D696" s="296" t="s">
        <v>21</v>
      </c>
      <c r="E696" s="19" t="s">
        <v>21</v>
      </c>
      <c r="F696" s="297">
        <v>0</v>
      </c>
      <c r="G696" s="36"/>
      <c r="H696" s="41"/>
    </row>
    <row r="697" spans="1:8" s="2" customFormat="1" ht="16.899999999999999" customHeight="1">
      <c r="A697" s="36"/>
      <c r="B697" s="41"/>
      <c r="C697" s="296" t="s">
        <v>21</v>
      </c>
      <c r="D697" s="296" t="s">
        <v>1691</v>
      </c>
      <c r="E697" s="19" t="s">
        <v>21</v>
      </c>
      <c r="F697" s="297">
        <v>0</v>
      </c>
      <c r="G697" s="36"/>
      <c r="H697" s="41"/>
    </row>
    <row r="698" spans="1:8" s="2" customFormat="1" ht="16.899999999999999" customHeight="1">
      <c r="A698" s="36"/>
      <c r="B698" s="41"/>
      <c r="C698" s="296" t="s">
        <v>21</v>
      </c>
      <c r="D698" s="296" t="s">
        <v>1692</v>
      </c>
      <c r="E698" s="19" t="s">
        <v>21</v>
      </c>
      <c r="F698" s="297">
        <v>3.415</v>
      </c>
      <c r="G698" s="36"/>
      <c r="H698" s="41"/>
    </row>
    <row r="699" spans="1:8" s="2" customFormat="1" ht="16.899999999999999" customHeight="1">
      <c r="A699" s="36"/>
      <c r="B699" s="41"/>
      <c r="C699" s="296" t="s">
        <v>21</v>
      </c>
      <c r="D699" s="296" t="s">
        <v>21</v>
      </c>
      <c r="E699" s="19" t="s">
        <v>21</v>
      </c>
      <c r="F699" s="297">
        <v>0</v>
      </c>
      <c r="G699" s="36"/>
      <c r="H699" s="41"/>
    </row>
    <row r="700" spans="1:8" s="2" customFormat="1" ht="16.899999999999999" customHeight="1">
      <c r="A700" s="36"/>
      <c r="B700" s="41"/>
      <c r="C700" s="296" t="s">
        <v>21</v>
      </c>
      <c r="D700" s="296" t="s">
        <v>21</v>
      </c>
      <c r="E700" s="19" t="s">
        <v>21</v>
      </c>
      <c r="F700" s="297">
        <v>0</v>
      </c>
      <c r="G700" s="36"/>
      <c r="H700" s="41"/>
    </row>
    <row r="701" spans="1:8" s="2" customFormat="1" ht="16.899999999999999" customHeight="1">
      <c r="A701" s="36"/>
      <c r="B701" s="41"/>
      <c r="C701" s="296" t="s">
        <v>1162</v>
      </c>
      <c r="D701" s="296" t="s">
        <v>240</v>
      </c>
      <c r="E701" s="19" t="s">
        <v>21</v>
      </c>
      <c r="F701" s="297">
        <v>5.665</v>
      </c>
      <c r="G701" s="36"/>
      <c r="H701" s="41"/>
    </row>
    <row r="702" spans="1:8" s="2" customFormat="1" ht="16.899999999999999" customHeight="1">
      <c r="A702" s="36"/>
      <c r="B702" s="41"/>
      <c r="C702" s="298" t="s">
        <v>5152</v>
      </c>
      <c r="D702" s="36"/>
      <c r="E702" s="36"/>
      <c r="F702" s="36"/>
      <c r="G702" s="36"/>
      <c r="H702" s="41"/>
    </row>
    <row r="703" spans="1:8" s="2" customFormat="1" ht="16.899999999999999" customHeight="1">
      <c r="A703" s="36"/>
      <c r="B703" s="41"/>
      <c r="C703" s="296" t="s">
        <v>825</v>
      </c>
      <c r="D703" s="296" t="s">
        <v>5164</v>
      </c>
      <c r="E703" s="19" t="s">
        <v>216</v>
      </c>
      <c r="F703" s="297">
        <v>5.665</v>
      </c>
      <c r="G703" s="36"/>
      <c r="H703" s="41"/>
    </row>
    <row r="704" spans="1:8" s="2" customFormat="1" ht="16.899999999999999" customHeight="1">
      <c r="A704" s="36"/>
      <c r="B704" s="41"/>
      <c r="C704" s="296" t="s">
        <v>1697</v>
      </c>
      <c r="D704" s="296" t="s">
        <v>5219</v>
      </c>
      <c r="E704" s="19" t="s">
        <v>216</v>
      </c>
      <c r="F704" s="297">
        <v>5.665</v>
      </c>
      <c r="G704" s="36"/>
      <c r="H704" s="41"/>
    </row>
    <row r="705" spans="1:8" s="2" customFormat="1" ht="16.899999999999999" customHeight="1">
      <c r="A705" s="36"/>
      <c r="B705" s="41"/>
      <c r="C705" s="296" t="s">
        <v>820</v>
      </c>
      <c r="D705" s="296" t="s">
        <v>821</v>
      </c>
      <c r="E705" s="19" t="s">
        <v>370</v>
      </c>
      <c r="F705" s="297">
        <v>1.0999999999999999E-2</v>
      </c>
      <c r="G705" s="36"/>
      <c r="H705" s="41"/>
    </row>
    <row r="706" spans="1:8" s="2" customFormat="1" ht="16.899999999999999" customHeight="1">
      <c r="A706" s="36"/>
      <c r="B706" s="41"/>
      <c r="C706" s="296" t="s">
        <v>1701</v>
      </c>
      <c r="D706" s="296" t="s">
        <v>1702</v>
      </c>
      <c r="E706" s="19" t="s">
        <v>216</v>
      </c>
      <c r="F706" s="297">
        <v>45.555999999999997</v>
      </c>
      <c r="G706" s="36"/>
      <c r="H706" s="41"/>
    </row>
    <row r="707" spans="1:8" s="2" customFormat="1" ht="16.899999999999999" customHeight="1">
      <c r="A707" s="36"/>
      <c r="B707" s="41"/>
      <c r="C707" s="292" t="s">
        <v>1164</v>
      </c>
      <c r="D707" s="293" t="s">
        <v>21</v>
      </c>
      <c r="E707" s="294" t="s">
        <v>21</v>
      </c>
      <c r="F707" s="295">
        <v>27.1</v>
      </c>
      <c r="G707" s="36"/>
      <c r="H707" s="41"/>
    </row>
    <row r="708" spans="1:8" s="2" customFormat="1" ht="16.899999999999999" customHeight="1">
      <c r="A708" s="36"/>
      <c r="B708" s="41"/>
      <c r="C708" s="296" t="s">
        <v>21</v>
      </c>
      <c r="D708" s="296" t="s">
        <v>1195</v>
      </c>
      <c r="E708" s="19" t="s">
        <v>21</v>
      </c>
      <c r="F708" s="297">
        <v>27.1</v>
      </c>
      <c r="G708" s="36"/>
      <c r="H708" s="41"/>
    </row>
    <row r="709" spans="1:8" s="2" customFormat="1" ht="16.899999999999999" customHeight="1">
      <c r="A709" s="36"/>
      <c r="B709" s="41"/>
      <c r="C709" s="296" t="s">
        <v>21</v>
      </c>
      <c r="D709" s="296" t="s">
        <v>21</v>
      </c>
      <c r="E709" s="19" t="s">
        <v>21</v>
      </c>
      <c r="F709" s="297">
        <v>0</v>
      </c>
      <c r="G709" s="36"/>
      <c r="H709" s="41"/>
    </row>
    <row r="710" spans="1:8" s="2" customFormat="1" ht="16.899999999999999" customHeight="1">
      <c r="A710" s="36"/>
      <c r="B710" s="41"/>
      <c r="C710" s="296" t="s">
        <v>21</v>
      </c>
      <c r="D710" s="296" t="s">
        <v>21</v>
      </c>
      <c r="E710" s="19" t="s">
        <v>21</v>
      </c>
      <c r="F710" s="297">
        <v>0</v>
      </c>
      <c r="G710" s="36"/>
      <c r="H710" s="41"/>
    </row>
    <row r="711" spans="1:8" s="2" customFormat="1" ht="16.899999999999999" customHeight="1">
      <c r="A711" s="36"/>
      <c r="B711" s="41"/>
      <c r="C711" s="296" t="s">
        <v>1164</v>
      </c>
      <c r="D711" s="296" t="s">
        <v>225</v>
      </c>
      <c r="E711" s="19" t="s">
        <v>21</v>
      </c>
      <c r="F711" s="297">
        <v>27.1</v>
      </c>
      <c r="G711" s="36"/>
      <c r="H711" s="41"/>
    </row>
    <row r="712" spans="1:8" s="2" customFormat="1" ht="16.899999999999999" customHeight="1">
      <c r="A712" s="36"/>
      <c r="B712" s="41"/>
      <c r="C712" s="298" t="s">
        <v>5152</v>
      </c>
      <c r="D712" s="36"/>
      <c r="E712" s="36"/>
      <c r="F712" s="36"/>
      <c r="G712" s="36"/>
      <c r="H712" s="41"/>
    </row>
    <row r="713" spans="1:8" s="2" customFormat="1" ht="16.899999999999999" customHeight="1">
      <c r="A713" s="36"/>
      <c r="B713" s="41"/>
      <c r="C713" s="296" t="s">
        <v>812</v>
      </c>
      <c r="D713" s="296" t="s">
        <v>5179</v>
      </c>
      <c r="E713" s="19" t="s">
        <v>216</v>
      </c>
      <c r="F713" s="297">
        <v>27.1</v>
      </c>
      <c r="G713" s="36"/>
      <c r="H713" s="41"/>
    </row>
    <row r="714" spans="1:8" s="2" customFormat="1" ht="16.899999999999999" customHeight="1">
      <c r="A714" s="36"/>
      <c r="B714" s="41"/>
      <c r="C714" s="296" t="s">
        <v>839</v>
      </c>
      <c r="D714" s="296" t="s">
        <v>5180</v>
      </c>
      <c r="E714" s="19" t="s">
        <v>216</v>
      </c>
      <c r="F714" s="297">
        <v>27.1</v>
      </c>
      <c r="G714" s="36"/>
      <c r="H714" s="41"/>
    </row>
    <row r="715" spans="1:8" s="2" customFormat="1" ht="16.899999999999999" customHeight="1">
      <c r="A715" s="36"/>
      <c r="B715" s="41"/>
      <c r="C715" s="296" t="s">
        <v>820</v>
      </c>
      <c r="D715" s="296" t="s">
        <v>821</v>
      </c>
      <c r="E715" s="19" t="s">
        <v>370</v>
      </c>
      <c r="F715" s="297">
        <v>1.0999999999999999E-2</v>
      </c>
      <c r="G715" s="36"/>
      <c r="H715" s="41"/>
    </row>
    <row r="716" spans="1:8" s="2" customFormat="1" ht="16.899999999999999" customHeight="1">
      <c r="A716" s="36"/>
      <c r="B716" s="41"/>
      <c r="C716" s="296" t="s">
        <v>1701</v>
      </c>
      <c r="D716" s="296" t="s">
        <v>1702</v>
      </c>
      <c r="E716" s="19" t="s">
        <v>216</v>
      </c>
      <c r="F716" s="297">
        <v>45.555999999999997</v>
      </c>
      <c r="G716" s="36"/>
      <c r="H716" s="41"/>
    </row>
    <row r="717" spans="1:8" s="2" customFormat="1" ht="16.899999999999999" customHeight="1">
      <c r="A717" s="36"/>
      <c r="B717" s="41"/>
      <c r="C717" s="292" t="s">
        <v>1167</v>
      </c>
      <c r="D717" s="293" t="s">
        <v>21</v>
      </c>
      <c r="E717" s="294" t="s">
        <v>21</v>
      </c>
      <c r="F717" s="295">
        <v>160.30000000000001</v>
      </c>
      <c r="G717" s="36"/>
      <c r="H717" s="41"/>
    </row>
    <row r="718" spans="1:8" s="2" customFormat="1" ht="16.899999999999999" customHeight="1">
      <c r="A718" s="36"/>
      <c r="B718" s="41"/>
      <c r="C718" s="296" t="s">
        <v>21</v>
      </c>
      <c r="D718" s="296" t="s">
        <v>1712</v>
      </c>
      <c r="E718" s="19" t="s">
        <v>21</v>
      </c>
      <c r="F718" s="297">
        <v>0</v>
      </c>
      <c r="G718" s="36"/>
      <c r="H718" s="41"/>
    </row>
    <row r="719" spans="1:8" s="2" customFormat="1" ht="16.899999999999999" customHeight="1">
      <c r="A719" s="36"/>
      <c r="B719" s="41"/>
      <c r="C719" s="296" t="s">
        <v>21</v>
      </c>
      <c r="D719" s="296" t="s">
        <v>1817</v>
      </c>
      <c r="E719" s="19" t="s">
        <v>21</v>
      </c>
      <c r="F719" s="297">
        <v>0</v>
      </c>
      <c r="G719" s="36"/>
      <c r="H719" s="41"/>
    </row>
    <row r="720" spans="1:8" s="2" customFormat="1" ht="16.899999999999999" customHeight="1">
      <c r="A720" s="36"/>
      <c r="B720" s="41"/>
      <c r="C720" s="296" t="s">
        <v>21</v>
      </c>
      <c r="D720" s="296" t="s">
        <v>1147</v>
      </c>
      <c r="E720" s="19" t="s">
        <v>21</v>
      </c>
      <c r="F720" s="297">
        <v>136.19999999999999</v>
      </c>
      <c r="G720" s="36"/>
      <c r="H720" s="41"/>
    </row>
    <row r="721" spans="1:8" s="2" customFormat="1" ht="16.899999999999999" customHeight="1">
      <c r="A721" s="36"/>
      <c r="B721" s="41"/>
      <c r="C721" s="296" t="s">
        <v>21</v>
      </c>
      <c r="D721" s="296" t="s">
        <v>21</v>
      </c>
      <c r="E721" s="19" t="s">
        <v>21</v>
      </c>
      <c r="F721" s="297">
        <v>0</v>
      </c>
      <c r="G721" s="36"/>
      <c r="H721" s="41"/>
    </row>
    <row r="722" spans="1:8" s="2" customFormat="1" ht="16.899999999999999" customHeight="1">
      <c r="A722" s="36"/>
      <c r="B722" s="41"/>
      <c r="C722" s="296" t="s">
        <v>21</v>
      </c>
      <c r="D722" s="296" t="s">
        <v>1818</v>
      </c>
      <c r="E722" s="19" t="s">
        <v>21</v>
      </c>
      <c r="F722" s="297">
        <v>0</v>
      </c>
      <c r="G722" s="36"/>
      <c r="H722" s="41"/>
    </row>
    <row r="723" spans="1:8" s="2" customFormat="1" ht="16.899999999999999" customHeight="1">
      <c r="A723" s="36"/>
      <c r="B723" s="41"/>
      <c r="C723" s="296" t="s">
        <v>21</v>
      </c>
      <c r="D723" s="296" t="s">
        <v>1819</v>
      </c>
      <c r="E723" s="19" t="s">
        <v>21</v>
      </c>
      <c r="F723" s="297">
        <v>24.1</v>
      </c>
      <c r="G723" s="36"/>
      <c r="H723" s="41"/>
    </row>
    <row r="724" spans="1:8" s="2" customFormat="1" ht="16.899999999999999" customHeight="1">
      <c r="A724" s="36"/>
      <c r="B724" s="41"/>
      <c r="C724" s="296" t="s">
        <v>21</v>
      </c>
      <c r="D724" s="296" t="s">
        <v>21</v>
      </c>
      <c r="E724" s="19" t="s">
        <v>21</v>
      </c>
      <c r="F724" s="297">
        <v>0</v>
      </c>
      <c r="G724" s="36"/>
      <c r="H724" s="41"/>
    </row>
    <row r="725" spans="1:8" s="2" customFormat="1" ht="16.899999999999999" customHeight="1">
      <c r="A725" s="36"/>
      <c r="B725" s="41"/>
      <c r="C725" s="296" t="s">
        <v>1167</v>
      </c>
      <c r="D725" s="296" t="s">
        <v>240</v>
      </c>
      <c r="E725" s="19" t="s">
        <v>21</v>
      </c>
      <c r="F725" s="297">
        <v>160.30000000000001</v>
      </c>
      <c r="G725" s="36"/>
      <c r="H725" s="41"/>
    </row>
    <row r="726" spans="1:8" s="2" customFormat="1" ht="16.899999999999999" customHeight="1">
      <c r="A726" s="36"/>
      <c r="B726" s="41"/>
      <c r="C726" s="298" t="s">
        <v>5152</v>
      </c>
      <c r="D726" s="36"/>
      <c r="E726" s="36"/>
      <c r="F726" s="36"/>
      <c r="G726" s="36"/>
      <c r="H726" s="41"/>
    </row>
    <row r="727" spans="1:8" s="2" customFormat="1" ht="16.899999999999999" customHeight="1">
      <c r="A727" s="36"/>
      <c r="B727" s="41"/>
      <c r="C727" s="296" t="s">
        <v>1814</v>
      </c>
      <c r="D727" s="296" t="s">
        <v>5215</v>
      </c>
      <c r="E727" s="19" t="s">
        <v>216</v>
      </c>
      <c r="F727" s="297">
        <v>296.5</v>
      </c>
      <c r="G727" s="36"/>
      <c r="H727" s="41"/>
    </row>
    <row r="728" spans="1:8" s="2" customFormat="1" ht="16.899999999999999" customHeight="1">
      <c r="A728" s="36"/>
      <c r="B728" s="41"/>
      <c r="C728" s="296" t="s">
        <v>1806</v>
      </c>
      <c r="D728" s="296" t="s">
        <v>1807</v>
      </c>
      <c r="E728" s="19" t="s">
        <v>216</v>
      </c>
      <c r="F728" s="297">
        <v>163.506</v>
      </c>
      <c r="G728" s="36"/>
      <c r="H728" s="41"/>
    </row>
    <row r="729" spans="1:8" s="2" customFormat="1" ht="16.899999999999999" customHeight="1">
      <c r="A729" s="36"/>
      <c r="B729" s="41"/>
      <c r="C729" s="292" t="s">
        <v>2166</v>
      </c>
      <c r="D729" s="293" t="s">
        <v>21</v>
      </c>
      <c r="E729" s="294" t="s">
        <v>21</v>
      </c>
      <c r="F729" s="295">
        <v>7.1</v>
      </c>
      <c r="G729" s="36"/>
      <c r="H729" s="41"/>
    </row>
    <row r="730" spans="1:8" s="2" customFormat="1" ht="16.899999999999999" customHeight="1">
      <c r="A730" s="36"/>
      <c r="B730" s="41"/>
      <c r="C730" s="296" t="s">
        <v>21</v>
      </c>
      <c r="D730" s="296" t="s">
        <v>2164</v>
      </c>
      <c r="E730" s="19" t="s">
        <v>21</v>
      </c>
      <c r="F730" s="297">
        <v>0</v>
      </c>
      <c r="G730" s="36"/>
      <c r="H730" s="41"/>
    </row>
    <row r="731" spans="1:8" s="2" customFormat="1" ht="16.899999999999999" customHeight="1">
      <c r="A731" s="36"/>
      <c r="B731" s="41"/>
      <c r="C731" s="296" t="s">
        <v>21</v>
      </c>
      <c r="D731" s="296" t="s">
        <v>2165</v>
      </c>
      <c r="E731" s="19" t="s">
        <v>21</v>
      </c>
      <c r="F731" s="297">
        <v>7.1</v>
      </c>
      <c r="G731" s="36"/>
      <c r="H731" s="41"/>
    </row>
    <row r="732" spans="1:8" s="2" customFormat="1" ht="16.899999999999999" customHeight="1">
      <c r="A732" s="36"/>
      <c r="B732" s="41"/>
      <c r="C732" s="296" t="s">
        <v>21</v>
      </c>
      <c r="D732" s="296" t="s">
        <v>21</v>
      </c>
      <c r="E732" s="19" t="s">
        <v>21</v>
      </c>
      <c r="F732" s="297">
        <v>0</v>
      </c>
      <c r="G732" s="36"/>
      <c r="H732" s="41"/>
    </row>
    <row r="733" spans="1:8" s="2" customFormat="1" ht="16.899999999999999" customHeight="1">
      <c r="A733" s="36"/>
      <c r="B733" s="41"/>
      <c r="C733" s="296" t="s">
        <v>21</v>
      </c>
      <c r="D733" s="296" t="s">
        <v>21</v>
      </c>
      <c r="E733" s="19" t="s">
        <v>21</v>
      </c>
      <c r="F733" s="297">
        <v>0</v>
      </c>
      <c r="G733" s="36"/>
      <c r="H733" s="41"/>
    </row>
    <row r="734" spans="1:8" s="2" customFormat="1" ht="16.899999999999999" customHeight="1">
      <c r="A734" s="36"/>
      <c r="B734" s="41"/>
      <c r="C734" s="296" t="s">
        <v>2166</v>
      </c>
      <c r="D734" s="296" t="s">
        <v>225</v>
      </c>
      <c r="E734" s="19" t="s">
        <v>21</v>
      </c>
      <c r="F734" s="297">
        <v>7.1</v>
      </c>
      <c r="G734" s="36"/>
      <c r="H734" s="41"/>
    </row>
    <row r="735" spans="1:8" s="2" customFormat="1" ht="16.899999999999999" customHeight="1">
      <c r="A735" s="36"/>
      <c r="B735" s="41"/>
      <c r="C735" s="292" t="s">
        <v>1169</v>
      </c>
      <c r="D735" s="293" t="s">
        <v>21</v>
      </c>
      <c r="E735" s="294" t="s">
        <v>21</v>
      </c>
      <c r="F735" s="295">
        <v>459.60599999999999</v>
      </c>
      <c r="G735" s="36"/>
      <c r="H735" s="41"/>
    </row>
    <row r="736" spans="1:8" s="2" customFormat="1" ht="16.899999999999999" customHeight="1">
      <c r="A736" s="36"/>
      <c r="B736" s="41"/>
      <c r="C736" s="296" t="s">
        <v>21</v>
      </c>
      <c r="D736" s="296" t="s">
        <v>2105</v>
      </c>
      <c r="E736" s="19" t="s">
        <v>21</v>
      </c>
      <c r="F736" s="297">
        <v>0</v>
      </c>
      <c r="G736" s="36"/>
      <c r="H736" s="41"/>
    </row>
    <row r="737" spans="1:8" s="2" customFormat="1" ht="16.899999999999999" customHeight="1">
      <c r="A737" s="36"/>
      <c r="B737" s="41"/>
      <c r="C737" s="296" t="s">
        <v>21</v>
      </c>
      <c r="D737" s="296" t="s">
        <v>2106</v>
      </c>
      <c r="E737" s="19" t="s">
        <v>21</v>
      </c>
      <c r="F737" s="297">
        <v>22.193999999999999</v>
      </c>
      <c r="G737" s="36"/>
      <c r="H737" s="41"/>
    </row>
    <row r="738" spans="1:8" s="2" customFormat="1" ht="16.899999999999999" customHeight="1">
      <c r="A738" s="36"/>
      <c r="B738" s="41"/>
      <c r="C738" s="296" t="s">
        <v>21</v>
      </c>
      <c r="D738" s="296" t="s">
        <v>21</v>
      </c>
      <c r="E738" s="19" t="s">
        <v>21</v>
      </c>
      <c r="F738" s="297">
        <v>0</v>
      </c>
      <c r="G738" s="36"/>
      <c r="H738" s="41"/>
    </row>
    <row r="739" spans="1:8" s="2" customFormat="1" ht="16.899999999999999" customHeight="1">
      <c r="A739" s="36"/>
      <c r="B739" s="41"/>
      <c r="C739" s="296" t="s">
        <v>21</v>
      </c>
      <c r="D739" s="296" t="s">
        <v>2107</v>
      </c>
      <c r="E739" s="19" t="s">
        <v>21</v>
      </c>
      <c r="F739" s="297">
        <v>0</v>
      </c>
      <c r="G739" s="36"/>
      <c r="H739" s="41"/>
    </row>
    <row r="740" spans="1:8" s="2" customFormat="1" ht="16.899999999999999" customHeight="1">
      <c r="A740" s="36"/>
      <c r="B740" s="41"/>
      <c r="C740" s="296" t="s">
        <v>21</v>
      </c>
      <c r="D740" s="296" t="s">
        <v>2108</v>
      </c>
      <c r="E740" s="19" t="s">
        <v>21</v>
      </c>
      <c r="F740" s="297">
        <v>38.252000000000002</v>
      </c>
      <c r="G740" s="36"/>
      <c r="H740" s="41"/>
    </row>
    <row r="741" spans="1:8" s="2" customFormat="1" ht="16.899999999999999" customHeight="1">
      <c r="A741" s="36"/>
      <c r="B741" s="41"/>
      <c r="C741" s="296" t="s">
        <v>21</v>
      </c>
      <c r="D741" s="296" t="s">
        <v>21</v>
      </c>
      <c r="E741" s="19" t="s">
        <v>21</v>
      </c>
      <c r="F741" s="297">
        <v>0</v>
      </c>
      <c r="G741" s="36"/>
      <c r="H741" s="41"/>
    </row>
    <row r="742" spans="1:8" s="2" customFormat="1" ht="16.899999999999999" customHeight="1">
      <c r="A742" s="36"/>
      <c r="B742" s="41"/>
      <c r="C742" s="296" t="s">
        <v>21</v>
      </c>
      <c r="D742" s="296" t="s">
        <v>2074</v>
      </c>
      <c r="E742" s="19" t="s">
        <v>21</v>
      </c>
      <c r="F742" s="297">
        <v>0</v>
      </c>
      <c r="G742" s="36"/>
      <c r="H742" s="41"/>
    </row>
    <row r="743" spans="1:8" s="2" customFormat="1" ht="16.899999999999999" customHeight="1">
      <c r="A743" s="36"/>
      <c r="B743" s="41"/>
      <c r="C743" s="296" t="s">
        <v>21</v>
      </c>
      <c r="D743" s="296" t="s">
        <v>2109</v>
      </c>
      <c r="E743" s="19" t="s">
        <v>21</v>
      </c>
      <c r="F743" s="297">
        <v>87.534999999999997</v>
      </c>
      <c r="G743" s="36"/>
      <c r="H743" s="41"/>
    </row>
    <row r="744" spans="1:8" s="2" customFormat="1" ht="16.899999999999999" customHeight="1">
      <c r="A744" s="36"/>
      <c r="B744" s="41"/>
      <c r="C744" s="296" t="s">
        <v>21</v>
      </c>
      <c r="D744" s="296" t="s">
        <v>2110</v>
      </c>
      <c r="E744" s="19" t="s">
        <v>21</v>
      </c>
      <c r="F744" s="297">
        <v>-1.32</v>
      </c>
      <c r="G744" s="36"/>
      <c r="H744" s="41"/>
    </row>
    <row r="745" spans="1:8" s="2" customFormat="1" ht="16.899999999999999" customHeight="1">
      <c r="A745" s="36"/>
      <c r="B745" s="41"/>
      <c r="C745" s="296" t="s">
        <v>21</v>
      </c>
      <c r="D745" s="296" t="s">
        <v>2111</v>
      </c>
      <c r="E745" s="19" t="s">
        <v>21</v>
      </c>
      <c r="F745" s="297">
        <v>4.6920000000000002</v>
      </c>
      <c r="G745" s="36"/>
      <c r="H745" s="41"/>
    </row>
    <row r="746" spans="1:8" s="2" customFormat="1" ht="16.899999999999999" customHeight="1">
      <c r="A746" s="36"/>
      <c r="B746" s="41"/>
      <c r="C746" s="296" t="s">
        <v>21</v>
      </c>
      <c r="D746" s="296" t="s">
        <v>21</v>
      </c>
      <c r="E746" s="19" t="s">
        <v>21</v>
      </c>
      <c r="F746" s="297">
        <v>0</v>
      </c>
      <c r="G746" s="36"/>
      <c r="H746" s="41"/>
    </row>
    <row r="747" spans="1:8" s="2" customFormat="1" ht="16.899999999999999" customHeight="1">
      <c r="A747" s="36"/>
      <c r="B747" s="41"/>
      <c r="C747" s="296" t="s">
        <v>21</v>
      </c>
      <c r="D747" s="296" t="s">
        <v>2112</v>
      </c>
      <c r="E747" s="19" t="s">
        <v>21</v>
      </c>
      <c r="F747" s="297">
        <v>0</v>
      </c>
      <c r="G747" s="36"/>
      <c r="H747" s="41"/>
    </row>
    <row r="748" spans="1:8" s="2" customFormat="1" ht="16.899999999999999" customHeight="1">
      <c r="A748" s="36"/>
      <c r="B748" s="41"/>
      <c r="C748" s="296" t="s">
        <v>21</v>
      </c>
      <c r="D748" s="296" t="s">
        <v>2113</v>
      </c>
      <c r="E748" s="19" t="s">
        <v>21</v>
      </c>
      <c r="F748" s="297">
        <v>63.304000000000002</v>
      </c>
      <c r="G748" s="36"/>
      <c r="H748" s="41"/>
    </row>
    <row r="749" spans="1:8" s="2" customFormat="1" ht="16.899999999999999" customHeight="1">
      <c r="A749" s="36"/>
      <c r="B749" s="41"/>
      <c r="C749" s="296" t="s">
        <v>21</v>
      </c>
      <c r="D749" s="296" t="s">
        <v>2114</v>
      </c>
      <c r="E749" s="19" t="s">
        <v>21</v>
      </c>
      <c r="F749" s="297">
        <v>29.96</v>
      </c>
      <c r="G749" s="36"/>
      <c r="H749" s="41"/>
    </row>
    <row r="750" spans="1:8" s="2" customFormat="1" ht="16.899999999999999" customHeight="1">
      <c r="A750" s="36"/>
      <c r="B750" s="41"/>
      <c r="C750" s="296" t="s">
        <v>21</v>
      </c>
      <c r="D750" s="296" t="s">
        <v>21</v>
      </c>
      <c r="E750" s="19" t="s">
        <v>21</v>
      </c>
      <c r="F750" s="297">
        <v>0</v>
      </c>
      <c r="G750" s="36"/>
      <c r="H750" s="41"/>
    </row>
    <row r="751" spans="1:8" s="2" customFormat="1" ht="16.899999999999999" customHeight="1">
      <c r="A751" s="36"/>
      <c r="B751" s="41"/>
      <c r="C751" s="296" t="s">
        <v>21</v>
      </c>
      <c r="D751" s="296" t="s">
        <v>2115</v>
      </c>
      <c r="E751" s="19" t="s">
        <v>21</v>
      </c>
      <c r="F751" s="297">
        <v>0</v>
      </c>
      <c r="G751" s="36"/>
      <c r="H751" s="41"/>
    </row>
    <row r="752" spans="1:8" s="2" customFormat="1" ht="16.899999999999999" customHeight="1">
      <c r="A752" s="36"/>
      <c r="B752" s="41"/>
      <c r="C752" s="296" t="s">
        <v>21</v>
      </c>
      <c r="D752" s="296" t="s">
        <v>2116</v>
      </c>
      <c r="E752" s="19" t="s">
        <v>21</v>
      </c>
      <c r="F752" s="297">
        <v>58.207999999999998</v>
      </c>
      <c r="G752" s="36"/>
      <c r="H752" s="41"/>
    </row>
    <row r="753" spans="1:8" s="2" customFormat="1" ht="16.899999999999999" customHeight="1">
      <c r="A753" s="36"/>
      <c r="B753" s="41"/>
      <c r="C753" s="296" t="s">
        <v>21</v>
      </c>
      <c r="D753" s="296" t="s">
        <v>21</v>
      </c>
      <c r="E753" s="19" t="s">
        <v>21</v>
      </c>
      <c r="F753" s="297">
        <v>0</v>
      </c>
      <c r="G753" s="36"/>
      <c r="H753" s="41"/>
    </row>
    <row r="754" spans="1:8" s="2" customFormat="1" ht="16.899999999999999" customHeight="1">
      <c r="A754" s="36"/>
      <c r="B754" s="41"/>
      <c r="C754" s="296" t="s">
        <v>21</v>
      </c>
      <c r="D754" s="296" t="s">
        <v>2117</v>
      </c>
      <c r="E754" s="19" t="s">
        <v>21</v>
      </c>
      <c r="F754" s="297">
        <v>0</v>
      </c>
      <c r="G754" s="36"/>
      <c r="H754" s="41"/>
    </row>
    <row r="755" spans="1:8" s="2" customFormat="1" ht="16.899999999999999" customHeight="1">
      <c r="A755" s="36"/>
      <c r="B755" s="41"/>
      <c r="C755" s="296" t="s">
        <v>21</v>
      </c>
      <c r="D755" s="296" t="s">
        <v>2118</v>
      </c>
      <c r="E755" s="19" t="s">
        <v>21</v>
      </c>
      <c r="F755" s="297">
        <v>126.821</v>
      </c>
      <c r="G755" s="36"/>
      <c r="H755" s="41"/>
    </row>
    <row r="756" spans="1:8" s="2" customFormat="1" ht="16.899999999999999" customHeight="1">
      <c r="A756" s="36"/>
      <c r="B756" s="41"/>
      <c r="C756" s="296" t="s">
        <v>21</v>
      </c>
      <c r="D756" s="296" t="s">
        <v>2114</v>
      </c>
      <c r="E756" s="19" t="s">
        <v>21</v>
      </c>
      <c r="F756" s="297">
        <v>29.96</v>
      </c>
      <c r="G756" s="36"/>
      <c r="H756" s="41"/>
    </row>
    <row r="757" spans="1:8" s="2" customFormat="1" ht="16.899999999999999" customHeight="1">
      <c r="A757" s="36"/>
      <c r="B757" s="41"/>
      <c r="C757" s="296" t="s">
        <v>21</v>
      </c>
      <c r="D757" s="296" t="s">
        <v>21</v>
      </c>
      <c r="E757" s="19" t="s">
        <v>21</v>
      </c>
      <c r="F757" s="297">
        <v>0</v>
      </c>
      <c r="G757" s="36"/>
      <c r="H757" s="41"/>
    </row>
    <row r="758" spans="1:8" s="2" customFormat="1" ht="16.899999999999999" customHeight="1">
      <c r="A758" s="36"/>
      <c r="B758" s="41"/>
      <c r="C758" s="296" t="s">
        <v>1169</v>
      </c>
      <c r="D758" s="296" t="s">
        <v>240</v>
      </c>
      <c r="E758" s="19" t="s">
        <v>21</v>
      </c>
      <c r="F758" s="297">
        <v>459.60599999999999</v>
      </c>
      <c r="G758" s="36"/>
      <c r="H758" s="41"/>
    </row>
    <row r="759" spans="1:8" s="2" customFormat="1" ht="16.899999999999999" customHeight="1">
      <c r="A759" s="36"/>
      <c r="B759" s="41"/>
      <c r="C759" s="298" t="s">
        <v>5152</v>
      </c>
      <c r="D759" s="36"/>
      <c r="E759" s="36"/>
      <c r="F759" s="36"/>
      <c r="G759" s="36"/>
      <c r="H759" s="41"/>
    </row>
    <row r="760" spans="1:8" s="2" customFormat="1" ht="16.899999999999999" customHeight="1">
      <c r="A760" s="36"/>
      <c r="B760" s="41"/>
      <c r="C760" s="296" t="s">
        <v>2102</v>
      </c>
      <c r="D760" s="296" t="s">
        <v>2103</v>
      </c>
      <c r="E760" s="19" t="s">
        <v>216</v>
      </c>
      <c r="F760" s="297">
        <v>459.60599999999999</v>
      </c>
      <c r="G760" s="36"/>
      <c r="H760" s="41"/>
    </row>
    <row r="761" spans="1:8" s="2" customFormat="1" ht="16.899999999999999" customHeight="1">
      <c r="A761" s="36"/>
      <c r="B761" s="41"/>
      <c r="C761" s="296" t="s">
        <v>2688</v>
      </c>
      <c r="D761" s="296" t="s">
        <v>2689</v>
      </c>
      <c r="E761" s="19" t="s">
        <v>216</v>
      </c>
      <c r="F761" s="297">
        <v>835.73199999999997</v>
      </c>
      <c r="G761" s="36"/>
      <c r="H761" s="41"/>
    </row>
    <row r="762" spans="1:8" s="2" customFormat="1" ht="16.899999999999999" customHeight="1">
      <c r="A762" s="36"/>
      <c r="B762" s="41"/>
      <c r="C762" s="292" t="s">
        <v>1171</v>
      </c>
      <c r="D762" s="293" t="s">
        <v>21</v>
      </c>
      <c r="E762" s="294" t="s">
        <v>21</v>
      </c>
      <c r="F762" s="295">
        <v>101.92100000000001</v>
      </c>
      <c r="G762" s="36"/>
      <c r="H762" s="41"/>
    </row>
    <row r="763" spans="1:8" s="2" customFormat="1" ht="16.899999999999999" customHeight="1">
      <c r="A763" s="36"/>
      <c r="B763" s="41"/>
      <c r="C763" s="296" t="s">
        <v>21</v>
      </c>
      <c r="D763" s="296" t="s">
        <v>2029</v>
      </c>
      <c r="E763" s="19" t="s">
        <v>21</v>
      </c>
      <c r="F763" s="297">
        <v>0</v>
      </c>
      <c r="G763" s="36"/>
      <c r="H763" s="41"/>
    </row>
    <row r="764" spans="1:8" s="2" customFormat="1" ht="16.899999999999999" customHeight="1">
      <c r="A764" s="36"/>
      <c r="B764" s="41"/>
      <c r="C764" s="296" t="s">
        <v>21</v>
      </c>
      <c r="D764" s="296" t="s">
        <v>2123</v>
      </c>
      <c r="E764" s="19" t="s">
        <v>21</v>
      </c>
      <c r="F764" s="297">
        <v>101.92100000000001</v>
      </c>
      <c r="G764" s="36"/>
      <c r="H764" s="41"/>
    </row>
    <row r="765" spans="1:8" s="2" customFormat="1" ht="16.899999999999999" customHeight="1">
      <c r="A765" s="36"/>
      <c r="B765" s="41"/>
      <c r="C765" s="296" t="s">
        <v>21</v>
      </c>
      <c r="D765" s="296" t="s">
        <v>21</v>
      </c>
      <c r="E765" s="19" t="s">
        <v>21</v>
      </c>
      <c r="F765" s="297">
        <v>0</v>
      </c>
      <c r="G765" s="36"/>
      <c r="H765" s="41"/>
    </row>
    <row r="766" spans="1:8" s="2" customFormat="1" ht="16.899999999999999" customHeight="1">
      <c r="A766" s="36"/>
      <c r="B766" s="41"/>
      <c r="C766" s="296" t="s">
        <v>21</v>
      </c>
      <c r="D766" s="296" t="s">
        <v>21</v>
      </c>
      <c r="E766" s="19" t="s">
        <v>21</v>
      </c>
      <c r="F766" s="297">
        <v>0</v>
      </c>
      <c r="G766" s="36"/>
      <c r="H766" s="41"/>
    </row>
    <row r="767" spans="1:8" s="2" customFormat="1" ht="16.899999999999999" customHeight="1">
      <c r="A767" s="36"/>
      <c r="B767" s="41"/>
      <c r="C767" s="296" t="s">
        <v>21</v>
      </c>
      <c r="D767" s="296" t="s">
        <v>21</v>
      </c>
      <c r="E767" s="19" t="s">
        <v>21</v>
      </c>
      <c r="F767" s="297">
        <v>0</v>
      </c>
      <c r="G767" s="36"/>
      <c r="H767" s="41"/>
    </row>
    <row r="768" spans="1:8" s="2" customFormat="1" ht="16.899999999999999" customHeight="1">
      <c r="A768" s="36"/>
      <c r="B768" s="41"/>
      <c r="C768" s="296" t="s">
        <v>1171</v>
      </c>
      <c r="D768" s="296" t="s">
        <v>225</v>
      </c>
      <c r="E768" s="19" t="s">
        <v>21</v>
      </c>
      <c r="F768" s="297">
        <v>101.92100000000001</v>
      </c>
      <c r="G768" s="36"/>
      <c r="H768" s="41"/>
    </row>
    <row r="769" spans="1:8" s="2" customFormat="1" ht="16.899999999999999" customHeight="1">
      <c r="A769" s="36"/>
      <c r="B769" s="41"/>
      <c r="C769" s="298" t="s">
        <v>5152</v>
      </c>
      <c r="D769" s="36"/>
      <c r="E769" s="36"/>
      <c r="F769" s="36"/>
      <c r="G769" s="36"/>
      <c r="H769" s="41"/>
    </row>
    <row r="770" spans="1:8" s="2" customFormat="1" ht="16.899999999999999" customHeight="1">
      <c r="A770" s="36"/>
      <c r="B770" s="41"/>
      <c r="C770" s="296" t="s">
        <v>2120</v>
      </c>
      <c r="D770" s="296" t="s">
        <v>2121</v>
      </c>
      <c r="E770" s="19" t="s">
        <v>216</v>
      </c>
      <c r="F770" s="297">
        <v>101.92100000000001</v>
      </c>
      <c r="G770" s="36"/>
      <c r="H770" s="41"/>
    </row>
    <row r="771" spans="1:8" s="2" customFormat="1" ht="16.899999999999999" customHeight="1">
      <c r="A771" s="36"/>
      <c r="B771" s="41"/>
      <c r="C771" s="296" t="s">
        <v>2688</v>
      </c>
      <c r="D771" s="296" t="s">
        <v>2689</v>
      </c>
      <c r="E771" s="19" t="s">
        <v>216</v>
      </c>
      <c r="F771" s="297">
        <v>835.73199999999997</v>
      </c>
      <c r="G771" s="36"/>
      <c r="H771" s="41"/>
    </row>
    <row r="772" spans="1:8" s="2" customFormat="1" ht="16.899999999999999" customHeight="1">
      <c r="A772" s="36"/>
      <c r="B772" s="41"/>
      <c r="C772" s="292" t="s">
        <v>1173</v>
      </c>
      <c r="D772" s="293" t="s">
        <v>21</v>
      </c>
      <c r="E772" s="294" t="s">
        <v>21</v>
      </c>
      <c r="F772" s="295">
        <v>39.322000000000003</v>
      </c>
      <c r="G772" s="36"/>
      <c r="H772" s="41"/>
    </row>
    <row r="773" spans="1:8" s="2" customFormat="1" ht="16.899999999999999" customHeight="1">
      <c r="A773" s="36"/>
      <c r="B773" s="41"/>
      <c r="C773" s="296" t="s">
        <v>21</v>
      </c>
      <c r="D773" s="296" t="s">
        <v>2128</v>
      </c>
      <c r="E773" s="19" t="s">
        <v>21</v>
      </c>
      <c r="F773" s="297">
        <v>0</v>
      </c>
      <c r="G773" s="36"/>
      <c r="H773" s="41"/>
    </row>
    <row r="774" spans="1:8" s="2" customFormat="1" ht="16.899999999999999" customHeight="1">
      <c r="A774" s="36"/>
      <c r="B774" s="41"/>
      <c r="C774" s="296" t="s">
        <v>21</v>
      </c>
      <c r="D774" s="296" t="s">
        <v>1493</v>
      </c>
      <c r="E774" s="19" t="s">
        <v>21</v>
      </c>
      <c r="F774" s="297">
        <v>27.1</v>
      </c>
      <c r="G774" s="36"/>
      <c r="H774" s="41"/>
    </row>
    <row r="775" spans="1:8" s="2" customFormat="1" ht="16.899999999999999" customHeight="1">
      <c r="A775" s="36"/>
      <c r="B775" s="41"/>
      <c r="C775" s="296" t="s">
        <v>21</v>
      </c>
      <c r="D775" s="296" t="s">
        <v>21</v>
      </c>
      <c r="E775" s="19" t="s">
        <v>21</v>
      </c>
      <c r="F775" s="297">
        <v>0</v>
      </c>
      <c r="G775" s="36"/>
      <c r="H775" s="41"/>
    </row>
    <row r="776" spans="1:8" s="2" customFormat="1" ht="16.899999999999999" customHeight="1">
      <c r="A776" s="36"/>
      <c r="B776" s="41"/>
      <c r="C776" s="296" t="s">
        <v>21</v>
      </c>
      <c r="D776" s="296" t="s">
        <v>2129</v>
      </c>
      <c r="E776" s="19" t="s">
        <v>21</v>
      </c>
      <c r="F776" s="297">
        <v>0</v>
      </c>
      <c r="G776" s="36"/>
      <c r="H776" s="41"/>
    </row>
    <row r="777" spans="1:8" s="2" customFormat="1" ht="16.899999999999999" customHeight="1">
      <c r="A777" s="36"/>
      <c r="B777" s="41"/>
      <c r="C777" s="296" t="s">
        <v>21</v>
      </c>
      <c r="D777" s="296" t="s">
        <v>2130</v>
      </c>
      <c r="E777" s="19" t="s">
        <v>21</v>
      </c>
      <c r="F777" s="297">
        <v>0</v>
      </c>
      <c r="G777" s="36"/>
      <c r="H777" s="41"/>
    </row>
    <row r="778" spans="1:8" s="2" customFormat="1" ht="16.899999999999999" customHeight="1">
      <c r="A778" s="36"/>
      <c r="B778" s="41"/>
      <c r="C778" s="296" t="s">
        <v>21</v>
      </c>
      <c r="D778" s="296" t="s">
        <v>2131</v>
      </c>
      <c r="E778" s="19" t="s">
        <v>21</v>
      </c>
      <c r="F778" s="297">
        <v>12.222</v>
      </c>
      <c r="G778" s="36"/>
      <c r="H778" s="41"/>
    </row>
    <row r="779" spans="1:8" s="2" customFormat="1" ht="16.899999999999999" customHeight="1">
      <c r="A779" s="36"/>
      <c r="B779" s="41"/>
      <c r="C779" s="296" t="s">
        <v>21</v>
      </c>
      <c r="D779" s="296" t="s">
        <v>21</v>
      </c>
      <c r="E779" s="19" t="s">
        <v>21</v>
      </c>
      <c r="F779" s="297">
        <v>0</v>
      </c>
      <c r="G779" s="36"/>
      <c r="H779" s="41"/>
    </row>
    <row r="780" spans="1:8" s="2" customFormat="1" ht="16.899999999999999" customHeight="1">
      <c r="A780" s="36"/>
      <c r="B780" s="41"/>
      <c r="C780" s="296" t="s">
        <v>21</v>
      </c>
      <c r="D780" s="296" t="s">
        <v>21</v>
      </c>
      <c r="E780" s="19" t="s">
        <v>21</v>
      </c>
      <c r="F780" s="297">
        <v>0</v>
      </c>
      <c r="G780" s="36"/>
      <c r="H780" s="41"/>
    </row>
    <row r="781" spans="1:8" s="2" customFormat="1" ht="16.899999999999999" customHeight="1">
      <c r="A781" s="36"/>
      <c r="B781" s="41"/>
      <c r="C781" s="296" t="s">
        <v>1173</v>
      </c>
      <c r="D781" s="296" t="s">
        <v>225</v>
      </c>
      <c r="E781" s="19" t="s">
        <v>21</v>
      </c>
      <c r="F781" s="297">
        <v>39.322000000000003</v>
      </c>
      <c r="G781" s="36"/>
      <c r="H781" s="41"/>
    </row>
    <row r="782" spans="1:8" s="2" customFormat="1" ht="16.899999999999999" customHeight="1">
      <c r="A782" s="36"/>
      <c r="B782" s="41"/>
      <c r="C782" s="298" t="s">
        <v>5152</v>
      </c>
      <c r="D782" s="36"/>
      <c r="E782" s="36"/>
      <c r="F782" s="36"/>
      <c r="G782" s="36"/>
      <c r="H782" s="41"/>
    </row>
    <row r="783" spans="1:8" s="2" customFormat="1" ht="16.899999999999999" customHeight="1">
      <c r="A783" s="36"/>
      <c r="B783" s="41"/>
      <c r="C783" s="296" t="s">
        <v>2125</v>
      </c>
      <c r="D783" s="296" t="s">
        <v>2126</v>
      </c>
      <c r="E783" s="19" t="s">
        <v>216</v>
      </c>
      <c r="F783" s="297">
        <v>39.322000000000003</v>
      </c>
      <c r="G783" s="36"/>
      <c r="H783" s="41"/>
    </row>
    <row r="784" spans="1:8" s="2" customFormat="1" ht="16.899999999999999" customHeight="1">
      <c r="A784" s="36"/>
      <c r="B784" s="41"/>
      <c r="C784" s="296" t="s">
        <v>2688</v>
      </c>
      <c r="D784" s="296" t="s">
        <v>2689</v>
      </c>
      <c r="E784" s="19" t="s">
        <v>216</v>
      </c>
      <c r="F784" s="297">
        <v>835.73199999999997</v>
      </c>
      <c r="G784" s="36"/>
      <c r="H784" s="41"/>
    </row>
    <row r="785" spans="1:8" s="2" customFormat="1" ht="16.899999999999999" customHeight="1">
      <c r="A785" s="36"/>
      <c r="B785" s="41"/>
      <c r="C785" s="292" t="s">
        <v>1175</v>
      </c>
      <c r="D785" s="293" t="s">
        <v>21</v>
      </c>
      <c r="E785" s="294" t="s">
        <v>21</v>
      </c>
      <c r="F785" s="295">
        <v>16.399999999999999</v>
      </c>
      <c r="G785" s="36"/>
      <c r="H785" s="41"/>
    </row>
    <row r="786" spans="1:8" s="2" customFormat="1" ht="16.899999999999999" customHeight="1">
      <c r="A786" s="36"/>
      <c r="B786" s="41"/>
      <c r="C786" s="296" t="s">
        <v>21</v>
      </c>
      <c r="D786" s="296" t="s">
        <v>2017</v>
      </c>
      <c r="E786" s="19" t="s">
        <v>21</v>
      </c>
      <c r="F786" s="297">
        <v>0</v>
      </c>
      <c r="G786" s="36"/>
      <c r="H786" s="41"/>
    </row>
    <row r="787" spans="1:8" s="2" customFormat="1" ht="16.899999999999999" customHeight="1">
      <c r="A787" s="36"/>
      <c r="B787" s="41"/>
      <c r="C787" s="296" t="s">
        <v>21</v>
      </c>
      <c r="D787" s="296" t="s">
        <v>2018</v>
      </c>
      <c r="E787" s="19" t="s">
        <v>21</v>
      </c>
      <c r="F787" s="297">
        <v>0</v>
      </c>
      <c r="G787" s="36"/>
      <c r="H787" s="41"/>
    </row>
    <row r="788" spans="1:8" s="2" customFormat="1" ht="16.899999999999999" customHeight="1">
      <c r="A788" s="36"/>
      <c r="B788" s="41"/>
      <c r="C788" s="296" t="s">
        <v>21</v>
      </c>
      <c r="D788" s="296" t="s">
        <v>1176</v>
      </c>
      <c r="E788" s="19" t="s">
        <v>21</v>
      </c>
      <c r="F788" s="297">
        <v>16.399999999999999</v>
      </c>
      <c r="G788" s="36"/>
      <c r="H788" s="41"/>
    </row>
    <row r="789" spans="1:8" s="2" customFormat="1" ht="16.899999999999999" customHeight="1">
      <c r="A789" s="36"/>
      <c r="B789" s="41"/>
      <c r="C789" s="296" t="s">
        <v>21</v>
      </c>
      <c r="D789" s="296" t="s">
        <v>21</v>
      </c>
      <c r="E789" s="19" t="s">
        <v>21</v>
      </c>
      <c r="F789" s="297">
        <v>0</v>
      </c>
      <c r="G789" s="36"/>
      <c r="H789" s="41"/>
    </row>
    <row r="790" spans="1:8" s="2" customFormat="1" ht="16.899999999999999" customHeight="1">
      <c r="A790" s="36"/>
      <c r="B790" s="41"/>
      <c r="C790" s="296" t="s">
        <v>1175</v>
      </c>
      <c r="D790" s="296" t="s">
        <v>225</v>
      </c>
      <c r="E790" s="19" t="s">
        <v>21</v>
      </c>
      <c r="F790" s="297">
        <v>16.399999999999999</v>
      </c>
      <c r="G790" s="36"/>
      <c r="H790" s="41"/>
    </row>
    <row r="791" spans="1:8" s="2" customFormat="1" ht="16.899999999999999" customHeight="1">
      <c r="A791" s="36"/>
      <c r="B791" s="41"/>
      <c r="C791" s="298" t="s">
        <v>5152</v>
      </c>
      <c r="D791" s="36"/>
      <c r="E791" s="36"/>
      <c r="F791" s="36"/>
      <c r="G791" s="36"/>
      <c r="H791" s="41"/>
    </row>
    <row r="792" spans="1:8" s="2" customFormat="1" ht="22.5">
      <c r="A792" s="36"/>
      <c r="B792" s="41"/>
      <c r="C792" s="296" t="s">
        <v>2014</v>
      </c>
      <c r="D792" s="296" t="s">
        <v>2015</v>
      </c>
      <c r="E792" s="19" t="s">
        <v>216</v>
      </c>
      <c r="F792" s="297">
        <v>16.399999999999999</v>
      </c>
      <c r="G792" s="36"/>
      <c r="H792" s="41"/>
    </row>
    <row r="793" spans="1:8" s="2" customFormat="1" ht="16.899999999999999" customHeight="1">
      <c r="A793" s="36"/>
      <c r="B793" s="41"/>
      <c r="C793" s="296" t="s">
        <v>2669</v>
      </c>
      <c r="D793" s="296" t="s">
        <v>2670</v>
      </c>
      <c r="E793" s="19" t="s">
        <v>216</v>
      </c>
      <c r="F793" s="297">
        <v>1212.636</v>
      </c>
      <c r="G793" s="36"/>
      <c r="H793" s="41"/>
    </row>
    <row r="794" spans="1:8" s="2" customFormat="1" ht="16.899999999999999" customHeight="1">
      <c r="A794" s="36"/>
      <c r="B794" s="41"/>
      <c r="C794" s="292" t="s">
        <v>1177</v>
      </c>
      <c r="D794" s="293" t="s">
        <v>21</v>
      </c>
      <c r="E794" s="294" t="s">
        <v>21</v>
      </c>
      <c r="F794" s="295">
        <v>41.011000000000003</v>
      </c>
      <c r="G794" s="36"/>
      <c r="H794" s="41"/>
    </row>
    <row r="795" spans="1:8" s="2" customFormat="1" ht="16.899999999999999" customHeight="1">
      <c r="A795" s="36"/>
      <c r="B795" s="41"/>
      <c r="C795" s="296" t="s">
        <v>21</v>
      </c>
      <c r="D795" s="296" t="s">
        <v>2074</v>
      </c>
      <c r="E795" s="19" t="s">
        <v>21</v>
      </c>
      <c r="F795" s="297">
        <v>0</v>
      </c>
      <c r="G795" s="36"/>
      <c r="H795" s="41"/>
    </row>
    <row r="796" spans="1:8" s="2" customFormat="1" ht="16.899999999999999" customHeight="1">
      <c r="A796" s="36"/>
      <c r="B796" s="41"/>
      <c r="C796" s="296" t="s">
        <v>21</v>
      </c>
      <c r="D796" s="296" t="s">
        <v>2018</v>
      </c>
      <c r="E796" s="19" t="s">
        <v>21</v>
      </c>
      <c r="F796" s="297">
        <v>0</v>
      </c>
      <c r="G796" s="36"/>
      <c r="H796" s="41"/>
    </row>
    <row r="797" spans="1:8" s="2" customFormat="1" ht="16.899999999999999" customHeight="1">
      <c r="A797" s="36"/>
      <c r="B797" s="41"/>
      <c r="C797" s="296" t="s">
        <v>21</v>
      </c>
      <c r="D797" s="296" t="s">
        <v>2075</v>
      </c>
      <c r="E797" s="19" t="s">
        <v>21</v>
      </c>
      <c r="F797" s="297">
        <v>40.631999999999998</v>
      </c>
      <c r="G797" s="36"/>
      <c r="H797" s="41"/>
    </row>
    <row r="798" spans="1:8" s="2" customFormat="1" ht="16.899999999999999" customHeight="1">
      <c r="A798" s="36"/>
      <c r="B798" s="41"/>
      <c r="C798" s="296" t="s">
        <v>21</v>
      </c>
      <c r="D798" s="296" t="s">
        <v>21</v>
      </c>
      <c r="E798" s="19" t="s">
        <v>21</v>
      </c>
      <c r="F798" s="297">
        <v>0</v>
      </c>
      <c r="G798" s="36"/>
      <c r="H798" s="41"/>
    </row>
    <row r="799" spans="1:8" s="2" customFormat="1" ht="16.899999999999999" customHeight="1">
      <c r="A799" s="36"/>
      <c r="B799" s="41"/>
      <c r="C799" s="296" t="s">
        <v>21</v>
      </c>
      <c r="D799" s="296" t="s">
        <v>2076</v>
      </c>
      <c r="E799" s="19" t="s">
        <v>21</v>
      </c>
      <c r="F799" s="297">
        <v>0</v>
      </c>
      <c r="G799" s="36"/>
      <c r="H799" s="41"/>
    </row>
    <row r="800" spans="1:8" s="2" customFormat="1" ht="16.899999999999999" customHeight="1">
      <c r="A800" s="36"/>
      <c r="B800" s="41"/>
      <c r="C800" s="296" t="s">
        <v>21</v>
      </c>
      <c r="D800" s="296" t="s">
        <v>2077</v>
      </c>
      <c r="E800" s="19" t="s">
        <v>21</v>
      </c>
      <c r="F800" s="297">
        <v>0.379</v>
      </c>
      <c r="G800" s="36"/>
      <c r="H800" s="41"/>
    </row>
    <row r="801" spans="1:8" s="2" customFormat="1" ht="16.899999999999999" customHeight="1">
      <c r="A801" s="36"/>
      <c r="B801" s="41"/>
      <c r="C801" s="296" t="s">
        <v>21</v>
      </c>
      <c r="D801" s="296" t="s">
        <v>21</v>
      </c>
      <c r="E801" s="19" t="s">
        <v>21</v>
      </c>
      <c r="F801" s="297">
        <v>0</v>
      </c>
      <c r="G801" s="36"/>
      <c r="H801" s="41"/>
    </row>
    <row r="802" spans="1:8" s="2" customFormat="1" ht="16.899999999999999" customHeight="1">
      <c r="A802" s="36"/>
      <c r="B802" s="41"/>
      <c r="C802" s="296" t="s">
        <v>21</v>
      </c>
      <c r="D802" s="296" t="s">
        <v>21</v>
      </c>
      <c r="E802" s="19" t="s">
        <v>21</v>
      </c>
      <c r="F802" s="297">
        <v>0</v>
      </c>
      <c r="G802" s="36"/>
      <c r="H802" s="41"/>
    </row>
    <row r="803" spans="1:8" s="2" customFormat="1" ht="16.899999999999999" customHeight="1">
      <c r="A803" s="36"/>
      <c r="B803" s="41"/>
      <c r="C803" s="296" t="s">
        <v>21</v>
      </c>
      <c r="D803" s="296" t="s">
        <v>21</v>
      </c>
      <c r="E803" s="19" t="s">
        <v>21</v>
      </c>
      <c r="F803" s="297">
        <v>0</v>
      </c>
      <c r="G803" s="36"/>
      <c r="H803" s="41"/>
    </row>
    <row r="804" spans="1:8" s="2" customFormat="1" ht="16.899999999999999" customHeight="1">
      <c r="A804" s="36"/>
      <c r="B804" s="41"/>
      <c r="C804" s="296" t="s">
        <v>1177</v>
      </c>
      <c r="D804" s="296" t="s">
        <v>225</v>
      </c>
      <c r="E804" s="19" t="s">
        <v>21</v>
      </c>
      <c r="F804" s="297">
        <v>41.011000000000003</v>
      </c>
      <c r="G804" s="36"/>
      <c r="H804" s="41"/>
    </row>
    <row r="805" spans="1:8" s="2" customFormat="1" ht="16.899999999999999" customHeight="1">
      <c r="A805" s="36"/>
      <c r="B805" s="41"/>
      <c r="C805" s="298" t="s">
        <v>5152</v>
      </c>
      <c r="D805" s="36"/>
      <c r="E805" s="36"/>
      <c r="F805" s="36"/>
      <c r="G805" s="36"/>
      <c r="H805" s="41"/>
    </row>
    <row r="806" spans="1:8" s="2" customFormat="1" ht="16.899999999999999" customHeight="1">
      <c r="A806" s="36"/>
      <c r="B806" s="41"/>
      <c r="C806" s="296" t="s">
        <v>2071</v>
      </c>
      <c r="D806" s="296" t="s">
        <v>2072</v>
      </c>
      <c r="E806" s="19" t="s">
        <v>216</v>
      </c>
      <c r="F806" s="297">
        <v>41.011000000000003</v>
      </c>
      <c r="G806" s="36"/>
      <c r="H806" s="41"/>
    </row>
    <row r="807" spans="1:8" s="2" customFormat="1" ht="16.899999999999999" customHeight="1">
      <c r="A807" s="36"/>
      <c r="B807" s="41"/>
      <c r="C807" s="296" t="s">
        <v>2669</v>
      </c>
      <c r="D807" s="296" t="s">
        <v>2670</v>
      </c>
      <c r="E807" s="19" t="s">
        <v>216</v>
      </c>
      <c r="F807" s="297">
        <v>1212.636</v>
      </c>
      <c r="G807" s="36"/>
      <c r="H807" s="41"/>
    </row>
    <row r="808" spans="1:8" s="2" customFormat="1" ht="16.899999999999999" customHeight="1">
      <c r="A808" s="36"/>
      <c r="B808" s="41"/>
      <c r="C808" s="292" t="s">
        <v>1179</v>
      </c>
      <c r="D808" s="293" t="s">
        <v>21</v>
      </c>
      <c r="E808" s="294" t="s">
        <v>21</v>
      </c>
      <c r="F808" s="295">
        <v>92.682000000000002</v>
      </c>
      <c r="G808" s="36"/>
      <c r="H808" s="41"/>
    </row>
    <row r="809" spans="1:8" s="2" customFormat="1" ht="16.899999999999999" customHeight="1">
      <c r="A809" s="36"/>
      <c r="B809" s="41"/>
      <c r="C809" s="296" t="s">
        <v>21</v>
      </c>
      <c r="D809" s="296" t="s">
        <v>2050</v>
      </c>
      <c r="E809" s="19" t="s">
        <v>21</v>
      </c>
      <c r="F809" s="297">
        <v>0</v>
      </c>
      <c r="G809" s="36"/>
      <c r="H809" s="41"/>
    </row>
    <row r="810" spans="1:8" s="2" customFormat="1" ht="16.899999999999999" customHeight="1">
      <c r="A810" s="36"/>
      <c r="B810" s="41"/>
      <c r="C810" s="296" t="s">
        <v>21</v>
      </c>
      <c r="D810" s="296" t="s">
        <v>2051</v>
      </c>
      <c r="E810" s="19" t="s">
        <v>21</v>
      </c>
      <c r="F810" s="297">
        <v>23.454999999999998</v>
      </c>
      <c r="G810" s="36"/>
      <c r="H810" s="41"/>
    </row>
    <row r="811" spans="1:8" s="2" customFormat="1" ht="16.899999999999999" customHeight="1">
      <c r="A811" s="36"/>
      <c r="B811" s="41"/>
      <c r="C811" s="296" t="s">
        <v>21</v>
      </c>
      <c r="D811" s="296" t="s">
        <v>2052</v>
      </c>
      <c r="E811" s="19" t="s">
        <v>21</v>
      </c>
      <c r="F811" s="297">
        <v>16.2</v>
      </c>
      <c r="G811" s="36"/>
      <c r="H811" s="41"/>
    </row>
    <row r="812" spans="1:8" s="2" customFormat="1" ht="16.899999999999999" customHeight="1">
      <c r="A812" s="36"/>
      <c r="B812" s="41"/>
      <c r="C812" s="296" t="s">
        <v>21</v>
      </c>
      <c r="D812" s="296" t="s">
        <v>2053</v>
      </c>
      <c r="E812" s="19" t="s">
        <v>21</v>
      </c>
      <c r="F812" s="297">
        <v>0</v>
      </c>
      <c r="G812" s="36"/>
      <c r="H812" s="41"/>
    </row>
    <row r="813" spans="1:8" s="2" customFormat="1" ht="16.899999999999999" customHeight="1">
      <c r="A813" s="36"/>
      <c r="B813" s="41"/>
      <c r="C813" s="296" t="s">
        <v>21</v>
      </c>
      <c r="D813" s="296" t="s">
        <v>2054</v>
      </c>
      <c r="E813" s="19" t="s">
        <v>21</v>
      </c>
      <c r="F813" s="297">
        <v>2.6669999999999998</v>
      </c>
      <c r="G813" s="36"/>
      <c r="H813" s="41"/>
    </row>
    <row r="814" spans="1:8" s="2" customFormat="1" ht="16.899999999999999" customHeight="1">
      <c r="A814" s="36"/>
      <c r="B814" s="41"/>
      <c r="C814" s="296" t="s">
        <v>21</v>
      </c>
      <c r="D814" s="296" t="s">
        <v>21</v>
      </c>
      <c r="E814" s="19" t="s">
        <v>21</v>
      </c>
      <c r="F814" s="297">
        <v>0</v>
      </c>
      <c r="G814" s="36"/>
      <c r="H814" s="41"/>
    </row>
    <row r="815" spans="1:8" s="2" customFormat="1" ht="16.899999999999999" customHeight="1">
      <c r="A815" s="36"/>
      <c r="B815" s="41"/>
      <c r="C815" s="296" t="s">
        <v>21</v>
      </c>
      <c r="D815" s="296" t="s">
        <v>2055</v>
      </c>
      <c r="E815" s="19" t="s">
        <v>21</v>
      </c>
      <c r="F815" s="297">
        <v>0</v>
      </c>
      <c r="G815" s="36"/>
      <c r="H815" s="41"/>
    </row>
    <row r="816" spans="1:8" s="2" customFormat="1" ht="16.899999999999999" customHeight="1">
      <c r="A816" s="36"/>
      <c r="B816" s="41"/>
      <c r="C816" s="296" t="s">
        <v>21</v>
      </c>
      <c r="D816" s="296" t="s">
        <v>2052</v>
      </c>
      <c r="E816" s="19" t="s">
        <v>21</v>
      </c>
      <c r="F816" s="297">
        <v>16.2</v>
      </c>
      <c r="G816" s="36"/>
      <c r="H816" s="41"/>
    </row>
    <row r="817" spans="1:8" s="2" customFormat="1" ht="16.899999999999999" customHeight="1">
      <c r="A817" s="36"/>
      <c r="B817" s="41"/>
      <c r="C817" s="296" t="s">
        <v>21</v>
      </c>
      <c r="D817" s="296" t="s">
        <v>2056</v>
      </c>
      <c r="E817" s="19" t="s">
        <v>21</v>
      </c>
      <c r="F817" s="297">
        <v>34.159999999999997</v>
      </c>
      <c r="G817" s="36"/>
      <c r="H817" s="41"/>
    </row>
    <row r="818" spans="1:8" s="2" customFormat="1" ht="16.899999999999999" customHeight="1">
      <c r="A818" s="36"/>
      <c r="B818" s="41"/>
      <c r="C818" s="296" t="s">
        <v>21</v>
      </c>
      <c r="D818" s="296" t="s">
        <v>21</v>
      </c>
      <c r="E818" s="19" t="s">
        <v>21</v>
      </c>
      <c r="F818" s="297">
        <v>0</v>
      </c>
      <c r="G818" s="36"/>
      <c r="H818" s="41"/>
    </row>
    <row r="819" spans="1:8" s="2" customFormat="1" ht="16.899999999999999" customHeight="1">
      <c r="A819" s="36"/>
      <c r="B819" s="41"/>
      <c r="C819" s="296" t="s">
        <v>1179</v>
      </c>
      <c r="D819" s="296" t="s">
        <v>225</v>
      </c>
      <c r="E819" s="19" t="s">
        <v>21</v>
      </c>
      <c r="F819" s="297">
        <v>92.682000000000002</v>
      </c>
      <c r="G819" s="36"/>
      <c r="H819" s="41"/>
    </row>
    <row r="820" spans="1:8" s="2" customFormat="1" ht="16.899999999999999" customHeight="1">
      <c r="A820" s="36"/>
      <c r="B820" s="41"/>
      <c r="C820" s="298" t="s">
        <v>5152</v>
      </c>
      <c r="D820" s="36"/>
      <c r="E820" s="36"/>
      <c r="F820" s="36"/>
      <c r="G820" s="36"/>
      <c r="H820" s="41"/>
    </row>
    <row r="821" spans="1:8" s="2" customFormat="1" ht="22.5">
      <c r="A821" s="36"/>
      <c r="B821" s="41"/>
      <c r="C821" s="296" t="s">
        <v>2047</v>
      </c>
      <c r="D821" s="296" t="s">
        <v>2048</v>
      </c>
      <c r="E821" s="19" t="s">
        <v>216</v>
      </c>
      <c r="F821" s="297">
        <v>92.682000000000002</v>
      </c>
      <c r="G821" s="36"/>
      <c r="H821" s="41"/>
    </row>
    <row r="822" spans="1:8" s="2" customFormat="1" ht="16.899999999999999" customHeight="1">
      <c r="A822" s="36"/>
      <c r="B822" s="41"/>
      <c r="C822" s="296" t="s">
        <v>2669</v>
      </c>
      <c r="D822" s="296" t="s">
        <v>2670</v>
      </c>
      <c r="E822" s="19" t="s">
        <v>216</v>
      </c>
      <c r="F822" s="297">
        <v>1212.636</v>
      </c>
      <c r="G822" s="36"/>
      <c r="H822" s="41"/>
    </row>
    <row r="823" spans="1:8" s="2" customFormat="1" ht="16.899999999999999" customHeight="1">
      <c r="A823" s="36"/>
      <c r="B823" s="41"/>
      <c r="C823" s="292" t="s">
        <v>1181</v>
      </c>
      <c r="D823" s="293" t="s">
        <v>21</v>
      </c>
      <c r="E823" s="294" t="s">
        <v>21</v>
      </c>
      <c r="F823" s="295">
        <v>75.2</v>
      </c>
      <c r="G823" s="36"/>
      <c r="H823" s="41"/>
    </row>
    <row r="824" spans="1:8" s="2" customFormat="1" ht="16.899999999999999" customHeight="1">
      <c r="A824" s="36"/>
      <c r="B824" s="41"/>
      <c r="C824" s="296" t="s">
        <v>21</v>
      </c>
      <c r="D824" s="296" t="s">
        <v>2039</v>
      </c>
      <c r="E824" s="19" t="s">
        <v>21</v>
      </c>
      <c r="F824" s="297">
        <v>0</v>
      </c>
      <c r="G824" s="36"/>
      <c r="H824" s="41"/>
    </row>
    <row r="825" spans="1:8" s="2" customFormat="1" ht="16.899999999999999" customHeight="1">
      <c r="A825" s="36"/>
      <c r="B825" s="41"/>
      <c r="C825" s="296" t="s">
        <v>21</v>
      </c>
      <c r="D825" s="296" t="s">
        <v>2040</v>
      </c>
      <c r="E825" s="19" t="s">
        <v>21</v>
      </c>
      <c r="F825" s="297">
        <v>36.966000000000001</v>
      </c>
      <c r="G825" s="36"/>
      <c r="H825" s="41"/>
    </row>
    <row r="826" spans="1:8" s="2" customFormat="1" ht="16.899999999999999" customHeight="1">
      <c r="A826" s="36"/>
      <c r="B826" s="41"/>
      <c r="C826" s="296" t="s">
        <v>21</v>
      </c>
      <c r="D826" s="296" t="s">
        <v>21</v>
      </c>
      <c r="E826" s="19" t="s">
        <v>21</v>
      </c>
      <c r="F826" s="297">
        <v>0</v>
      </c>
      <c r="G826" s="36"/>
      <c r="H826" s="41"/>
    </row>
    <row r="827" spans="1:8" s="2" customFormat="1" ht="16.899999999999999" customHeight="1">
      <c r="A827" s="36"/>
      <c r="B827" s="41"/>
      <c r="C827" s="296" t="s">
        <v>21</v>
      </c>
      <c r="D827" s="296" t="s">
        <v>2041</v>
      </c>
      <c r="E827" s="19" t="s">
        <v>21</v>
      </c>
      <c r="F827" s="297">
        <v>0</v>
      </c>
      <c r="G827" s="36"/>
      <c r="H827" s="41"/>
    </row>
    <row r="828" spans="1:8" s="2" customFormat="1" ht="16.899999999999999" customHeight="1">
      <c r="A828" s="36"/>
      <c r="B828" s="41"/>
      <c r="C828" s="296" t="s">
        <v>21</v>
      </c>
      <c r="D828" s="296" t="s">
        <v>2042</v>
      </c>
      <c r="E828" s="19" t="s">
        <v>21</v>
      </c>
      <c r="F828" s="297">
        <v>16.861999999999998</v>
      </c>
      <c r="G828" s="36"/>
      <c r="H828" s="41"/>
    </row>
    <row r="829" spans="1:8" s="2" customFormat="1" ht="16.899999999999999" customHeight="1">
      <c r="A829" s="36"/>
      <c r="B829" s="41"/>
      <c r="C829" s="296" t="s">
        <v>21</v>
      </c>
      <c r="D829" s="296" t="s">
        <v>21</v>
      </c>
      <c r="E829" s="19" t="s">
        <v>21</v>
      </c>
      <c r="F829" s="297">
        <v>0</v>
      </c>
      <c r="G829" s="36"/>
      <c r="H829" s="41"/>
    </row>
    <row r="830" spans="1:8" s="2" customFormat="1" ht="16.899999999999999" customHeight="1">
      <c r="A830" s="36"/>
      <c r="B830" s="41"/>
      <c r="C830" s="296" t="s">
        <v>21</v>
      </c>
      <c r="D830" s="296" t="s">
        <v>2043</v>
      </c>
      <c r="E830" s="19" t="s">
        <v>21</v>
      </c>
      <c r="F830" s="297">
        <v>0</v>
      </c>
      <c r="G830" s="36"/>
      <c r="H830" s="41"/>
    </row>
    <row r="831" spans="1:8" s="2" customFormat="1" ht="16.899999999999999" customHeight="1">
      <c r="A831" s="36"/>
      <c r="B831" s="41"/>
      <c r="C831" s="296" t="s">
        <v>21</v>
      </c>
      <c r="D831" s="296" t="s">
        <v>2044</v>
      </c>
      <c r="E831" s="19" t="s">
        <v>21</v>
      </c>
      <c r="F831" s="297">
        <v>33.427999999999997</v>
      </c>
      <c r="G831" s="36"/>
      <c r="H831" s="41"/>
    </row>
    <row r="832" spans="1:8" s="2" customFormat="1" ht="16.899999999999999" customHeight="1">
      <c r="A832" s="36"/>
      <c r="B832" s="41"/>
      <c r="C832" s="296" t="s">
        <v>21</v>
      </c>
      <c r="D832" s="296" t="s">
        <v>2045</v>
      </c>
      <c r="E832" s="19" t="s">
        <v>21</v>
      </c>
      <c r="F832" s="297">
        <v>-12.055999999999999</v>
      </c>
      <c r="G832" s="36"/>
      <c r="H832" s="41"/>
    </row>
    <row r="833" spans="1:8" s="2" customFormat="1" ht="16.899999999999999" customHeight="1">
      <c r="A833" s="36"/>
      <c r="B833" s="41"/>
      <c r="C833" s="296" t="s">
        <v>21</v>
      </c>
      <c r="D833" s="296" t="s">
        <v>21</v>
      </c>
      <c r="E833" s="19" t="s">
        <v>21</v>
      </c>
      <c r="F833" s="297">
        <v>0</v>
      </c>
      <c r="G833" s="36"/>
      <c r="H833" s="41"/>
    </row>
    <row r="834" spans="1:8" s="2" customFormat="1" ht="16.899999999999999" customHeight="1">
      <c r="A834" s="36"/>
      <c r="B834" s="41"/>
      <c r="C834" s="296" t="s">
        <v>21</v>
      </c>
      <c r="D834" s="296" t="s">
        <v>21</v>
      </c>
      <c r="E834" s="19" t="s">
        <v>21</v>
      </c>
      <c r="F834" s="297">
        <v>0</v>
      </c>
      <c r="G834" s="36"/>
      <c r="H834" s="41"/>
    </row>
    <row r="835" spans="1:8" s="2" customFormat="1" ht="16.899999999999999" customHeight="1">
      <c r="A835" s="36"/>
      <c r="B835" s="41"/>
      <c r="C835" s="296" t="s">
        <v>21</v>
      </c>
      <c r="D835" s="296" t="s">
        <v>21</v>
      </c>
      <c r="E835" s="19" t="s">
        <v>21</v>
      </c>
      <c r="F835" s="297">
        <v>0</v>
      </c>
      <c r="G835" s="36"/>
      <c r="H835" s="41"/>
    </row>
    <row r="836" spans="1:8" s="2" customFormat="1" ht="16.899999999999999" customHeight="1">
      <c r="A836" s="36"/>
      <c r="B836" s="41"/>
      <c r="C836" s="296" t="s">
        <v>1181</v>
      </c>
      <c r="D836" s="296" t="s">
        <v>225</v>
      </c>
      <c r="E836" s="19" t="s">
        <v>21</v>
      </c>
      <c r="F836" s="297">
        <v>75.2</v>
      </c>
      <c r="G836" s="36"/>
      <c r="H836" s="41"/>
    </row>
    <row r="837" spans="1:8" s="2" customFormat="1" ht="16.899999999999999" customHeight="1">
      <c r="A837" s="36"/>
      <c r="B837" s="41"/>
      <c r="C837" s="298" t="s">
        <v>5152</v>
      </c>
      <c r="D837" s="36"/>
      <c r="E837" s="36"/>
      <c r="F837" s="36"/>
      <c r="G837" s="36"/>
      <c r="H837" s="41"/>
    </row>
    <row r="838" spans="1:8" s="2" customFormat="1" ht="22.5">
      <c r="A838" s="36"/>
      <c r="B838" s="41"/>
      <c r="C838" s="296" t="s">
        <v>2036</v>
      </c>
      <c r="D838" s="296" t="s">
        <v>2037</v>
      </c>
      <c r="E838" s="19" t="s">
        <v>216</v>
      </c>
      <c r="F838" s="297">
        <v>75.2</v>
      </c>
      <c r="G838" s="36"/>
      <c r="H838" s="41"/>
    </row>
    <row r="839" spans="1:8" s="2" customFormat="1" ht="16.899999999999999" customHeight="1">
      <c r="A839" s="36"/>
      <c r="B839" s="41"/>
      <c r="C839" s="296" t="s">
        <v>2669</v>
      </c>
      <c r="D839" s="296" t="s">
        <v>2670</v>
      </c>
      <c r="E839" s="19" t="s">
        <v>216</v>
      </c>
      <c r="F839" s="297">
        <v>1212.636</v>
      </c>
      <c r="G839" s="36"/>
      <c r="H839" s="41"/>
    </row>
    <row r="840" spans="1:8" s="2" customFormat="1" ht="16.899999999999999" customHeight="1">
      <c r="A840" s="36"/>
      <c r="B840" s="41"/>
      <c r="C840" s="292" t="s">
        <v>1183</v>
      </c>
      <c r="D840" s="293" t="s">
        <v>21</v>
      </c>
      <c r="E840" s="294" t="s">
        <v>21</v>
      </c>
      <c r="F840" s="295">
        <v>32.1</v>
      </c>
      <c r="G840" s="36"/>
      <c r="H840" s="41"/>
    </row>
    <row r="841" spans="1:8" s="2" customFormat="1" ht="16.899999999999999" customHeight="1">
      <c r="A841" s="36"/>
      <c r="B841" s="41"/>
      <c r="C841" s="296" t="s">
        <v>21</v>
      </c>
      <c r="D841" s="296" t="s">
        <v>2050</v>
      </c>
      <c r="E841" s="19" t="s">
        <v>21</v>
      </c>
      <c r="F841" s="297">
        <v>0</v>
      </c>
      <c r="G841" s="36"/>
      <c r="H841" s="41"/>
    </row>
    <row r="842" spans="1:8" s="2" customFormat="1" ht="16.899999999999999" customHeight="1">
      <c r="A842" s="36"/>
      <c r="B842" s="41"/>
      <c r="C842" s="296" t="s">
        <v>21</v>
      </c>
      <c r="D842" s="296" t="s">
        <v>2052</v>
      </c>
      <c r="E842" s="19" t="s">
        <v>21</v>
      </c>
      <c r="F842" s="297">
        <v>16.2</v>
      </c>
      <c r="G842" s="36"/>
      <c r="H842" s="41"/>
    </row>
    <row r="843" spans="1:8" s="2" customFormat="1" ht="16.899999999999999" customHeight="1">
      <c r="A843" s="36"/>
      <c r="B843" s="41"/>
      <c r="C843" s="296" t="s">
        <v>21</v>
      </c>
      <c r="D843" s="296" t="s">
        <v>21</v>
      </c>
      <c r="E843" s="19" t="s">
        <v>21</v>
      </c>
      <c r="F843" s="297">
        <v>0</v>
      </c>
      <c r="G843" s="36"/>
      <c r="H843" s="41"/>
    </row>
    <row r="844" spans="1:8" s="2" customFormat="1" ht="16.899999999999999" customHeight="1">
      <c r="A844" s="36"/>
      <c r="B844" s="41"/>
      <c r="C844" s="296" t="s">
        <v>21</v>
      </c>
      <c r="D844" s="296" t="s">
        <v>2082</v>
      </c>
      <c r="E844" s="19" t="s">
        <v>21</v>
      </c>
      <c r="F844" s="297">
        <v>0</v>
      </c>
      <c r="G844" s="36"/>
      <c r="H844" s="41"/>
    </row>
    <row r="845" spans="1:8" s="2" customFormat="1" ht="16.899999999999999" customHeight="1">
      <c r="A845" s="36"/>
      <c r="B845" s="41"/>
      <c r="C845" s="296" t="s">
        <v>21</v>
      </c>
      <c r="D845" s="296" t="s">
        <v>2083</v>
      </c>
      <c r="E845" s="19" t="s">
        <v>21</v>
      </c>
      <c r="F845" s="297">
        <v>15.9</v>
      </c>
      <c r="G845" s="36"/>
      <c r="H845" s="41"/>
    </row>
    <row r="846" spans="1:8" s="2" customFormat="1" ht="16.899999999999999" customHeight="1">
      <c r="A846" s="36"/>
      <c r="B846" s="41"/>
      <c r="C846" s="296" t="s">
        <v>21</v>
      </c>
      <c r="D846" s="296" t="s">
        <v>21</v>
      </c>
      <c r="E846" s="19" t="s">
        <v>21</v>
      </c>
      <c r="F846" s="297">
        <v>0</v>
      </c>
      <c r="G846" s="36"/>
      <c r="H846" s="41"/>
    </row>
    <row r="847" spans="1:8" s="2" customFormat="1" ht="16.899999999999999" customHeight="1">
      <c r="A847" s="36"/>
      <c r="B847" s="41"/>
      <c r="C847" s="296" t="s">
        <v>21</v>
      </c>
      <c r="D847" s="296" t="s">
        <v>21</v>
      </c>
      <c r="E847" s="19" t="s">
        <v>21</v>
      </c>
      <c r="F847" s="297">
        <v>0</v>
      </c>
      <c r="G847" s="36"/>
      <c r="H847" s="41"/>
    </row>
    <row r="848" spans="1:8" s="2" customFormat="1" ht="16.899999999999999" customHeight="1">
      <c r="A848" s="36"/>
      <c r="B848" s="41"/>
      <c r="C848" s="296" t="s">
        <v>1183</v>
      </c>
      <c r="D848" s="296" t="s">
        <v>225</v>
      </c>
      <c r="E848" s="19" t="s">
        <v>21</v>
      </c>
      <c r="F848" s="297">
        <v>32.1</v>
      </c>
      <c r="G848" s="36"/>
      <c r="H848" s="41"/>
    </row>
    <row r="849" spans="1:8" s="2" customFormat="1" ht="16.899999999999999" customHeight="1">
      <c r="A849" s="36"/>
      <c r="B849" s="41"/>
      <c r="C849" s="298" t="s">
        <v>5152</v>
      </c>
      <c r="D849" s="36"/>
      <c r="E849" s="36"/>
      <c r="F849" s="36"/>
      <c r="G849" s="36"/>
      <c r="H849" s="41"/>
    </row>
    <row r="850" spans="1:8" s="2" customFormat="1" ht="16.899999999999999" customHeight="1">
      <c r="A850" s="36"/>
      <c r="B850" s="41"/>
      <c r="C850" s="296" t="s">
        <v>2079</v>
      </c>
      <c r="D850" s="296" t="s">
        <v>2080</v>
      </c>
      <c r="E850" s="19" t="s">
        <v>216</v>
      </c>
      <c r="F850" s="297">
        <v>32.1</v>
      </c>
      <c r="G850" s="36"/>
      <c r="H850" s="41"/>
    </row>
    <row r="851" spans="1:8" s="2" customFormat="1" ht="16.899999999999999" customHeight="1">
      <c r="A851" s="36"/>
      <c r="B851" s="41"/>
      <c r="C851" s="296" t="s">
        <v>2669</v>
      </c>
      <c r="D851" s="296" t="s">
        <v>2670</v>
      </c>
      <c r="E851" s="19" t="s">
        <v>216</v>
      </c>
      <c r="F851" s="297">
        <v>1212.636</v>
      </c>
      <c r="G851" s="36"/>
      <c r="H851" s="41"/>
    </row>
    <row r="852" spans="1:8" s="2" customFormat="1" ht="16.899999999999999" customHeight="1">
      <c r="A852" s="36"/>
      <c r="B852" s="41"/>
      <c r="C852" s="292" t="s">
        <v>1185</v>
      </c>
      <c r="D852" s="293" t="s">
        <v>21</v>
      </c>
      <c r="E852" s="294" t="s">
        <v>21</v>
      </c>
      <c r="F852" s="295">
        <v>51.064</v>
      </c>
      <c r="G852" s="36"/>
      <c r="H852" s="41"/>
    </row>
    <row r="853" spans="1:8" s="2" customFormat="1" ht="16.899999999999999" customHeight="1">
      <c r="A853" s="36"/>
      <c r="B853" s="41"/>
      <c r="C853" s="296" t="s">
        <v>21</v>
      </c>
      <c r="D853" s="296" t="s">
        <v>2050</v>
      </c>
      <c r="E853" s="19" t="s">
        <v>21</v>
      </c>
      <c r="F853" s="297">
        <v>0</v>
      </c>
      <c r="G853" s="36"/>
      <c r="H853" s="41"/>
    </row>
    <row r="854" spans="1:8" s="2" customFormat="1" ht="16.899999999999999" customHeight="1">
      <c r="A854" s="36"/>
      <c r="B854" s="41"/>
      <c r="C854" s="296" t="s">
        <v>21</v>
      </c>
      <c r="D854" s="296" t="s">
        <v>2066</v>
      </c>
      <c r="E854" s="19" t="s">
        <v>21</v>
      </c>
      <c r="F854" s="297">
        <v>17.521000000000001</v>
      </c>
      <c r="G854" s="36"/>
      <c r="H854" s="41"/>
    </row>
    <row r="855" spans="1:8" s="2" customFormat="1" ht="16.899999999999999" customHeight="1">
      <c r="A855" s="36"/>
      <c r="B855" s="41"/>
      <c r="C855" s="296" t="s">
        <v>21</v>
      </c>
      <c r="D855" s="296" t="s">
        <v>21</v>
      </c>
      <c r="E855" s="19" t="s">
        <v>21</v>
      </c>
      <c r="F855" s="297">
        <v>0</v>
      </c>
      <c r="G855" s="36"/>
      <c r="H855" s="41"/>
    </row>
    <row r="856" spans="1:8" s="2" customFormat="1" ht="16.899999999999999" customHeight="1">
      <c r="A856" s="36"/>
      <c r="B856" s="41"/>
      <c r="C856" s="296" t="s">
        <v>21</v>
      </c>
      <c r="D856" s="296" t="s">
        <v>2067</v>
      </c>
      <c r="E856" s="19" t="s">
        <v>21</v>
      </c>
      <c r="F856" s="297">
        <v>0</v>
      </c>
      <c r="G856" s="36"/>
      <c r="H856" s="41"/>
    </row>
    <row r="857" spans="1:8" s="2" customFormat="1" ht="16.899999999999999" customHeight="1">
      <c r="A857" s="36"/>
      <c r="B857" s="41"/>
      <c r="C857" s="296" t="s">
        <v>21</v>
      </c>
      <c r="D857" s="296" t="s">
        <v>2068</v>
      </c>
      <c r="E857" s="19" t="s">
        <v>21</v>
      </c>
      <c r="F857" s="297">
        <v>25.292999999999999</v>
      </c>
      <c r="G857" s="36"/>
      <c r="H857" s="41"/>
    </row>
    <row r="858" spans="1:8" s="2" customFormat="1" ht="16.899999999999999" customHeight="1">
      <c r="A858" s="36"/>
      <c r="B858" s="41"/>
      <c r="C858" s="296" t="s">
        <v>21</v>
      </c>
      <c r="D858" s="296" t="s">
        <v>2069</v>
      </c>
      <c r="E858" s="19" t="s">
        <v>21</v>
      </c>
      <c r="F858" s="297">
        <v>8.25</v>
      </c>
      <c r="G858" s="36"/>
      <c r="H858" s="41"/>
    </row>
    <row r="859" spans="1:8" s="2" customFormat="1" ht="16.899999999999999" customHeight="1">
      <c r="A859" s="36"/>
      <c r="B859" s="41"/>
      <c r="C859" s="296" t="s">
        <v>21</v>
      </c>
      <c r="D859" s="296" t="s">
        <v>21</v>
      </c>
      <c r="E859" s="19" t="s">
        <v>21</v>
      </c>
      <c r="F859" s="297">
        <v>0</v>
      </c>
      <c r="G859" s="36"/>
      <c r="H859" s="41"/>
    </row>
    <row r="860" spans="1:8" s="2" customFormat="1" ht="16.899999999999999" customHeight="1">
      <c r="A860" s="36"/>
      <c r="B860" s="41"/>
      <c r="C860" s="296" t="s">
        <v>1185</v>
      </c>
      <c r="D860" s="296" t="s">
        <v>225</v>
      </c>
      <c r="E860" s="19" t="s">
        <v>21</v>
      </c>
      <c r="F860" s="297">
        <v>51.064</v>
      </c>
      <c r="G860" s="36"/>
      <c r="H860" s="41"/>
    </row>
    <row r="861" spans="1:8" s="2" customFormat="1" ht="16.899999999999999" customHeight="1">
      <c r="A861" s="36"/>
      <c r="B861" s="41"/>
      <c r="C861" s="298" t="s">
        <v>5152</v>
      </c>
      <c r="D861" s="36"/>
      <c r="E861" s="36"/>
      <c r="F861" s="36"/>
      <c r="G861" s="36"/>
      <c r="H861" s="41"/>
    </row>
    <row r="862" spans="1:8" s="2" customFormat="1" ht="22.5">
      <c r="A862" s="36"/>
      <c r="B862" s="41"/>
      <c r="C862" s="296" t="s">
        <v>2063</v>
      </c>
      <c r="D862" s="296" t="s">
        <v>2064</v>
      </c>
      <c r="E862" s="19" t="s">
        <v>216</v>
      </c>
      <c r="F862" s="297">
        <v>51.064</v>
      </c>
      <c r="G862" s="36"/>
      <c r="H862" s="41"/>
    </row>
    <row r="863" spans="1:8" s="2" customFormat="1" ht="16.899999999999999" customHeight="1">
      <c r="A863" s="36"/>
      <c r="B863" s="41"/>
      <c r="C863" s="296" t="s">
        <v>2669</v>
      </c>
      <c r="D863" s="296" t="s">
        <v>2670</v>
      </c>
      <c r="E863" s="19" t="s">
        <v>216</v>
      </c>
      <c r="F863" s="297">
        <v>1212.636</v>
      </c>
      <c r="G863" s="36"/>
      <c r="H863" s="41"/>
    </row>
    <row r="864" spans="1:8" s="2" customFormat="1" ht="16.899999999999999" customHeight="1">
      <c r="A864" s="36"/>
      <c r="B864" s="41"/>
      <c r="C864" s="292" t="s">
        <v>1187</v>
      </c>
      <c r="D864" s="293" t="s">
        <v>21</v>
      </c>
      <c r="E864" s="294" t="s">
        <v>21</v>
      </c>
      <c r="F864" s="295">
        <v>54.78</v>
      </c>
      <c r="G864" s="36"/>
      <c r="H864" s="41"/>
    </row>
    <row r="865" spans="1:8" s="2" customFormat="1" ht="16.899999999999999" customHeight="1">
      <c r="A865" s="36"/>
      <c r="B865" s="41"/>
      <c r="C865" s="296" t="s">
        <v>21</v>
      </c>
      <c r="D865" s="296" t="s">
        <v>2023</v>
      </c>
      <c r="E865" s="19" t="s">
        <v>21</v>
      </c>
      <c r="F865" s="297">
        <v>0</v>
      </c>
      <c r="G865" s="36"/>
      <c r="H865" s="41"/>
    </row>
    <row r="866" spans="1:8" s="2" customFormat="1" ht="16.899999999999999" customHeight="1">
      <c r="A866" s="36"/>
      <c r="B866" s="41"/>
      <c r="C866" s="296" t="s">
        <v>21</v>
      </c>
      <c r="D866" s="296" t="s">
        <v>2018</v>
      </c>
      <c r="E866" s="19" t="s">
        <v>21</v>
      </c>
      <c r="F866" s="297">
        <v>0</v>
      </c>
      <c r="G866" s="36"/>
      <c r="H866" s="41"/>
    </row>
    <row r="867" spans="1:8" s="2" customFormat="1" ht="16.899999999999999" customHeight="1">
      <c r="A867" s="36"/>
      <c r="B867" s="41"/>
      <c r="C867" s="296" t="s">
        <v>21</v>
      </c>
      <c r="D867" s="296" t="s">
        <v>1176</v>
      </c>
      <c r="E867" s="19" t="s">
        <v>21</v>
      </c>
      <c r="F867" s="297">
        <v>16.399999999999999</v>
      </c>
      <c r="G867" s="36"/>
      <c r="H867" s="41"/>
    </row>
    <row r="868" spans="1:8" s="2" customFormat="1" ht="16.899999999999999" customHeight="1">
      <c r="A868" s="36"/>
      <c r="B868" s="41"/>
      <c r="C868" s="296" t="s">
        <v>21</v>
      </c>
      <c r="D868" s="296" t="s">
        <v>2024</v>
      </c>
      <c r="E868" s="19" t="s">
        <v>21</v>
      </c>
      <c r="F868" s="297">
        <v>38.380000000000003</v>
      </c>
      <c r="G868" s="36"/>
      <c r="H868" s="41"/>
    </row>
    <row r="869" spans="1:8" s="2" customFormat="1" ht="16.899999999999999" customHeight="1">
      <c r="A869" s="36"/>
      <c r="B869" s="41"/>
      <c r="C869" s="296" t="s">
        <v>21</v>
      </c>
      <c r="D869" s="296" t="s">
        <v>21</v>
      </c>
      <c r="E869" s="19" t="s">
        <v>21</v>
      </c>
      <c r="F869" s="297">
        <v>0</v>
      </c>
      <c r="G869" s="36"/>
      <c r="H869" s="41"/>
    </row>
    <row r="870" spans="1:8" s="2" customFormat="1" ht="16.899999999999999" customHeight="1">
      <c r="A870" s="36"/>
      <c r="B870" s="41"/>
      <c r="C870" s="296" t="s">
        <v>21</v>
      </c>
      <c r="D870" s="296" t="s">
        <v>21</v>
      </c>
      <c r="E870" s="19" t="s">
        <v>21</v>
      </c>
      <c r="F870" s="297">
        <v>0</v>
      </c>
      <c r="G870" s="36"/>
      <c r="H870" s="41"/>
    </row>
    <row r="871" spans="1:8" s="2" customFormat="1" ht="16.899999999999999" customHeight="1">
      <c r="A871" s="36"/>
      <c r="B871" s="41"/>
      <c r="C871" s="296" t="s">
        <v>21</v>
      </c>
      <c r="D871" s="296" t="s">
        <v>21</v>
      </c>
      <c r="E871" s="19" t="s">
        <v>21</v>
      </c>
      <c r="F871" s="297">
        <v>0</v>
      </c>
      <c r="G871" s="36"/>
      <c r="H871" s="41"/>
    </row>
    <row r="872" spans="1:8" s="2" customFormat="1" ht="16.899999999999999" customHeight="1">
      <c r="A872" s="36"/>
      <c r="B872" s="41"/>
      <c r="C872" s="296" t="s">
        <v>1187</v>
      </c>
      <c r="D872" s="296" t="s">
        <v>225</v>
      </c>
      <c r="E872" s="19" t="s">
        <v>21</v>
      </c>
      <c r="F872" s="297">
        <v>54.78</v>
      </c>
      <c r="G872" s="36"/>
      <c r="H872" s="41"/>
    </row>
    <row r="873" spans="1:8" s="2" customFormat="1" ht="16.899999999999999" customHeight="1">
      <c r="A873" s="36"/>
      <c r="B873" s="41"/>
      <c r="C873" s="298" t="s">
        <v>5152</v>
      </c>
      <c r="D873" s="36"/>
      <c r="E873" s="36"/>
      <c r="F873" s="36"/>
      <c r="G873" s="36"/>
      <c r="H873" s="41"/>
    </row>
    <row r="874" spans="1:8" s="2" customFormat="1" ht="16.899999999999999" customHeight="1">
      <c r="A874" s="36"/>
      <c r="B874" s="41"/>
      <c r="C874" s="296" t="s">
        <v>2020</v>
      </c>
      <c r="D874" s="296" t="s">
        <v>2021</v>
      </c>
      <c r="E874" s="19" t="s">
        <v>216</v>
      </c>
      <c r="F874" s="297">
        <v>54.78</v>
      </c>
      <c r="G874" s="36"/>
      <c r="H874" s="41"/>
    </row>
    <row r="875" spans="1:8" s="2" customFormat="1" ht="16.899999999999999" customHeight="1">
      <c r="A875" s="36"/>
      <c r="B875" s="41"/>
      <c r="C875" s="296" t="s">
        <v>2669</v>
      </c>
      <c r="D875" s="296" t="s">
        <v>2670</v>
      </c>
      <c r="E875" s="19" t="s">
        <v>216</v>
      </c>
      <c r="F875" s="297">
        <v>1212.636</v>
      </c>
      <c r="G875" s="36"/>
      <c r="H875" s="41"/>
    </row>
    <row r="876" spans="1:8" s="2" customFormat="1" ht="16.899999999999999" customHeight="1">
      <c r="A876" s="36"/>
      <c r="B876" s="41"/>
      <c r="C876" s="292" t="s">
        <v>1189</v>
      </c>
      <c r="D876" s="293" t="s">
        <v>21</v>
      </c>
      <c r="E876" s="294" t="s">
        <v>21</v>
      </c>
      <c r="F876" s="295">
        <v>26.178000000000001</v>
      </c>
      <c r="G876" s="36"/>
      <c r="H876" s="41"/>
    </row>
    <row r="877" spans="1:8" s="2" customFormat="1" ht="16.899999999999999" customHeight="1">
      <c r="A877" s="36"/>
      <c r="B877" s="41"/>
      <c r="C877" s="296" t="s">
        <v>21</v>
      </c>
      <c r="D877" s="296" t="s">
        <v>2029</v>
      </c>
      <c r="E877" s="19" t="s">
        <v>21</v>
      </c>
      <c r="F877" s="297">
        <v>0</v>
      </c>
      <c r="G877" s="36"/>
      <c r="H877" s="41"/>
    </row>
    <row r="878" spans="1:8" s="2" customFormat="1" ht="16.899999999999999" customHeight="1">
      <c r="A878" s="36"/>
      <c r="B878" s="41"/>
      <c r="C878" s="296" t="s">
        <v>21</v>
      </c>
      <c r="D878" s="296" t="s">
        <v>2030</v>
      </c>
      <c r="E878" s="19" t="s">
        <v>21</v>
      </c>
      <c r="F878" s="297">
        <v>0</v>
      </c>
      <c r="G878" s="36"/>
      <c r="H878" s="41"/>
    </row>
    <row r="879" spans="1:8" s="2" customFormat="1" ht="16.899999999999999" customHeight="1">
      <c r="A879" s="36"/>
      <c r="B879" s="41"/>
      <c r="C879" s="296" t="s">
        <v>21</v>
      </c>
      <c r="D879" s="296" t="s">
        <v>2031</v>
      </c>
      <c r="E879" s="19" t="s">
        <v>21</v>
      </c>
      <c r="F879" s="297">
        <v>12.28</v>
      </c>
      <c r="G879" s="36"/>
      <c r="H879" s="41"/>
    </row>
    <row r="880" spans="1:8" s="2" customFormat="1" ht="16.899999999999999" customHeight="1">
      <c r="A880" s="36"/>
      <c r="B880" s="41"/>
      <c r="C880" s="296" t="s">
        <v>21</v>
      </c>
      <c r="D880" s="296" t="s">
        <v>21</v>
      </c>
      <c r="E880" s="19" t="s">
        <v>21</v>
      </c>
      <c r="F880" s="297">
        <v>0</v>
      </c>
      <c r="G880" s="36"/>
      <c r="H880" s="41"/>
    </row>
    <row r="881" spans="1:8" s="2" customFormat="1" ht="16.899999999999999" customHeight="1">
      <c r="A881" s="36"/>
      <c r="B881" s="41"/>
      <c r="C881" s="296" t="s">
        <v>21</v>
      </c>
      <c r="D881" s="296" t="s">
        <v>2032</v>
      </c>
      <c r="E881" s="19" t="s">
        <v>21</v>
      </c>
      <c r="F881" s="297">
        <v>0</v>
      </c>
      <c r="G881" s="36"/>
      <c r="H881" s="41"/>
    </row>
    <row r="882" spans="1:8" s="2" customFormat="1" ht="16.899999999999999" customHeight="1">
      <c r="A882" s="36"/>
      <c r="B882" s="41"/>
      <c r="C882" s="296" t="s">
        <v>21</v>
      </c>
      <c r="D882" s="296" t="s">
        <v>2033</v>
      </c>
      <c r="E882" s="19" t="s">
        <v>21</v>
      </c>
      <c r="F882" s="297">
        <v>6.4</v>
      </c>
      <c r="G882" s="36"/>
      <c r="H882" s="41"/>
    </row>
    <row r="883" spans="1:8" s="2" customFormat="1" ht="16.899999999999999" customHeight="1">
      <c r="A883" s="36"/>
      <c r="B883" s="41"/>
      <c r="C883" s="296" t="s">
        <v>21</v>
      </c>
      <c r="D883" s="296" t="s">
        <v>21</v>
      </c>
      <c r="E883" s="19" t="s">
        <v>21</v>
      </c>
      <c r="F883" s="297">
        <v>0</v>
      </c>
      <c r="G883" s="36"/>
      <c r="H883" s="41"/>
    </row>
    <row r="884" spans="1:8" s="2" customFormat="1" ht="16.899999999999999" customHeight="1">
      <c r="A884" s="36"/>
      <c r="B884" s="41"/>
      <c r="C884" s="296" t="s">
        <v>21</v>
      </c>
      <c r="D884" s="296" t="s">
        <v>2034</v>
      </c>
      <c r="E884" s="19" t="s">
        <v>21</v>
      </c>
      <c r="F884" s="297">
        <v>7.4980000000000002</v>
      </c>
      <c r="G884" s="36"/>
      <c r="H884" s="41"/>
    </row>
    <row r="885" spans="1:8" s="2" customFormat="1" ht="16.899999999999999" customHeight="1">
      <c r="A885" s="36"/>
      <c r="B885" s="41"/>
      <c r="C885" s="296" t="s">
        <v>21</v>
      </c>
      <c r="D885" s="296" t="s">
        <v>21</v>
      </c>
      <c r="E885" s="19" t="s">
        <v>21</v>
      </c>
      <c r="F885" s="297">
        <v>0</v>
      </c>
      <c r="G885" s="36"/>
      <c r="H885" s="41"/>
    </row>
    <row r="886" spans="1:8" s="2" customFormat="1" ht="16.899999999999999" customHeight="1">
      <c r="A886" s="36"/>
      <c r="B886" s="41"/>
      <c r="C886" s="296" t="s">
        <v>21</v>
      </c>
      <c r="D886" s="296" t="s">
        <v>21</v>
      </c>
      <c r="E886" s="19" t="s">
        <v>21</v>
      </c>
      <c r="F886" s="297">
        <v>0</v>
      </c>
      <c r="G886" s="36"/>
      <c r="H886" s="41"/>
    </row>
    <row r="887" spans="1:8" s="2" customFormat="1" ht="16.899999999999999" customHeight="1">
      <c r="A887" s="36"/>
      <c r="B887" s="41"/>
      <c r="C887" s="296" t="s">
        <v>1189</v>
      </c>
      <c r="D887" s="296" t="s">
        <v>225</v>
      </c>
      <c r="E887" s="19" t="s">
        <v>21</v>
      </c>
      <c r="F887" s="297">
        <v>26.178000000000001</v>
      </c>
      <c r="G887" s="36"/>
      <c r="H887" s="41"/>
    </row>
    <row r="888" spans="1:8" s="2" customFormat="1" ht="16.899999999999999" customHeight="1">
      <c r="A888" s="36"/>
      <c r="B888" s="41"/>
      <c r="C888" s="298" t="s">
        <v>5152</v>
      </c>
      <c r="D888" s="36"/>
      <c r="E888" s="36"/>
      <c r="F888" s="36"/>
      <c r="G888" s="36"/>
      <c r="H888" s="41"/>
    </row>
    <row r="889" spans="1:8" s="2" customFormat="1" ht="22.5">
      <c r="A889" s="36"/>
      <c r="B889" s="41"/>
      <c r="C889" s="296" t="s">
        <v>2026</v>
      </c>
      <c r="D889" s="296" t="s">
        <v>2027</v>
      </c>
      <c r="E889" s="19" t="s">
        <v>216</v>
      </c>
      <c r="F889" s="297">
        <v>26.178000000000001</v>
      </c>
      <c r="G889" s="36"/>
      <c r="H889" s="41"/>
    </row>
    <row r="890" spans="1:8" s="2" customFormat="1" ht="16.899999999999999" customHeight="1">
      <c r="A890" s="36"/>
      <c r="B890" s="41"/>
      <c r="C890" s="296" t="s">
        <v>2688</v>
      </c>
      <c r="D890" s="296" t="s">
        <v>2689</v>
      </c>
      <c r="E890" s="19" t="s">
        <v>216</v>
      </c>
      <c r="F890" s="297">
        <v>835.73199999999997</v>
      </c>
      <c r="G890" s="36"/>
      <c r="H890" s="41"/>
    </row>
    <row r="891" spans="1:8" s="2" customFormat="1" ht="16.899999999999999" customHeight="1">
      <c r="A891" s="36"/>
      <c r="B891" s="41"/>
      <c r="C891" s="292" t="s">
        <v>1191</v>
      </c>
      <c r="D891" s="293" t="s">
        <v>21</v>
      </c>
      <c r="E891" s="294" t="s">
        <v>21</v>
      </c>
      <c r="F891" s="295">
        <v>3.07</v>
      </c>
      <c r="G891" s="36"/>
      <c r="H891" s="41"/>
    </row>
    <row r="892" spans="1:8" s="2" customFormat="1" ht="16.899999999999999" customHeight="1">
      <c r="A892" s="36"/>
      <c r="B892" s="41"/>
      <c r="C892" s="296" t="s">
        <v>21</v>
      </c>
      <c r="D892" s="296" t="s">
        <v>2061</v>
      </c>
      <c r="E892" s="19" t="s">
        <v>21</v>
      </c>
      <c r="F892" s="297">
        <v>0</v>
      </c>
      <c r="G892" s="36"/>
      <c r="H892" s="41"/>
    </row>
    <row r="893" spans="1:8" s="2" customFormat="1" ht="16.899999999999999" customHeight="1">
      <c r="A893" s="36"/>
      <c r="B893" s="41"/>
      <c r="C893" s="296" t="s">
        <v>21</v>
      </c>
      <c r="D893" s="296" t="s">
        <v>2030</v>
      </c>
      <c r="E893" s="19" t="s">
        <v>21</v>
      </c>
      <c r="F893" s="297">
        <v>0</v>
      </c>
      <c r="G893" s="36"/>
      <c r="H893" s="41"/>
    </row>
    <row r="894" spans="1:8" s="2" customFormat="1" ht="16.899999999999999" customHeight="1">
      <c r="A894" s="36"/>
      <c r="B894" s="41"/>
      <c r="C894" s="296" t="s">
        <v>21</v>
      </c>
      <c r="D894" s="296" t="s">
        <v>1192</v>
      </c>
      <c r="E894" s="19" t="s">
        <v>21</v>
      </c>
      <c r="F894" s="297">
        <v>3.07</v>
      </c>
      <c r="G894" s="36"/>
      <c r="H894" s="41"/>
    </row>
    <row r="895" spans="1:8" s="2" customFormat="1" ht="16.899999999999999" customHeight="1">
      <c r="A895" s="36"/>
      <c r="B895" s="41"/>
      <c r="C895" s="296" t="s">
        <v>21</v>
      </c>
      <c r="D895" s="296" t="s">
        <v>21</v>
      </c>
      <c r="E895" s="19" t="s">
        <v>21</v>
      </c>
      <c r="F895" s="297">
        <v>0</v>
      </c>
      <c r="G895" s="36"/>
      <c r="H895" s="41"/>
    </row>
    <row r="896" spans="1:8" s="2" customFormat="1" ht="16.899999999999999" customHeight="1">
      <c r="A896" s="36"/>
      <c r="B896" s="41"/>
      <c r="C896" s="296" t="s">
        <v>21</v>
      </c>
      <c r="D896" s="296" t="s">
        <v>21</v>
      </c>
      <c r="E896" s="19" t="s">
        <v>21</v>
      </c>
      <c r="F896" s="297">
        <v>0</v>
      </c>
      <c r="G896" s="36"/>
      <c r="H896" s="41"/>
    </row>
    <row r="897" spans="1:8" s="2" customFormat="1" ht="16.899999999999999" customHeight="1">
      <c r="A897" s="36"/>
      <c r="B897" s="41"/>
      <c r="C897" s="296" t="s">
        <v>1191</v>
      </c>
      <c r="D897" s="296" t="s">
        <v>225</v>
      </c>
      <c r="E897" s="19" t="s">
        <v>21</v>
      </c>
      <c r="F897" s="297">
        <v>3.07</v>
      </c>
      <c r="G897" s="36"/>
      <c r="H897" s="41"/>
    </row>
    <row r="898" spans="1:8" s="2" customFormat="1" ht="16.899999999999999" customHeight="1">
      <c r="A898" s="36"/>
      <c r="B898" s="41"/>
      <c r="C898" s="298" t="s">
        <v>5152</v>
      </c>
      <c r="D898" s="36"/>
      <c r="E898" s="36"/>
      <c r="F898" s="36"/>
      <c r="G898" s="36"/>
      <c r="H898" s="41"/>
    </row>
    <row r="899" spans="1:8" s="2" customFormat="1" ht="22.5">
      <c r="A899" s="36"/>
      <c r="B899" s="41"/>
      <c r="C899" s="296" t="s">
        <v>2058</v>
      </c>
      <c r="D899" s="296" t="s">
        <v>2059</v>
      </c>
      <c r="E899" s="19" t="s">
        <v>216</v>
      </c>
      <c r="F899" s="297">
        <v>3.07</v>
      </c>
      <c r="G899" s="36"/>
      <c r="H899" s="41"/>
    </row>
    <row r="900" spans="1:8" s="2" customFormat="1" ht="16.899999999999999" customHeight="1">
      <c r="A900" s="36"/>
      <c r="B900" s="41"/>
      <c r="C900" s="296" t="s">
        <v>2669</v>
      </c>
      <c r="D900" s="296" t="s">
        <v>2670</v>
      </c>
      <c r="E900" s="19" t="s">
        <v>216</v>
      </c>
      <c r="F900" s="297">
        <v>1212.636</v>
      </c>
      <c r="G900" s="36"/>
      <c r="H900" s="41"/>
    </row>
    <row r="901" spans="1:8" s="2" customFormat="1" ht="16.899999999999999" customHeight="1">
      <c r="A901" s="36"/>
      <c r="B901" s="41"/>
      <c r="C901" s="292" t="s">
        <v>1193</v>
      </c>
      <c r="D901" s="293" t="s">
        <v>21</v>
      </c>
      <c r="E901" s="294" t="s">
        <v>21</v>
      </c>
      <c r="F901" s="295">
        <v>102.435</v>
      </c>
      <c r="G901" s="36"/>
      <c r="H901" s="41"/>
    </row>
    <row r="902" spans="1:8" s="2" customFormat="1" ht="16.899999999999999" customHeight="1">
      <c r="A902" s="36"/>
      <c r="B902" s="41"/>
      <c r="C902" s="296" t="s">
        <v>21</v>
      </c>
      <c r="D902" s="296" t="s">
        <v>2095</v>
      </c>
      <c r="E902" s="19" t="s">
        <v>21</v>
      </c>
      <c r="F902" s="297">
        <v>0</v>
      </c>
      <c r="G902" s="36"/>
      <c r="H902" s="41"/>
    </row>
    <row r="903" spans="1:8" s="2" customFormat="1" ht="16.899999999999999" customHeight="1">
      <c r="A903" s="36"/>
      <c r="B903" s="41"/>
      <c r="C903" s="296" t="s">
        <v>21</v>
      </c>
      <c r="D903" s="296" t="s">
        <v>2096</v>
      </c>
      <c r="E903" s="19" t="s">
        <v>21</v>
      </c>
      <c r="F903" s="297">
        <v>114.24</v>
      </c>
      <c r="G903" s="36"/>
      <c r="H903" s="41"/>
    </row>
    <row r="904" spans="1:8" s="2" customFormat="1" ht="16.899999999999999" customHeight="1">
      <c r="A904" s="36"/>
      <c r="B904" s="41"/>
      <c r="C904" s="296" t="s">
        <v>21</v>
      </c>
      <c r="D904" s="296" t="s">
        <v>21</v>
      </c>
      <c r="E904" s="19" t="s">
        <v>21</v>
      </c>
      <c r="F904" s="297">
        <v>0</v>
      </c>
      <c r="G904" s="36"/>
      <c r="H904" s="41"/>
    </row>
    <row r="905" spans="1:8" s="2" customFormat="1" ht="16.899999999999999" customHeight="1">
      <c r="A905" s="36"/>
      <c r="B905" s="41"/>
      <c r="C905" s="296" t="s">
        <v>21</v>
      </c>
      <c r="D905" s="296" t="s">
        <v>2097</v>
      </c>
      <c r="E905" s="19" t="s">
        <v>21</v>
      </c>
      <c r="F905" s="297">
        <v>0</v>
      </c>
      <c r="G905" s="36"/>
      <c r="H905" s="41"/>
    </row>
    <row r="906" spans="1:8" s="2" customFormat="1" ht="16.899999999999999" customHeight="1">
      <c r="A906" s="36"/>
      <c r="B906" s="41"/>
      <c r="C906" s="296" t="s">
        <v>21</v>
      </c>
      <c r="D906" s="296" t="s">
        <v>2098</v>
      </c>
      <c r="E906" s="19" t="s">
        <v>21</v>
      </c>
      <c r="F906" s="297">
        <v>-15.645</v>
      </c>
      <c r="G906" s="36"/>
      <c r="H906" s="41"/>
    </row>
    <row r="907" spans="1:8" s="2" customFormat="1" ht="16.899999999999999" customHeight="1">
      <c r="A907" s="36"/>
      <c r="B907" s="41"/>
      <c r="C907" s="296" t="s">
        <v>21</v>
      </c>
      <c r="D907" s="296" t="s">
        <v>21</v>
      </c>
      <c r="E907" s="19" t="s">
        <v>21</v>
      </c>
      <c r="F907" s="297">
        <v>0</v>
      </c>
      <c r="G907" s="36"/>
      <c r="H907" s="41"/>
    </row>
    <row r="908" spans="1:8" s="2" customFormat="1" ht="16.899999999999999" customHeight="1">
      <c r="A908" s="36"/>
      <c r="B908" s="41"/>
      <c r="C908" s="296" t="s">
        <v>21</v>
      </c>
      <c r="D908" s="296" t="s">
        <v>2099</v>
      </c>
      <c r="E908" s="19" t="s">
        <v>21</v>
      </c>
      <c r="F908" s="297">
        <v>0</v>
      </c>
      <c r="G908" s="36"/>
      <c r="H908" s="41"/>
    </row>
    <row r="909" spans="1:8" s="2" customFormat="1" ht="16.899999999999999" customHeight="1">
      <c r="A909" s="36"/>
      <c r="B909" s="41"/>
      <c r="C909" s="296" t="s">
        <v>21</v>
      </c>
      <c r="D909" s="296" t="s">
        <v>2100</v>
      </c>
      <c r="E909" s="19" t="s">
        <v>21</v>
      </c>
      <c r="F909" s="297">
        <v>3.84</v>
      </c>
      <c r="G909" s="36"/>
      <c r="H909" s="41"/>
    </row>
    <row r="910" spans="1:8" s="2" customFormat="1" ht="16.899999999999999" customHeight="1">
      <c r="A910" s="36"/>
      <c r="B910" s="41"/>
      <c r="C910" s="296" t="s">
        <v>21</v>
      </c>
      <c r="D910" s="296" t="s">
        <v>21</v>
      </c>
      <c r="E910" s="19" t="s">
        <v>21</v>
      </c>
      <c r="F910" s="297">
        <v>0</v>
      </c>
      <c r="G910" s="36"/>
      <c r="H910" s="41"/>
    </row>
    <row r="911" spans="1:8" s="2" customFormat="1" ht="16.899999999999999" customHeight="1">
      <c r="A911" s="36"/>
      <c r="B911" s="41"/>
      <c r="C911" s="296" t="s">
        <v>21</v>
      </c>
      <c r="D911" s="296" t="s">
        <v>21</v>
      </c>
      <c r="E911" s="19" t="s">
        <v>21</v>
      </c>
      <c r="F911" s="297">
        <v>0</v>
      </c>
      <c r="G911" s="36"/>
      <c r="H911" s="41"/>
    </row>
    <row r="912" spans="1:8" s="2" customFormat="1" ht="16.899999999999999" customHeight="1">
      <c r="A912" s="36"/>
      <c r="B912" s="41"/>
      <c r="C912" s="296" t="s">
        <v>21</v>
      </c>
      <c r="D912" s="296" t="s">
        <v>21</v>
      </c>
      <c r="E912" s="19" t="s">
        <v>21</v>
      </c>
      <c r="F912" s="297">
        <v>0</v>
      </c>
      <c r="G912" s="36"/>
      <c r="H912" s="41"/>
    </row>
    <row r="913" spans="1:8" s="2" customFormat="1" ht="16.899999999999999" customHeight="1">
      <c r="A913" s="36"/>
      <c r="B913" s="41"/>
      <c r="C913" s="296" t="s">
        <v>1193</v>
      </c>
      <c r="D913" s="296" t="s">
        <v>225</v>
      </c>
      <c r="E913" s="19" t="s">
        <v>21</v>
      </c>
      <c r="F913" s="297">
        <v>102.435</v>
      </c>
      <c r="G913" s="36"/>
      <c r="H913" s="41"/>
    </row>
    <row r="914" spans="1:8" s="2" customFormat="1" ht="16.899999999999999" customHeight="1">
      <c r="A914" s="36"/>
      <c r="B914" s="41"/>
      <c r="C914" s="298" t="s">
        <v>5152</v>
      </c>
      <c r="D914" s="36"/>
      <c r="E914" s="36"/>
      <c r="F914" s="36"/>
      <c r="G914" s="36"/>
      <c r="H914" s="41"/>
    </row>
    <row r="915" spans="1:8" s="2" customFormat="1" ht="16.899999999999999" customHeight="1">
      <c r="A915" s="36"/>
      <c r="B915" s="41"/>
      <c r="C915" s="296" t="s">
        <v>2092</v>
      </c>
      <c r="D915" s="296" t="s">
        <v>2093</v>
      </c>
      <c r="E915" s="19" t="s">
        <v>216</v>
      </c>
      <c r="F915" s="297">
        <v>102.435</v>
      </c>
      <c r="G915" s="36"/>
      <c r="H915" s="41"/>
    </row>
    <row r="916" spans="1:8" s="2" customFormat="1" ht="16.899999999999999" customHeight="1">
      <c r="A916" s="36"/>
      <c r="B916" s="41"/>
      <c r="C916" s="296" t="s">
        <v>2688</v>
      </c>
      <c r="D916" s="296" t="s">
        <v>2689</v>
      </c>
      <c r="E916" s="19" t="s">
        <v>216</v>
      </c>
      <c r="F916" s="297">
        <v>835.73199999999997</v>
      </c>
      <c r="G916" s="36"/>
      <c r="H916" s="41"/>
    </row>
    <row r="917" spans="1:8" s="2" customFormat="1" ht="16.899999999999999" customHeight="1">
      <c r="A917" s="36"/>
      <c r="B917" s="41"/>
      <c r="C917" s="292" t="s">
        <v>2090</v>
      </c>
      <c r="D917" s="293" t="s">
        <v>21</v>
      </c>
      <c r="E917" s="294" t="s">
        <v>21</v>
      </c>
      <c r="F917" s="295">
        <v>22.7</v>
      </c>
      <c r="G917" s="36"/>
      <c r="H917" s="41"/>
    </row>
    <row r="918" spans="1:8" s="2" customFormat="1" ht="16.899999999999999" customHeight="1">
      <c r="A918" s="36"/>
      <c r="B918" s="41"/>
      <c r="C918" s="296" t="s">
        <v>21</v>
      </c>
      <c r="D918" s="296" t="s">
        <v>2023</v>
      </c>
      <c r="E918" s="19" t="s">
        <v>21</v>
      </c>
      <c r="F918" s="297">
        <v>0</v>
      </c>
      <c r="G918" s="36"/>
      <c r="H918" s="41"/>
    </row>
    <row r="919" spans="1:8" s="2" customFormat="1" ht="16.899999999999999" customHeight="1">
      <c r="A919" s="36"/>
      <c r="B919" s="41"/>
      <c r="C919" s="296" t="s">
        <v>21</v>
      </c>
      <c r="D919" s="296" t="s">
        <v>2018</v>
      </c>
      <c r="E919" s="19" t="s">
        <v>21</v>
      </c>
      <c r="F919" s="297">
        <v>0</v>
      </c>
      <c r="G919" s="36"/>
      <c r="H919" s="41"/>
    </row>
    <row r="920" spans="1:8" s="2" customFormat="1" ht="16.899999999999999" customHeight="1">
      <c r="A920" s="36"/>
      <c r="B920" s="41"/>
      <c r="C920" s="296" t="s">
        <v>21</v>
      </c>
      <c r="D920" s="296" t="s">
        <v>1176</v>
      </c>
      <c r="E920" s="19" t="s">
        <v>21</v>
      </c>
      <c r="F920" s="297">
        <v>16.399999999999999</v>
      </c>
      <c r="G920" s="36"/>
      <c r="H920" s="41"/>
    </row>
    <row r="921" spans="1:8" s="2" customFormat="1" ht="16.899999999999999" customHeight="1">
      <c r="A921" s="36"/>
      <c r="B921" s="41"/>
      <c r="C921" s="296" t="s">
        <v>21</v>
      </c>
      <c r="D921" s="296" t="s">
        <v>21</v>
      </c>
      <c r="E921" s="19" t="s">
        <v>21</v>
      </c>
      <c r="F921" s="297">
        <v>0</v>
      </c>
      <c r="G921" s="36"/>
      <c r="H921" s="41"/>
    </row>
    <row r="922" spans="1:8" s="2" customFormat="1" ht="16.899999999999999" customHeight="1">
      <c r="A922" s="36"/>
      <c r="B922" s="41"/>
      <c r="C922" s="296" t="s">
        <v>21</v>
      </c>
      <c r="D922" s="296" t="s">
        <v>2088</v>
      </c>
      <c r="E922" s="19" t="s">
        <v>21</v>
      </c>
      <c r="F922" s="297">
        <v>0</v>
      </c>
      <c r="G922" s="36"/>
      <c r="H922" s="41"/>
    </row>
    <row r="923" spans="1:8" s="2" customFormat="1" ht="16.899999999999999" customHeight="1">
      <c r="A923" s="36"/>
      <c r="B923" s="41"/>
      <c r="C923" s="296" t="s">
        <v>21</v>
      </c>
      <c r="D923" s="296" t="s">
        <v>2089</v>
      </c>
      <c r="E923" s="19" t="s">
        <v>21</v>
      </c>
      <c r="F923" s="297">
        <v>6.3</v>
      </c>
      <c r="G923" s="36"/>
      <c r="H923" s="41"/>
    </row>
    <row r="924" spans="1:8" s="2" customFormat="1" ht="16.899999999999999" customHeight="1">
      <c r="A924" s="36"/>
      <c r="B924" s="41"/>
      <c r="C924" s="296" t="s">
        <v>21</v>
      </c>
      <c r="D924" s="296" t="s">
        <v>21</v>
      </c>
      <c r="E924" s="19" t="s">
        <v>21</v>
      </c>
      <c r="F924" s="297">
        <v>0</v>
      </c>
      <c r="G924" s="36"/>
      <c r="H924" s="41"/>
    </row>
    <row r="925" spans="1:8" s="2" customFormat="1" ht="16.899999999999999" customHeight="1">
      <c r="A925" s="36"/>
      <c r="B925" s="41"/>
      <c r="C925" s="296" t="s">
        <v>21</v>
      </c>
      <c r="D925" s="296" t="s">
        <v>21</v>
      </c>
      <c r="E925" s="19" t="s">
        <v>21</v>
      </c>
      <c r="F925" s="297">
        <v>0</v>
      </c>
      <c r="G925" s="36"/>
      <c r="H925" s="41"/>
    </row>
    <row r="926" spans="1:8" s="2" customFormat="1" ht="16.899999999999999" customHeight="1">
      <c r="A926" s="36"/>
      <c r="B926" s="41"/>
      <c r="C926" s="296" t="s">
        <v>21</v>
      </c>
      <c r="D926" s="296" t="s">
        <v>21</v>
      </c>
      <c r="E926" s="19" t="s">
        <v>21</v>
      </c>
      <c r="F926" s="297">
        <v>0</v>
      </c>
      <c r="G926" s="36"/>
      <c r="H926" s="41"/>
    </row>
    <row r="927" spans="1:8" s="2" customFormat="1" ht="16.899999999999999" customHeight="1">
      <c r="A927" s="36"/>
      <c r="B927" s="41"/>
      <c r="C927" s="296" t="s">
        <v>2090</v>
      </c>
      <c r="D927" s="296" t="s">
        <v>225</v>
      </c>
      <c r="E927" s="19" t="s">
        <v>21</v>
      </c>
      <c r="F927" s="297">
        <v>22.7</v>
      </c>
      <c r="G927" s="36"/>
      <c r="H927" s="41"/>
    </row>
    <row r="928" spans="1:8" s="2" customFormat="1" ht="16.899999999999999" customHeight="1">
      <c r="A928" s="36"/>
      <c r="B928" s="41"/>
      <c r="C928" s="292" t="s">
        <v>1195</v>
      </c>
      <c r="D928" s="293" t="s">
        <v>21</v>
      </c>
      <c r="E928" s="294" t="s">
        <v>21</v>
      </c>
      <c r="F928" s="295">
        <v>27.1</v>
      </c>
      <c r="G928" s="36"/>
      <c r="H928" s="41"/>
    </row>
    <row r="929" spans="1:8" s="2" customFormat="1" ht="16.899999999999999" customHeight="1">
      <c r="A929" s="36"/>
      <c r="B929" s="41"/>
      <c r="C929" s="296" t="s">
        <v>21</v>
      </c>
      <c r="D929" s="296" t="s">
        <v>1787</v>
      </c>
      <c r="E929" s="19" t="s">
        <v>21</v>
      </c>
      <c r="F929" s="297">
        <v>0</v>
      </c>
      <c r="G929" s="36"/>
      <c r="H929" s="41"/>
    </row>
    <row r="930" spans="1:8" s="2" customFormat="1" ht="16.899999999999999" customHeight="1">
      <c r="A930" s="36"/>
      <c r="B930" s="41"/>
      <c r="C930" s="296" t="s">
        <v>21</v>
      </c>
      <c r="D930" s="296" t="s">
        <v>1493</v>
      </c>
      <c r="E930" s="19" t="s">
        <v>21</v>
      </c>
      <c r="F930" s="297">
        <v>27.1</v>
      </c>
      <c r="G930" s="36"/>
      <c r="H930" s="41"/>
    </row>
    <row r="931" spans="1:8" s="2" customFormat="1" ht="16.899999999999999" customHeight="1">
      <c r="A931" s="36"/>
      <c r="B931" s="41"/>
      <c r="C931" s="296" t="s">
        <v>21</v>
      </c>
      <c r="D931" s="296" t="s">
        <v>21</v>
      </c>
      <c r="E931" s="19" t="s">
        <v>21</v>
      </c>
      <c r="F931" s="297">
        <v>0</v>
      </c>
      <c r="G931" s="36"/>
      <c r="H931" s="41"/>
    </row>
    <row r="932" spans="1:8" s="2" customFormat="1" ht="16.899999999999999" customHeight="1">
      <c r="A932" s="36"/>
      <c r="B932" s="41"/>
      <c r="C932" s="296" t="s">
        <v>1195</v>
      </c>
      <c r="D932" s="296" t="s">
        <v>240</v>
      </c>
      <c r="E932" s="19" t="s">
        <v>21</v>
      </c>
      <c r="F932" s="297">
        <v>27.1</v>
      </c>
      <c r="G932" s="36"/>
      <c r="H932" s="41"/>
    </row>
    <row r="933" spans="1:8" s="2" customFormat="1" ht="16.899999999999999" customHeight="1">
      <c r="A933" s="36"/>
      <c r="B933" s="41"/>
      <c r="C933" s="298" t="s">
        <v>5152</v>
      </c>
      <c r="D933" s="36"/>
      <c r="E933" s="36"/>
      <c r="F933" s="36"/>
      <c r="G933" s="36"/>
      <c r="H933" s="41"/>
    </row>
    <row r="934" spans="1:8" s="2" customFormat="1" ht="16.899999999999999" customHeight="1">
      <c r="A934" s="36"/>
      <c r="B934" s="41"/>
      <c r="C934" s="296" t="s">
        <v>912</v>
      </c>
      <c r="D934" s="296" t="s">
        <v>5181</v>
      </c>
      <c r="E934" s="19" t="s">
        <v>216</v>
      </c>
      <c r="F934" s="297">
        <v>481.1</v>
      </c>
      <c r="G934" s="36"/>
      <c r="H934" s="41"/>
    </row>
    <row r="935" spans="1:8" s="2" customFormat="1" ht="16.899999999999999" customHeight="1">
      <c r="A935" s="36"/>
      <c r="B935" s="41"/>
      <c r="C935" s="296" t="s">
        <v>1418</v>
      </c>
      <c r="D935" s="296" t="s">
        <v>5220</v>
      </c>
      <c r="E935" s="19" t="s">
        <v>248</v>
      </c>
      <c r="F935" s="297">
        <v>38.216999999999999</v>
      </c>
      <c r="G935" s="36"/>
      <c r="H935" s="41"/>
    </row>
    <row r="936" spans="1:8" s="2" customFormat="1" ht="16.899999999999999" customHeight="1">
      <c r="A936" s="36"/>
      <c r="B936" s="41"/>
      <c r="C936" s="296" t="s">
        <v>584</v>
      </c>
      <c r="D936" s="296" t="s">
        <v>5175</v>
      </c>
      <c r="E936" s="19" t="s">
        <v>248</v>
      </c>
      <c r="F936" s="297">
        <v>38.216999999999999</v>
      </c>
      <c r="G936" s="36"/>
      <c r="H936" s="41"/>
    </row>
    <row r="937" spans="1:8" s="2" customFormat="1" ht="16.899999999999999" customHeight="1">
      <c r="A937" s="36"/>
      <c r="B937" s="41"/>
      <c r="C937" s="296" t="s">
        <v>594</v>
      </c>
      <c r="D937" s="296" t="s">
        <v>5177</v>
      </c>
      <c r="E937" s="19" t="s">
        <v>370</v>
      </c>
      <c r="F937" s="297">
        <v>1.357</v>
      </c>
      <c r="G937" s="36"/>
      <c r="H937" s="41"/>
    </row>
    <row r="938" spans="1:8" s="2" customFormat="1" ht="16.899999999999999" customHeight="1">
      <c r="A938" s="36"/>
      <c r="B938" s="41"/>
      <c r="C938" s="296" t="s">
        <v>1446</v>
      </c>
      <c r="D938" s="296" t="s">
        <v>1447</v>
      </c>
      <c r="E938" s="19" t="s">
        <v>216</v>
      </c>
      <c r="F938" s="297">
        <v>481.1</v>
      </c>
      <c r="G938" s="36"/>
      <c r="H938" s="41"/>
    </row>
    <row r="939" spans="1:8" s="2" customFormat="1" ht="16.899999999999999" customHeight="1">
      <c r="A939" s="36"/>
      <c r="B939" s="41"/>
      <c r="C939" s="296" t="s">
        <v>620</v>
      </c>
      <c r="D939" s="296" t="s">
        <v>621</v>
      </c>
      <c r="E939" s="19" t="s">
        <v>216</v>
      </c>
      <c r="F939" s="297">
        <v>977.7</v>
      </c>
      <c r="G939" s="36"/>
      <c r="H939" s="41"/>
    </row>
    <row r="940" spans="1:8" s="2" customFormat="1" ht="16.899999999999999" customHeight="1">
      <c r="A940" s="36"/>
      <c r="B940" s="41"/>
      <c r="C940" s="296" t="s">
        <v>1449</v>
      </c>
      <c r="D940" s="296" t="s">
        <v>5221</v>
      </c>
      <c r="E940" s="19" t="s">
        <v>216</v>
      </c>
      <c r="F940" s="297">
        <v>2773.9</v>
      </c>
      <c r="G940" s="36"/>
      <c r="H940" s="41"/>
    </row>
    <row r="941" spans="1:8" s="2" customFormat="1" ht="16.899999999999999" customHeight="1">
      <c r="A941" s="36"/>
      <c r="B941" s="41"/>
      <c r="C941" s="296" t="s">
        <v>812</v>
      </c>
      <c r="D941" s="296" t="s">
        <v>5179</v>
      </c>
      <c r="E941" s="19" t="s">
        <v>216</v>
      </c>
      <c r="F941" s="297">
        <v>27.1</v>
      </c>
      <c r="G941" s="36"/>
      <c r="H941" s="41"/>
    </row>
    <row r="942" spans="1:8" s="2" customFormat="1" ht="16.899999999999999" customHeight="1">
      <c r="A942" s="36"/>
      <c r="B942" s="41"/>
      <c r="C942" s="296" t="s">
        <v>1859</v>
      </c>
      <c r="D942" s="296" t="s">
        <v>5222</v>
      </c>
      <c r="E942" s="19" t="s">
        <v>216</v>
      </c>
      <c r="F942" s="297">
        <v>481.1</v>
      </c>
      <c r="G942" s="36"/>
      <c r="H942" s="41"/>
    </row>
    <row r="943" spans="1:8" s="2" customFormat="1" ht="16.899999999999999" customHeight="1">
      <c r="A943" s="36"/>
      <c r="B943" s="41"/>
      <c r="C943" s="296" t="s">
        <v>976</v>
      </c>
      <c r="D943" s="296" t="s">
        <v>5182</v>
      </c>
      <c r="E943" s="19" t="s">
        <v>216</v>
      </c>
      <c r="F943" s="297">
        <v>27.1</v>
      </c>
      <c r="G943" s="36"/>
      <c r="H943" s="41"/>
    </row>
    <row r="944" spans="1:8" s="2" customFormat="1" ht="22.5">
      <c r="A944" s="36"/>
      <c r="B944" s="41"/>
      <c r="C944" s="296" t="s">
        <v>2521</v>
      </c>
      <c r="D944" s="296" t="s">
        <v>1006</v>
      </c>
      <c r="E944" s="19" t="s">
        <v>216</v>
      </c>
      <c r="F944" s="297">
        <v>27.1</v>
      </c>
      <c r="G944" s="36"/>
      <c r="H944" s="41"/>
    </row>
    <row r="945" spans="1:8" s="2" customFormat="1" ht="16.899999999999999" customHeight="1">
      <c r="A945" s="36"/>
      <c r="B945" s="41"/>
      <c r="C945" s="296" t="s">
        <v>2528</v>
      </c>
      <c r="D945" s="296" t="s">
        <v>2529</v>
      </c>
      <c r="E945" s="19" t="s">
        <v>216</v>
      </c>
      <c r="F945" s="297">
        <v>27.1</v>
      </c>
      <c r="G945" s="36"/>
      <c r="H945" s="41"/>
    </row>
    <row r="946" spans="1:8" s="2" customFormat="1" ht="16.899999999999999" customHeight="1">
      <c r="A946" s="36"/>
      <c r="B946" s="41"/>
      <c r="C946" s="296" t="s">
        <v>1862</v>
      </c>
      <c r="D946" s="296" t="s">
        <v>1863</v>
      </c>
      <c r="E946" s="19" t="s">
        <v>216</v>
      </c>
      <c r="F946" s="297">
        <v>553.26499999999999</v>
      </c>
      <c r="G946" s="36"/>
      <c r="H946" s="41"/>
    </row>
    <row r="947" spans="1:8" s="2" customFormat="1" ht="16.899999999999999" customHeight="1">
      <c r="A947" s="36"/>
      <c r="B947" s="41"/>
      <c r="C947" s="296" t="s">
        <v>1791</v>
      </c>
      <c r="D947" s="296" t="s">
        <v>1792</v>
      </c>
      <c r="E947" s="19" t="s">
        <v>216</v>
      </c>
      <c r="F947" s="297">
        <v>490.72199999999998</v>
      </c>
      <c r="G947" s="36"/>
      <c r="H947" s="41"/>
    </row>
    <row r="948" spans="1:8" s="2" customFormat="1" ht="16.899999999999999" customHeight="1">
      <c r="A948" s="36"/>
      <c r="B948" s="41"/>
      <c r="C948" s="296" t="s">
        <v>2524</v>
      </c>
      <c r="D948" s="296" t="s">
        <v>5223</v>
      </c>
      <c r="E948" s="19" t="s">
        <v>216</v>
      </c>
      <c r="F948" s="297">
        <v>29.81</v>
      </c>
      <c r="G948" s="36"/>
      <c r="H948" s="41"/>
    </row>
    <row r="949" spans="1:8" s="2" customFormat="1" ht="16.899999999999999" customHeight="1">
      <c r="A949" s="36"/>
      <c r="B949" s="41"/>
      <c r="C949" s="292" t="s">
        <v>1196</v>
      </c>
      <c r="D949" s="293" t="s">
        <v>21</v>
      </c>
      <c r="E949" s="294" t="s">
        <v>21</v>
      </c>
      <c r="F949" s="295">
        <v>442.3</v>
      </c>
      <c r="G949" s="36"/>
      <c r="H949" s="41"/>
    </row>
    <row r="950" spans="1:8" s="2" customFormat="1" ht="16.899999999999999" customHeight="1">
      <c r="A950" s="36"/>
      <c r="B950" s="41"/>
      <c r="C950" s="296" t="s">
        <v>21</v>
      </c>
      <c r="D950" s="296" t="s">
        <v>1788</v>
      </c>
      <c r="E950" s="19" t="s">
        <v>21</v>
      </c>
      <c r="F950" s="297">
        <v>0</v>
      </c>
      <c r="G950" s="36"/>
      <c r="H950" s="41"/>
    </row>
    <row r="951" spans="1:8" s="2" customFormat="1" ht="16.899999999999999" customHeight="1">
      <c r="A951" s="36"/>
      <c r="B951" s="41"/>
      <c r="C951" s="296" t="s">
        <v>21</v>
      </c>
      <c r="D951" s="296" t="s">
        <v>1789</v>
      </c>
      <c r="E951" s="19" t="s">
        <v>21</v>
      </c>
      <c r="F951" s="297">
        <v>442.3</v>
      </c>
      <c r="G951" s="36"/>
      <c r="H951" s="41"/>
    </row>
    <row r="952" spans="1:8" s="2" customFormat="1" ht="16.899999999999999" customHeight="1">
      <c r="A952" s="36"/>
      <c r="B952" s="41"/>
      <c r="C952" s="296" t="s">
        <v>21</v>
      </c>
      <c r="D952" s="296" t="s">
        <v>21</v>
      </c>
      <c r="E952" s="19" t="s">
        <v>21</v>
      </c>
      <c r="F952" s="297">
        <v>0</v>
      </c>
      <c r="G952" s="36"/>
      <c r="H952" s="41"/>
    </row>
    <row r="953" spans="1:8" s="2" customFormat="1" ht="16.899999999999999" customHeight="1">
      <c r="A953" s="36"/>
      <c r="B953" s="41"/>
      <c r="C953" s="296" t="s">
        <v>1196</v>
      </c>
      <c r="D953" s="296" t="s">
        <v>240</v>
      </c>
      <c r="E953" s="19" t="s">
        <v>21</v>
      </c>
      <c r="F953" s="297">
        <v>442.3</v>
      </c>
      <c r="G953" s="36"/>
      <c r="H953" s="41"/>
    </row>
    <row r="954" spans="1:8" s="2" customFormat="1" ht="16.899999999999999" customHeight="1">
      <c r="A954" s="36"/>
      <c r="B954" s="41"/>
      <c r="C954" s="298" t="s">
        <v>5152</v>
      </c>
      <c r="D954" s="36"/>
      <c r="E954" s="36"/>
      <c r="F954" s="36"/>
      <c r="G954" s="36"/>
      <c r="H954" s="41"/>
    </row>
    <row r="955" spans="1:8" s="2" customFormat="1" ht="16.899999999999999" customHeight="1">
      <c r="A955" s="36"/>
      <c r="B955" s="41"/>
      <c r="C955" s="296" t="s">
        <v>912</v>
      </c>
      <c r="D955" s="296" t="s">
        <v>5181</v>
      </c>
      <c r="E955" s="19" t="s">
        <v>216</v>
      </c>
      <c r="F955" s="297">
        <v>481.1</v>
      </c>
      <c r="G955" s="36"/>
      <c r="H955" s="41"/>
    </row>
    <row r="956" spans="1:8" s="2" customFormat="1" ht="16.899999999999999" customHeight="1">
      <c r="A956" s="36"/>
      <c r="B956" s="41"/>
      <c r="C956" s="296" t="s">
        <v>1418</v>
      </c>
      <c r="D956" s="296" t="s">
        <v>5220</v>
      </c>
      <c r="E956" s="19" t="s">
        <v>248</v>
      </c>
      <c r="F956" s="297">
        <v>38.216999999999999</v>
      </c>
      <c r="G956" s="36"/>
      <c r="H956" s="41"/>
    </row>
    <row r="957" spans="1:8" s="2" customFormat="1" ht="16.899999999999999" customHeight="1">
      <c r="A957" s="36"/>
      <c r="B957" s="41"/>
      <c r="C957" s="296" t="s">
        <v>584</v>
      </c>
      <c r="D957" s="296" t="s">
        <v>5175</v>
      </c>
      <c r="E957" s="19" t="s">
        <v>248</v>
      </c>
      <c r="F957" s="297">
        <v>38.216999999999999</v>
      </c>
      <c r="G957" s="36"/>
      <c r="H957" s="41"/>
    </row>
    <row r="958" spans="1:8" s="2" customFormat="1" ht="16.899999999999999" customHeight="1">
      <c r="A958" s="36"/>
      <c r="B958" s="41"/>
      <c r="C958" s="296" t="s">
        <v>594</v>
      </c>
      <c r="D958" s="296" t="s">
        <v>5177</v>
      </c>
      <c r="E958" s="19" t="s">
        <v>370</v>
      </c>
      <c r="F958" s="297">
        <v>1.357</v>
      </c>
      <c r="G958" s="36"/>
      <c r="H958" s="41"/>
    </row>
    <row r="959" spans="1:8" s="2" customFormat="1" ht="16.899999999999999" customHeight="1">
      <c r="A959" s="36"/>
      <c r="B959" s="41"/>
      <c r="C959" s="296" t="s">
        <v>1446</v>
      </c>
      <c r="D959" s="296" t="s">
        <v>1447</v>
      </c>
      <c r="E959" s="19" t="s">
        <v>216</v>
      </c>
      <c r="F959" s="297">
        <v>481.1</v>
      </c>
      <c r="G959" s="36"/>
      <c r="H959" s="41"/>
    </row>
    <row r="960" spans="1:8" s="2" customFormat="1" ht="16.899999999999999" customHeight="1">
      <c r="A960" s="36"/>
      <c r="B960" s="41"/>
      <c r="C960" s="296" t="s">
        <v>620</v>
      </c>
      <c r="D960" s="296" t="s">
        <v>621</v>
      </c>
      <c r="E960" s="19" t="s">
        <v>216</v>
      </c>
      <c r="F960" s="297">
        <v>977.7</v>
      </c>
      <c r="G960" s="36"/>
      <c r="H960" s="41"/>
    </row>
    <row r="961" spans="1:8" s="2" customFormat="1" ht="16.899999999999999" customHeight="1">
      <c r="A961" s="36"/>
      <c r="B961" s="41"/>
      <c r="C961" s="296" t="s">
        <v>1449</v>
      </c>
      <c r="D961" s="296" t="s">
        <v>5221</v>
      </c>
      <c r="E961" s="19" t="s">
        <v>216</v>
      </c>
      <c r="F961" s="297">
        <v>2773.9</v>
      </c>
      <c r="G961" s="36"/>
      <c r="H961" s="41"/>
    </row>
    <row r="962" spans="1:8" s="2" customFormat="1" ht="16.899999999999999" customHeight="1">
      <c r="A962" s="36"/>
      <c r="B962" s="41"/>
      <c r="C962" s="296" t="s">
        <v>1859</v>
      </c>
      <c r="D962" s="296" t="s">
        <v>5222</v>
      </c>
      <c r="E962" s="19" t="s">
        <v>216</v>
      </c>
      <c r="F962" s="297">
        <v>481.1</v>
      </c>
      <c r="G962" s="36"/>
      <c r="H962" s="41"/>
    </row>
    <row r="963" spans="1:8" s="2" customFormat="1" ht="16.899999999999999" customHeight="1">
      <c r="A963" s="36"/>
      <c r="B963" s="41"/>
      <c r="C963" s="296" t="s">
        <v>2541</v>
      </c>
      <c r="D963" s="296" t="s">
        <v>5224</v>
      </c>
      <c r="E963" s="19" t="s">
        <v>216</v>
      </c>
      <c r="F963" s="297">
        <v>454</v>
      </c>
      <c r="G963" s="36"/>
      <c r="H963" s="41"/>
    </row>
    <row r="964" spans="1:8" s="2" customFormat="1" ht="16.899999999999999" customHeight="1">
      <c r="A964" s="36"/>
      <c r="B964" s="41"/>
      <c r="C964" s="296" t="s">
        <v>2545</v>
      </c>
      <c r="D964" s="296" t="s">
        <v>5225</v>
      </c>
      <c r="E964" s="19" t="s">
        <v>216</v>
      </c>
      <c r="F964" s="297">
        <v>454</v>
      </c>
      <c r="G964" s="36"/>
      <c r="H964" s="41"/>
    </row>
    <row r="965" spans="1:8" s="2" customFormat="1" ht="16.899999999999999" customHeight="1">
      <c r="A965" s="36"/>
      <c r="B965" s="41"/>
      <c r="C965" s="296" t="s">
        <v>2549</v>
      </c>
      <c r="D965" s="296" t="s">
        <v>2550</v>
      </c>
      <c r="E965" s="19" t="s">
        <v>216</v>
      </c>
      <c r="F965" s="297">
        <v>454</v>
      </c>
      <c r="G965" s="36"/>
      <c r="H965" s="41"/>
    </row>
    <row r="966" spans="1:8" s="2" customFormat="1" ht="16.899999999999999" customHeight="1">
      <c r="A966" s="36"/>
      <c r="B966" s="41"/>
      <c r="C966" s="296" t="s">
        <v>2557</v>
      </c>
      <c r="D966" s="296" t="s">
        <v>2558</v>
      </c>
      <c r="E966" s="19" t="s">
        <v>216</v>
      </c>
      <c r="F966" s="297">
        <v>471.03899999999999</v>
      </c>
      <c r="G966" s="36"/>
      <c r="H966" s="41"/>
    </row>
    <row r="967" spans="1:8" s="2" customFormat="1" ht="16.899999999999999" customHeight="1">
      <c r="A967" s="36"/>
      <c r="B967" s="41"/>
      <c r="C967" s="296" t="s">
        <v>1862</v>
      </c>
      <c r="D967" s="296" t="s">
        <v>1863</v>
      </c>
      <c r="E967" s="19" t="s">
        <v>216</v>
      </c>
      <c r="F967" s="297">
        <v>553.26499999999999</v>
      </c>
      <c r="G967" s="36"/>
      <c r="H967" s="41"/>
    </row>
    <row r="968" spans="1:8" s="2" customFormat="1" ht="16.899999999999999" customHeight="1">
      <c r="A968" s="36"/>
      <c r="B968" s="41"/>
      <c r="C968" s="296" t="s">
        <v>1791</v>
      </c>
      <c r="D968" s="296" t="s">
        <v>1792</v>
      </c>
      <c r="E968" s="19" t="s">
        <v>216</v>
      </c>
      <c r="F968" s="297">
        <v>490.72199999999998</v>
      </c>
      <c r="G968" s="36"/>
      <c r="H968" s="41"/>
    </row>
    <row r="969" spans="1:8" s="2" customFormat="1" ht="16.899999999999999" customHeight="1">
      <c r="A969" s="36"/>
      <c r="B969" s="41"/>
      <c r="C969" s="296" t="s">
        <v>2567</v>
      </c>
      <c r="D969" s="296" t="s">
        <v>2568</v>
      </c>
      <c r="E969" s="19" t="s">
        <v>216</v>
      </c>
      <c r="F969" s="297">
        <v>504.33300000000003</v>
      </c>
      <c r="G969" s="36"/>
      <c r="H969" s="41"/>
    </row>
    <row r="970" spans="1:8" s="2" customFormat="1" ht="16.899999999999999" customHeight="1">
      <c r="A970" s="36"/>
      <c r="B970" s="41"/>
      <c r="C970" s="292" t="s">
        <v>1198</v>
      </c>
      <c r="D970" s="293" t="s">
        <v>21</v>
      </c>
      <c r="E970" s="294" t="s">
        <v>21</v>
      </c>
      <c r="F970" s="295">
        <v>11.7</v>
      </c>
      <c r="G970" s="36"/>
      <c r="H970" s="41"/>
    </row>
    <row r="971" spans="1:8" s="2" customFormat="1" ht="16.899999999999999" customHeight="1">
      <c r="A971" s="36"/>
      <c r="B971" s="41"/>
      <c r="C971" s="296" t="s">
        <v>21</v>
      </c>
      <c r="D971" s="296" t="s">
        <v>21</v>
      </c>
      <c r="E971" s="19" t="s">
        <v>21</v>
      </c>
      <c r="F971" s="297">
        <v>0</v>
      </c>
      <c r="G971" s="36"/>
      <c r="H971" s="41"/>
    </row>
    <row r="972" spans="1:8" s="2" customFormat="1" ht="16.899999999999999" customHeight="1">
      <c r="A972" s="36"/>
      <c r="B972" s="41"/>
      <c r="C972" s="296" t="s">
        <v>21</v>
      </c>
      <c r="D972" s="296" t="s">
        <v>1790</v>
      </c>
      <c r="E972" s="19" t="s">
        <v>21</v>
      </c>
      <c r="F972" s="297">
        <v>0</v>
      </c>
      <c r="G972" s="36"/>
      <c r="H972" s="41"/>
    </row>
    <row r="973" spans="1:8" s="2" customFormat="1" ht="16.899999999999999" customHeight="1">
      <c r="A973" s="36"/>
      <c r="B973" s="41"/>
      <c r="C973" s="296" t="s">
        <v>21</v>
      </c>
      <c r="D973" s="296" t="s">
        <v>1199</v>
      </c>
      <c r="E973" s="19" t="s">
        <v>21</v>
      </c>
      <c r="F973" s="297">
        <v>11.7</v>
      </c>
      <c r="G973" s="36"/>
      <c r="H973" s="41"/>
    </row>
    <row r="974" spans="1:8" s="2" customFormat="1" ht="16.899999999999999" customHeight="1">
      <c r="A974" s="36"/>
      <c r="B974" s="41"/>
      <c r="C974" s="296" t="s">
        <v>21</v>
      </c>
      <c r="D974" s="296" t="s">
        <v>21</v>
      </c>
      <c r="E974" s="19" t="s">
        <v>21</v>
      </c>
      <c r="F974" s="297">
        <v>0</v>
      </c>
      <c r="G974" s="36"/>
      <c r="H974" s="41"/>
    </row>
    <row r="975" spans="1:8" s="2" customFormat="1" ht="16.899999999999999" customHeight="1">
      <c r="A975" s="36"/>
      <c r="B975" s="41"/>
      <c r="C975" s="296" t="s">
        <v>1198</v>
      </c>
      <c r="D975" s="296" t="s">
        <v>240</v>
      </c>
      <c r="E975" s="19" t="s">
        <v>21</v>
      </c>
      <c r="F975" s="297">
        <v>11.7</v>
      </c>
      <c r="G975" s="36"/>
      <c r="H975" s="41"/>
    </row>
    <row r="976" spans="1:8" s="2" customFormat="1" ht="16.899999999999999" customHeight="1">
      <c r="A976" s="36"/>
      <c r="B976" s="41"/>
      <c r="C976" s="298" t="s">
        <v>5152</v>
      </c>
      <c r="D976" s="36"/>
      <c r="E976" s="36"/>
      <c r="F976" s="36"/>
      <c r="G976" s="36"/>
      <c r="H976" s="41"/>
    </row>
    <row r="977" spans="1:8" s="2" customFormat="1" ht="16.899999999999999" customHeight="1">
      <c r="A977" s="36"/>
      <c r="B977" s="41"/>
      <c r="C977" s="296" t="s">
        <v>912</v>
      </c>
      <c r="D977" s="296" t="s">
        <v>5181</v>
      </c>
      <c r="E977" s="19" t="s">
        <v>216</v>
      </c>
      <c r="F977" s="297">
        <v>481.1</v>
      </c>
      <c r="G977" s="36"/>
      <c r="H977" s="41"/>
    </row>
    <row r="978" spans="1:8" s="2" customFormat="1" ht="16.899999999999999" customHeight="1">
      <c r="A978" s="36"/>
      <c r="B978" s="41"/>
      <c r="C978" s="296" t="s">
        <v>1418</v>
      </c>
      <c r="D978" s="296" t="s">
        <v>5220</v>
      </c>
      <c r="E978" s="19" t="s">
        <v>248</v>
      </c>
      <c r="F978" s="297">
        <v>38.216999999999999</v>
      </c>
      <c r="G978" s="36"/>
      <c r="H978" s="41"/>
    </row>
    <row r="979" spans="1:8" s="2" customFormat="1" ht="16.899999999999999" customHeight="1">
      <c r="A979" s="36"/>
      <c r="B979" s="41"/>
      <c r="C979" s="296" t="s">
        <v>584</v>
      </c>
      <c r="D979" s="296" t="s">
        <v>5175</v>
      </c>
      <c r="E979" s="19" t="s">
        <v>248</v>
      </c>
      <c r="F979" s="297">
        <v>38.216999999999999</v>
      </c>
      <c r="G979" s="36"/>
      <c r="H979" s="41"/>
    </row>
    <row r="980" spans="1:8" s="2" customFormat="1" ht="16.899999999999999" customHeight="1">
      <c r="A980" s="36"/>
      <c r="B980" s="41"/>
      <c r="C980" s="296" t="s">
        <v>594</v>
      </c>
      <c r="D980" s="296" t="s">
        <v>5177</v>
      </c>
      <c r="E980" s="19" t="s">
        <v>370</v>
      </c>
      <c r="F980" s="297">
        <v>1.357</v>
      </c>
      <c r="G980" s="36"/>
      <c r="H980" s="41"/>
    </row>
    <row r="981" spans="1:8" s="2" customFormat="1" ht="16.899999999999999" customHeight="1">
      <c r="A981" s="36"/>
      <c r="B981" s="41"/>
      <c r="C981" s="296" t="s">
        <v>1446</v>
      </c>
      <c r="D981" s="296" t="s">
        <v>1447</v>
      </c>
      <c r="E981" s="19" t="s">
        <v>216</v>
      </c>
      <c r="F981" s="297">
        <v>481.1</v>
      </c>
      <c r="G981" s="36"/>
      <c r="H981" s="41"/>
    </row>
    <row r="982" spans="1:8" s="2" customFormat="1" ht="16.899999999999999" customHeight="1">
      <c r="A982" s="36"/>
      <c r="B982" s="41"/>
      <c r="C982" s="296" t="s">
        <v>620</v>
      </c>
      <c r="D982" s="296" t="s">
        <v>621</v>
      </c>
      <c r="E982" s="19" t="s">
        <v>216</v>
      </c>
      <c r="F982" s="297">
        <v>977.7</v>
      </c>
      <c r="G982" s="36"/>
      <c r="H982" s="41"/>
    </row>
    <row r="983" spans="1:8" s="2" customFormat="1" ht="16.899999999999999" customHeight="1">
      <c r="A983" s="36"/>
      <c r="B983" s="41"/>
      <c r="C983" s="296" t="s">
        <v>1449</v>
      </c>
      <c r="D983" s="296" t="s">
        <v>5221</v>
      </c>
      <c r="E983" s="19" t="s">
        <v>216</v>
      </c>
      <c r="F983" s="297">
        <v>2773.9</v>
      </c>
      <c r="G983" s="36"/>
      <c r="H983" s="41"/>
    </row>
    <row r="984" spans="1:8" s="2" customFormat="1" ht="16.899999999999999" customHeight="1">
      <c r="A984" s="36"/>
      <c r="B984" s="41"/>
      <c r="C984" s="296" t="s">
        <v>1859</v>
      </c>
      <c r="D984" s="296" t="s">
        <v>5222</v>
      </c>
      <c r="E984" s="19" t="s">
        <v>216</v>
      </c>
      <c r="F984" s="297">
        <v>481.1</v>
      </c>
      <c r="G984" s="36"/>
      <c r="H984" s="41"/>
    </row>
    <row r="985" spans="1:8" s="2" customFormat="1" ht="16.899999999999999" customHeight="1">
      <c r="A985" s="36"/>
      <c r="B985" s="41"/>
      <c r="C985" s="296" t="s">
        <v>2541</v>
      </c>
      <c r="D985" s="296" t="s">
        <v>5224</v>
      </c>
      <c r="E985" s="19" t="s">
        <v>216</v>
      </c>
      <c r="F985" s="297">
        <v>454</v>
      </c>
      <c r="G985" s="36"/>
      <c r="H985" s="41"/>
    </row>
    <row r="986" spans="1:8" s="2" customFormat="1" ht="16.899999999999999" customHeight="1">
      <c r="A986" s="36"/>
      <c r="B986" s="41"/>
      <c r="C986" s="296" t="s">
        <v>2545</v>
      </c>
      <c r="D986" s="296" t="s">
        <v>5225</v>
      </c>
      <c r="E986" s="19" t="s">
        <v>216</v>
      </c>
      <c r="F986" s="297">
        <v>454</v>
      </c>
      <c r="G986" s="36"/>
      <c r="H986" s="41"/>
    </row>
    <row r="987" spans="1:8" s="2" customFormat="1" ht="16.899999999999999" customHeight="1">
      <c r="A987" s="36"/>
      <c r="B987" s="41"/>
      <c r="C987" s="296" t="s">
        <v>2549</v>
      </c>
      <c r="D987" s="296" t="s">
        <v>2550</v>
      </c>
      <c r="E987" s="19" t="s">
        <v>216</v>
      </c>
      <c r="F987" s="297">
        <v>454</v>
      </c>
      <c r="G987" s="36"/>
      <c r="H987" s="41"/>
    </row>
    <row r="988" spans="1:8" s="2" customFormat="1" ht="16.899999999999999" customHeight="1">
      <c r="A988" s="36"/>
      <c r="B988" s="41"/>
      <c r="C988" s="296" t="s">
        <v>2557</v>
      </c>
      <c r="D988" s="296" t="s">
        <v>2558</v>
      </c>
      <c r="E988" s="19" t="s">
        <v>216</v>
      </c>
      <c r="F988" s="297">
        <v>471.03899999999999</v>
      </c>
      <c r="G988" s="36"/>
      <c r="H988" s="41"/>
    </row>
    <row r="989" spans="1:8" s="2" customFormat="1" ht="16.899999999999999" customHeight="1">
      <c r="A989" s="36"/>
      <c r="B989" s="41"/>
      <c r="C989" s="296" t="s">
        <v>1862</v>
      </c>
      <c r="D989" s="296" t="s">
        <v>1863</v>
      </c>
      <c r="E989" s="19" t="s">
        <v>216</v>
      </c>
      <c r="F989" s="297">
        <v>553.26499999999999</v>
      </c>
      <c r="G989" s="36"/>
      <c r="H989" s="41"/>
    </row>
    <row r="990" spans="1:8" s="2" customFormat="1" ht="16.899999999999999" customHeight="1">
      <c r="A990" s="36"/>
      <c r="B990" s="41"/>
      <c r="C990" s="296" t="s">
        <v>1791</v>
      </c>
      <c r="D990" s="296" t="s">
        <v>1792</v>
      </c>
      <c r="E990" s="19" t="s">
        <v>216</v>
      </c>
      <c r="F990" s="297">
        <v>490.72199999999998</v>
      </c>
      <c r="G990" s="36"/>
      <c r="H990" s="41"/>
    </row>
    <row r="991" spans="1:8" s="2" customFormat="1" ht="16.899999999999999" customHeight="1">
      <c r="A991" s="36"/>
      <c r="B991" s="41"/>
      <c r="C991" s="296" t="s">
        <v>2573</v>
      </c>
      <c r="D991" s="296" t="s">
        <v>2574</v>
      </c>
      <c r="E991" s="19" t="s">
        <v>216</v>
      </c>
      <c r="F991" s="297">
        <v>14.007999999999999</v>
      </c>
      <c r="G991" s="36"/>
      <c r="H991" s="41"/>
    </row>
    <row r="992" spans="1:8" s="2" customFormat="1" ht="16.899999999999999" customHeight="1">
      <c r="A992" s="36"/>
      <c r="B992" s="41"/>
      <c r="C992" s="292" t="s">
        <v>1200</v>
      </c>
      <c r="D992" s="293" t="s">
        <v>21</v>
      </c>
      <c r="E992" s="294" t="s">
        <v>21</v>
      </c>
      <c r="F992" s="295">
        <v>212.99</v>
      </c>
      <c r="G992" s="36"/>
      <c r="H992" s="41"/>
    </row>
    <row r="993" spans="1:8" s="2" customFormat="1" ht="16.899999999999999" customHeight="1">
      <c r="A993" s="36"/>
      <c r="B993" s="41"/>
      <c r="C993" s="296" t="s">
        <v>21</v>
      </c>
      <c r="D993" s="296" t="s">
        <v>1788</v>
      </c>
      <c r="E993" s="19" t="s">
        <v>21</v>
      </c>
      <c r="F993" s="297">
        <v>0</v>
      </c>
      <c r="G993" s="36"/>
      <c r="H993" s="41"/>
    </row>
    <row r="994" spans="1:8" s="2" customFormat="1" ht="16.899999999999999" customHeight="1">
      <c r="A994" s="36"/>
      <c r="B994" s="41"/>
      <c r="C994" s="296" t="s">
        <v>21</v>
      </c>
      <c r="D994" s="296" t="s">
        <v>2587</v>
      </c>
      <c r="E994" s="19" t="s">
        <v>21</v>
      </c>
      <c r="F994" s="297">
        <v>224.69</v>
      </c>
      <c r="G994" s="36"/>
      <c r="H994" s="41"/>
    </row>
    <row r="995" spans="1:8" s="2" customFormat="1" ht="16.899999999999999" customHeight="1">
      <c r="A995" s="36"/>
      <c r="B995" s="41"/>
      <c r="C995" s="296" t="s">
        <v>21</v>
      </c>
      <c r="D995" s="296" t="s">
        <v>2588</v>
      </c>
      <c r="E995" s="19" t="s">
        <v>21</v>
      </c>
      <c r="F995" s="297">
        <v>-5.49</v>
      </c>
      <c r="G995" s="36"/>
      <c r="H995" s="41"/>
    </row>
    <row r="996" spans="1:8" s="2" customFormat="1" ht="16.899999999999999" customHeight="1">
      <c r="A996" s="36"/>
      <c r="B996" s="41"/>
      <c r="C996" s="296" t="s">
        <v>21</v>
      </c>
      <c r="D996" s="296" t="s">
        <v>2589</v>
      </c>
      <c r="E996" s="19" t="s">
        <v>21</v>
      </c>
      <c r="F996" s="297">
        <v>-10.84</v>
      </c>
      <c r="G996" s="36"/>
      <c r="H996" s="41"/>
    </row>
    <row r="997" spans="1:8" s="2" customFormat="1" ht="16.899999999999999" customHeight="1">
      <c r="A997" s="36"/>
      <c r="B997" s="41"/>
      <c r="C997" s="296" t="s">
        <v>21</v>
      </c>
      <c r="D997" s="296" t="s">
        <v>2590</v>
      </c>
      <c r="E997" s="19" t="s">
        <v>21</v>
      </c>
      <c r="F997" s="297">
        <v>-8.3000000000000007</v>
      </c>
      <c r="G997" s="36"/>
      <c r="H997" s="41"/>
    </row>
    <row r="998" spans="1:8" s="2" customFormat="1" ht="16.899999999999999" customHeight="1">
      <c r="A998" s="36"/>
      <c r="B998" s="41"/>
      <c r="C998" s="296" t="s">
        <v>21</v>
      </c>
      <c r="D998" s="296" t="s">
        <v>21</v>
      </c>
      <c r="E998" s="19" t="s">
        <v>21</v>
      </c>
      <c r="F998" s="297">
        <v>0</v>
      </c>
      <c r="G998" s="36"/>
      <c r="H998" s="41"/>
    </row>
    <row r="999" spans="1:8" s="2" customFormat="1" ht="16.899999999999999" customHeight="1">
      <c r="A999" s="36"/>
      <c r="B999" s="41"/>
      <c r="C999" s="296" t="s">
        <v>21</v>
      </c>
      <c r="D999" s="296" t="s">
        <v>21</v>
      </c>
      <c r="E999" s="19" t="s">
        <v>21</v>
      </c>
      <c r="F999" s="297">
        <v>0</v>
      </c>
      <c r="G999" s="36"/>
      <c r="H999" s="41"/>
    </row>
    <row r="1000" spans="1:8" s="2" customFormat="1" ht="16.899999999999999" customHeight="1">
      <c r="A1000" s="36"/>
      <c r="B1000" s="41"/>
      <c r="C1000" s="296" t="s">
        <v>21</v>
      </c>
      <c r="D1000" s="296" t="s">
        <v>1790</v>
      </c>
      <c r="E1000" s="19" t="s">
        <v>21</v>
      </c>
      <c r="F1000" s="297">
        <v>0</v>
      </c>
      <c r="G1000" s="36"/>
      <c r="H1000" s="41"/>
    </row>
    <row r="1001" spans="1:8" s="2" customFormat="1" ht="16.899999999999999" customHeight="1">
      <c r="A1001" s="36"/>
      <c r="B1001" s="41"/>
      <c r="C1001" s="296" t="s">
        <v>21</v>
      </c>
      <c r="D1001" s="296" t="s">
        <v>2591</v>
      </c>
      <c r="E1001" s="19" t="s">
        <v>21</v>
      </c>
      <c r="F1001" s="297">
        <v>12.93</v>
      </c>
      <c r="G1001" s="36"/>
      <c r="H1001" s="41"/>
    </row>
    <row r="1002" spans="1:8" s="2" customFormat="1" ht="16.899999999999999" customHeight="1">
      <c r="A1002" s="36"/>
      <c r="B1002" s="41"/>
      <c r="C1002" s="296" t="s">
        <v>21</v>
      </c>
      <c r="D1002" s="296" t="s">
        <v>21</v>
      </c>
      <c r="E1002" s="19" t="s">
        <v>21</v>
      </c>
      <c r="F1002" s="297">
        <v>0</v>
      </c>
      <c r="G1002" s="36"/>
      <c r="H1002" s="41"/>
    </row>
    <row r="1003" spans="1:8" s="2" customFormat="1" ht="16.899999999999999" customHeight="1">
      <c r="A1003" s="36"/>
      <c r="B1003" s="41"/>
      <c r="C1003" s="296" t="s">
        <v>21</v>
      </c>
      <c r="D1003" s="296" t="s">
        <v>21</v>
      </c>
      <c r="E1003" s="19" t="s">
        <v>21</v>
      </c>
      <c r="F1003" s="297">
        <v>0</v>
      </c>
      <c r="G1003" s="36"/>
      <c r="H1003" s="41"/>
    </row>
    <row r="1004" spans="1:8" s="2" customFormat="1" ht="16.899999999999999" customHeight="1">
      <c r="A1004" s="36"/>
      <c r="B1004" s="41"/>
      <c r="C1004" s="296" t="s">
        <v>1200</v>
      </c>
      <c r="D1004" s="296" t="s">
        <v>240</v>
      </c>
      <c r="E1004" s="19" t="s">
        <v>21</v>
      </c>
      <c r="F1004" s="297">
        <v>212.99</v>
      </c>
      <c r="G1004" s="36"/>
      <c r="H1004" s="41"/>
    </row>
    <row r="1005" spans="1:8" s="2" customFormat="1" ht="16.899999999999999" customHeight="1">
      <c r="A1005" s="36"/>
      <c r="B1005" s="41"/>
      <c r="C1005" s="298" t="s">
        <v>5152</v>
      </c>
      <c r="D1005" s="36"/>
      <c r="E1005" s="36"/>
      <c r="F1005" s="36"/>
      <c r="G1005" s="36"/>
      <c r="H1005" s="41"/>
    </row>
    <row r="1006" spans="1:8" s="2" customFormat="1" ht="16.899999999999999" customHeight="1">
      <c r="A1006" s="36"/>
      <c r="B1006" s="41"/>
      <c r="C1006" s="296" t="s">
        <v>2584</v>
      </c>
      <c r="D1006" s="296" t="s">
        <v>2585</v>
      </c>
      <c r="E1006" s="19" t="s">
        <v>438</v>
      </c>
      <c r="F1006" s="297">
        <v>212.99</v>
      </c>
      <c r="G1006" s="36"/>
      <c r="H1006" s="41"/>
    </row>
    <row r="1007" spans="1:8" s="2" customFormat="1" ht="16.899999999999999" customHeight="1">
      <c r="A1007" s="36"/>
      <c r="B1007" s="41"/>
      <c r="C1007" s="296" t="s">
        <v>2593</v>
      </c>
      <c r="D1007" s="296" t="s">
        <v>2594</v>
      </c>
      <c r="E1007" s="19" t="s">
        <v>438</v>
      </c>
      <c r="F1007" s="297">
        <v>234.28899999999999</v>
      </c>
      <c r="G1007" s="36"/>
      <c r="H1007" s="41"/>
    </row>
    <row r="1008" spans="1:8" s="2" customFormat="1" ht="16.899999999999999" customHeight="1">
      <c r="A1008" s="36"/>
      <c r="B1008" s="41"/>
      <c r="C1008" s="292" t="s">
        <v>1202</v>
      </c>
      <c r="D1008" s="293" t="s">
        <v>21</v>
      </c>
      <c r="E1008" s="294" t="s">
        <v>21</v>
      </c>
      <c r="F1008" s="295">
        <v>136.19999999999999</v>
      </c>
      <c r="G1008" s="36"/>
      <c r="H1008" s="41"/>
    </row>
    <row r="1009" spans="1:8" s="2" customFormat="1" ht="16.899999999999999" customHeight="1">
      <c r="A1009" s="36"/>
      <c r="B1009" s="41"/>
      <c r="C1009" s="296" t="s">
        <v>21</v>
      </c>
      <c r="D1009" s="296" t="s">
        <v>1712</v>
      </c>
      <c r="E1009" s="19" t="s">
        <v>21</v>
      </c>
      <c r="F1009" s="297">
        <v>0</v>
      </c>
      <c r="G1009" s="36"/>
      <c r="H1009" s="41"/>
    </row>
    <row r="1010" spans="1:8" s="2" customFormat="1" ht="16.899999999999999" customHeight="1">
      <c r="A1010" s="36"/>
      <c r="B1010" s="41"/>
      <c r="C1010" s="296" t="s">
        <v>21</v>
      </c>
      <c r="D1010" s="296" t="s">
        <v>1817</v>
      </c>
      <c r="E1010" s="19" t="s">
        <v>21</v>
      </c>
      <c r="F1010" s="297">
        <v>0</v>
      </c>
      <c r="G1010" s="36"/>
      <c r="H1010" s="41"/>
    </row>
    <row r="1011" spans="1:8" s="2" customFormat="1" ht="16.899999999999999" customHeight="1">
      <c r="A1011" s="36"/>
      <c r="B1011" s="41"/>
      <c r="C1011" s="296" t="s">
        <v>21</v>
      </c>
      <c r="D1011" s="296" t="s">
        <v>1147</v>
      </c>
      <c r="E1011" s="19" t="s">
        <v>21</v>
      </c>
      <c r="F1011" s="297">
        <v>136.19999999999999</v>
      </c>
      <c r="G1011" s="36"/>
      <c r="H1011" s="41"/>
    </row>
    <row r="1012" spans="1:8" s="2" customFormat="1" ht="16.899999999999999" customHeight="1">
      <c r="A1012" s="36"/>
      <c r="B1012" s="41"/>
      <c r="C1012" s="296" t="s">
        <v>21</v>
      </c>
      <c r="D1012" s="296" t="s">
        <v>21</v>
      </c>
      <c r="E1012" s="19" t="s">
        <v>21</v>
      </c>
      <c r="F1012" s="297">
        <v>0</v>
      </c>
      <c r="G1012" s="36"/>
      <c r="H1012" s="41"/>
    </row>
    <row r="1013" spans="1:8" s="2" customFormat="1" ht="16.899999999999999" customHeight="1">
      <c r="A1013" s="36"/>
      <c r="B1013" s="41"/>
      <c r="C1013" s="296" t="s">
        <v>1202</v>
      </c>
      <c r="D1013" s="296" t="s">
        <v>240</v>
      </c>
      <c r="E1013" s="19" t="s">
        <v>21</v>
      </c>
      <c r="F1013" s="297">
        <v>136.19999999999999</v>
      </c>
      <c r="G1013" s="36"/>
      <c r="H1013" s="41"/>
    </row>
    <row r="1014" spans="1:8" s="2" customFormat="1" ht="16.899999999999999" customHeight="1">
      <c r="A1014" s="36"/>
      <c r="B1014" s="41"/>
      <c r="C1014" s="298" t="s">
        <v>5152</v>
      </c>
      <c r="D1014" s="36"/>
      <c r="E1014" s="36"/>
      <c r="F1014" s="36"/>
      <c r="G1014" s="36"/>
      <c r="H1014" s="41"/>
    </row>
    <row r="1015" spans="1:8" s="2" customFormat="1" ht="16.899999999999999" customHeight="1">
      <c r="A1015" s="36"/>
      <c r="B1015" s="41"/>
      <c r="C1015" s="296" t="s">
        <v>1831</v>
      </c>
      <c r="D1015" s="296" t="s">
        <v>5226</v>
      </c>
      <c r="E1015" s="19" t="s">
        <v>216</v>
      </c>
      <c r="F1015" s="297">
        <v>136.19999999999999</v>
      </c>
      <c r="G1015" s="36"/>
      <c r="H1015" s="41"/>
    </row>
    <row r="1016" spans="1:8" s="2" customFormat="1" ht="16.899999999999999" customHeight="1">
      <c r="A1016" s="36"/>
      <c r="B1016" s="41"/>
      <c r="C1016" s="296" t="s">
        <v>1834</v>
      </c>
      <c r="D1016" s="296" t="s">
        <v>1835</v>
      </c>
      <c r="E1016" s="19" t="s">
        <v>248</v>
      </c>
      <c r="F1016" s="297">
        <v>6.2519999999999998</v>
      </c>
      <c r="G1016" s="36"/>
      <c r="H1016" s="41"/>
    </row>
    <row r="1017" spans="1:8" s="2" customFormat="1" ht="16.899999999999999" customHeight="1">
      <c r="A1017" s="36"/>
      <c r="B1017" s="41"/>
      <c r="C1017" s="292" t="s">
        <v>164</v>
      </c>
      <c r="D1017" s="293" t="s">
        <v>21</v>
      </c>
      <c r="E1017" s="294" t="s">
        <v>21</v>
      </c>
      <c r="F1017" s="295">
        <v>21.6</v>
      </c>
      <c r="G1017" s="36"/>
      <c r="H1017" s="41"/>
    </row>
    <row r="1018" spans="1:8" s="2" customFormat="1" ht="26.45" customHeight="1">
      <c r="A1018" s="36"/>
      <c r="B1018" s="41"/>
      <c r="C1018" s="291" t="s">
        <v>5227</v>
      </c>
      <c r="D1018" s="291" t="s">
        <v>87</v>
      </c>
      <c r="E1018" s="36"/>
      <c r="F1018" s="36"/>
      <c r="G1018" s="36"/>
      <c r="H1018" s="41"/>
    </row>
    <row r="1019" spans="1:8" s="2" customFormat="1" ht="16.899999999999999" customHeight="1">
      <c r="A1019" s="36"/>
      <c r="B1019" s="41"/>
      <c r="C1019" s="292" t="s">
        <v>4347</v>
      </c>
      <c r="D1019" s="293" t="s">
        <v>21</v>
      </c>
      <c r="E1019" s="294" t="s">
        <v>21</v>
      </c>
      <c r="F1019" s="295">
        <v>182.7</v>
      </c>
      <c r="G1019" s="36"/>
      <c r="H1019" s="41"/>
    </row>
    <row r="1020" spans="1:8" s="2" customFormat="1" ht="16.899999999999999" customHeight="1">
      <c r="A1020" s="36"/>
      <c r="B1020" s="41"/>
      <c r="C1020" s="296" t="s">
        <v>21</v>
      </c>
      <c r="D1020" s="296" t="s">
        <v>1362</v>
      </c>
      <c r="E1020" s="19" t="s">
        <v>21</v>
      </c>
      <c r="F1020" s="297">
        <v>0</v>
      </c>
      <c r="G1020" s="36"/>
      <c r="H1020" s="41"/>
    </row>
    <row r="1021" spans="1:8" s="2" customFormat="1" ht="16.899999999999999" customHeight="1">
      <c r="A1021" s="36"/>
      <c r="B1021" s="41"/>
      <c r="C1021" s="296" t="s">
        <v>21</v>
      </c>
      <c r="D1021" s="296" t="s">
        <v>4367</v>
      </c>
      <c r="E1021" s="19" t="s">
        <v>21</v>
      </c>
      <c r="F1021" s="297">
        <v>55</v>
      </c>
      <c r="G1021" s="36"/>
      <c r="H1021" s="41"/>
    </row>
    <row r="1022" spans="1:8" s="2" customFormat="1" ht="16.899999999999999" customHeight="1">
      <c r="A1022" s="36"/>
      <c r="B1022" s="41"/>
      <c r="C1022" s="296" t="s">
        <v>21</v>
      </c>
      <c r="D1022" s="296" t="s">
        <v>21</v>
      </c>
      <c r="E1022" s="19" t="s">
        <v>21</v>
      </c>
      <c r="F1022" s="297">
        <v>0</v>
      </c>
      <c r="G1022" s="36"/>
      <c r="H1022" s="41"/>
    </row>
    <row r="1023" spans="1:8" s="2" customFormat="1" ht="16.899999999999999" customHeight="1">
      <c r="A1023" s="36"/>
      <c r="B1023" s="41"/>
      <c r="C1023" s="296" t="s">
        <v>21</v>
      </c>
      <c r="D1023" s="296" t="s">
        <v>4379</v>
      </c>
      <c r="E1023" s="19" t="s">
        <v>21</v>
      </c>
      <c r="F1023" s="297">
        <v>0</v>
      </c>
      <c r="G1023" s="36"/>
      <c r="H1023" s="41"/>
    </row>
    <row r="1024" spans="1:8" s="2" customFormat="1" ht="16.899999999999999" customHeight="1">
      <c r="A1024" s="36"/>
      <c r="B1024" s="41"/>
      <c r="C1024" s="296" t="s">
        <v>21</v>
      </c>
      <c r="D1024" s="296" t="s">
        <v>4533</v>
      </c>
      <c r="E1024" s="19" t="s">
        <v>21</v>
      </c>
      <c r="F1024" s="297">
        <v>127.7</v>
      </c>
      <c r="G1024" s="36"/>
      <c r="H1024" s="41"/>
    </row>
    <row r="1025" spans="1:8" s="2" customFormat="1" ht="16.899999999999999" customHeight="1">
      <c r="A1025" s="36"/>
      <c r="B1025" s="41"/>
      <c r="C1025" s="296" t="s">
        <v>21</v>
      </c>
      <c r="D1025" s="296" t="s">
        <v>21</v>
      </c>
      <c r="E1025" s="19" t="s">
        <v>21</v>
      </c>
      <c r="F1025" s="297">
        <v>0</v>
      </c>
      <c r="G1025" s="36"/>
      <c r="H1025" s="41"/>
    </row>
    <row r="1026" spans="1:8" s="2" customFormat="1" ht="16.899999999999999" customHeight="1">
      <c r="A1026" s="36"/>
      <c r="B1026" s="41"/>
      <c r="C1026" s="296" t="s">
        <v>4347</v>
      </c>
      <c r="D1026" s="296" t="s">
        <v>225</v>
      </c>
      <c r="E1026" s="19" t="s">
        <v>21</v>
      </c>
      <c r="F1026" s="297">
        <v>182.7</v>
      </c>
      <c r="G1026" s="36"/>
      <c r="H1026" s="41"/>
    </row>
    <row r="1027" spans="1:8" s="2" customFormat="1" ht="16.899999999999999" customHeight="1">
      <c r="A1027" s="36"/>
      <c r="B1027" s="41"/>
      <c r="C1027" s="298" t="s">
        <v>5152</v>
      </c>
      <c r="D1027" s="36"/>
      <c r="E1027" s="36"/>
      <c r="F1027" s="36"/>
      <c r="G1027" s="36"/>
      <c r="H1027" s="41"/>
    </row>
    <row r="1028" spans="1:8" s="2" customFormat="1" ht="16.899999999999999" customHeight="1">
      <c r="A1028" s="36"/>
      <c r="B1028" s="41"/>
      <c r="C1028" s="296" t="s">
        <v>2553</v>
      </c>
      <c r="D1028" s="296" t="s">
        <v>5228</v>
      </c>
      <c r="E1028" s="19" t="s">
        <v>216</v>
      </c>
      <c r="F1028" s="297">
        <v>182.7</v>
      </c>
      <c r="G1028" s="36"/>
      <c r="H1028" s="41"/>
    </row>
    <row r="1029" spans="1:8" s="2" customFormat="1" ht="16.899999999999999" customHeight="1">
      <c r="A1029" s="36"/>
      <c r="B1029" s="41"/>
      <c r="C1029" s="296" t="s">
        <v>4521</v>
      </c>
      <c r="D1029" s="296" t="s">
        <v>5229</v>
      </c>
      <c r="E1029" s="19" t="s">
        <v>216</v>
      </c>
      <c r="F1029" s="297">
        <v>182.7</v>
      </c>
      <c r="G1029" s="36"/>
      <c r="H1029" s="41"/>
    </row>
    <row r="1030" spans="1:8" s="2" customFormat="1" ht="16.899999999999999" customHeight="1">
      <c r="A1030" s="36"/>
      <c r="B1030" s="41"/>
      <c r="C1030" s="296" t="s">
        <v>4524</v>
      </c>
      <c r="D1030" s="296" t="s">
        <v>5230</v>
      </c>
      <c r="E1030" s="19" t="s">
        <v>216</v>
      </c>
      <c r="F1030" s="297">
        <v>182.7</v>
      </c>
      <c r="G1030" s="36"/>
      <c r="H1030" s="41"/>
    </row>
    <row r="1031" spans="1:8" s="2" customFormat="1" ht="16.899999999999999" customHeight="1">
      <c r="A1031" s="36"/>
      <c r="B1031" s="41"/>
      <c r="C1031" s="296" t="s">
        <v>2545</v>
      </c>
      <c r="D1031" s="296" t="s">
        <v>5225</v>
      </c>
      <c r="E1031" s="19" t="s">
        <v>216</v>
      </c>
      <c r="F1031" s="297">
        <v>365.4</v>
      </c>
      <c r="G1031" s="36"/>
      <c r="H1031" s="41"/>
    </row>
    <row r="1032" spans="1:8" s="2" customFormat="1" ht="16.899999999999999" customHeight="1">
      <c r="A1032" s="36"/>
      <c r="B1032" s="41"/>
      <c r="C1032" s="296" t="s">
        <v>4529</v>
      </c>
      <c r="D1032" s="296" t="s">
        <v>4530</v>
      </c>
      <c r="E1032" s="19" t="s">
        <v>216</v>
      </c>
      <c r="F1032" s="297">
        <v>182.7</v>
      </c>
      <c r="G1032" s="36"/>
      <c r="H1032" s="41"/>
    </row>
    <row r="1033" spans="1:8" s="2" customFormat="1" ht="16.899999999999999" customHeight="1">
      <c r="A1033" s="36"/>
      <c r="B1033" s="41"/>
      <c r="C1033" s="292" t="s">
        <v>4349</v>
      </c>
      <c r="D1033" s="293" t="s">
        <v>21</v>
      </c>
      <c r="E1033" s="294" t="s">
        <v>21</v>
      </c>
      <c r="F1033" s="295">
        <v>237.202</v>
      </c>
      <c r="G1033" s="36"/>
      <c r="H1033" s="41"/>
    </row>
    <row r="1034" spans="1:8" s="2" customFormat="1" ht="16.899999999999999" customHeight="1">
      <c r="A1034" s="36"/>
      <c r="B1034" s="41"/>
      <c r="C1034" s="296" t="s">
        <v>21</v>
      </c>
      <c r="D1034" s="296" t="s">
        <v>1362</v>
      </c>
      <c r="E1034" s="19" t="s">
        <v>21</v>
      </c>
      <c r="F1034" s="297">
        <v>0</v>
      </c>
      <c r="G1034" s="36"/>
      <c r="H1034" s="41"/>
    </row>
    <row r="1035" spans="1:8" s="2" customFormat="1" ht="16.899999999999999" customHeight="1">
      <c r="A1035" s="36"/>
      <c r="B1035" s="41"/>
      <c r="C1035" s="296" t="s">
        <v>21</v>
      </c>
      <c r="D1035" s="296" t="s">
        <v>4367</v>
      </c>
      <c r="E1035" s="19" t="s">
        <v>21</v>
      </c>
      <c r="F1035" s="297">
        <v>55</v>
      </c>
      <c r="G1035" s="36"/>
      <c r="H1035" s="41"/>
    </row>
    <row r="1036" spans="1:8" s="2" customFormat="1" ht="16.899999999999999" customHeight="1">
      <c r="A1036" s="36"/>
      <c r="B1036" s="41"/>
      <c r="C1036" s="296" t="s">
        <v>21</v>
      </c>
      <c r="D1036" s="296" t="s">
        <v>21</v>
      </c>
      <c r="E1036" s="19" t="s">
        <v>21</v>
      </c>
      <c r="F1036" s="297">
        <v>0</v>
      </c>
      <c r="G1036" s="36"/>
      <c r="H1036" s="41"/>
    </row>
    <row r="1037" spans="1:8" s="2" customFormat="1" ht="16.899999999999999" customHeight="1">
      <c r="A1037" s="36"/>
      <c r="B1037" s="41"/>
      <c r="C1037" s="296" t="s">
        <v>21</v>
      </c>
      <c r="D1037" s="296" t="s">
        <v>2560</v>
      </c>
      <c r="E1037" s="19" t="s">
        <v>21</v>
      </c>
      <c r="F1037" s="297">
        <v>0</v>
      </c>
      <c r="G1037" s="36"/>
      <c r="H1037" s="41"/>
    </row>
    <row r="1038" spans="1:8" s="2" customFormat="1" ht="16.899999999999999" customHeight="1">
      <c r="A1038" s="36"/>
      <c r="B1038" s="41"/>
      <c r="C1038" s="296" t="s">
        <v>21</v>
      </c>
      <c r="D1038" s="296" t="s">
        <v>4535</v>
      </c>
      <c r="E1038" s="19" t="s">
        <v>21</v>
      </c>
      <c r="F1038" s="297">
        <v>2.77</v>
      </c>
      <c r="G1038" s="36"/>
      <c r="H1038" s="41"/>
    </row>
    <row r="1039" spans="1:8" s="2" customFormat="1" ht="16.899999999999999" customHeight="1">
      <c r="A1039" s="36"/>
      <c r="B1039" s="41"/>
      <c r="C1039" s="296" t="s">
        <v>21</v>
      </c>
      <c r="D1039" s="296" t="s">
        <v>21</v>
      </c>
      <c r="E1039" s="19" t="s">
        <v>21</v>
      </c>
      <c r="F1039" s="297">
        <v>0</v>
      </c>
      <c r="G1039" s="36"/>
      <c r="H1039" s="41"/>
    </row>
    <row r="1040" spans="1:8" s="2" customFormat="1" ht="16.899999999999999" customHeight="1">
      <c r="A1040" s="36"/>
      <c r="B1040" s="41"/>
      <c r="C1040" s="296" t="s">
        <v>21</v>
      </c>
      <c r="D1040" s="296" t="s">
        <v>21</v>
      </c>
      <c r="E1040" s="19" t="s">
        <v>21</v>
      </c>
      <c r="F1040" s="297">
        <v>0</v>
      </c>
      <c r="G1040" s="36"/>
      <c r="H1040" s="41"/>
    </row>
    <row r="1041" spans="1:8" s="2" customFormat="1" ht="16.899999999999999" customHeight="1">
      <c r="A1041" s="36"/>
      <c r="B1041" s="41"/>
      <c r="C1041" s="296" t="s">
        <v>21</v>
      </c>
      <c r="D1041" s="296" t="s">
        <v>4379</v>
      </c>
      <c r="E1041" s="19" t="s">
        <v>21</v>
      </c>
      <c r="F1041" s="297">
        <v>0</v>
      </c>
      <c r="G1041" s="36"/>
      <c r="H1041" s="41"/>
    </row>
    <row r="1042" spans="1:8" s="2" customFormat="1" ht="16.899999999999999" customHeight="1">
      <c r="A1042" s="36"/>
      <c r="B1042" s="41"/>
      <c r="C1042" s="296" t="s">
        <v>21</v>
      </c>
      <c r="D1042" s="296" t="s">
        <v>4533</v>
      </c>
      <c r="E1042" s="19" t="s">
        <v>21</v>
      </c>
      <c r="F1042" s="297">
        <v>127.7</v>
      </c>
      <c r="G1042" s="36"/>
      <c r="H1042" s="41"/>
    </row>
    <row r="1043" spans="1:8" s="2" customFormat="1" ht="16.899999999999999" customHeight="1">
      <c r="A1043" s="36"/>
      <c r="B1043" s="41"/>
      <c r="C1043" s="296" t="s">
        <v>21</v>
      </c>
      <c r="D1043" s="296" t="s">
        <v>21</v>
      </c>
      <c r="E1043" s="19" t="s">
        <v>21</v>
      </c>
      <c r="F1043" s="297">
        <v>0</v>
      </c>
      <c r="G1043" s="36"/>
      <c r="H1043" s="41"/>
    </row>
    <row r="1044" spans="1:8" s="2" customFormat="1" ht="16.899999999999999" customHeight="1">
      <c r="A1044" s="36"/>
      <c r="B1044" s="41"/>
      <c r="C1044" s="296" t="s">
        <v>21</v>
      </c>
      <c r="D1044" s="296" t="s">
        <v>2560</v>
      </c>
      <c r="E1044" s="19" t="s">
        <v>21</v>
      </c>
      <c r="F1044" s="297">
        <v>0</v>
      </c>
      <c r="G1044" s="36"/>
      <c r="H1044" s="41"/>
    </row>
    <row r="1045" spans="1:8" s="2" customFormat="1" ht="16.899999999999999" customHeight="1">
      <c r="A1045" s="36"/>
      <c r="B1045" s="41"/>
      <c r="C1045" s="296" t="s">
        <v>21</v>
      </c>
      <c r="D1045" s="296" t="s">
        <v>4536</v>
      </c>
      <c r="E1045" s="19" t="s">
        <v>21</v>
      </c>
      <c r="F1045" s="297">
        <v>2.48</v>
      </c>
      <c r="G1045" s="36"/>
      <c r="H1045" s="41"/>
    </row>
    <row r="1046" spans="1:8" s="2" customFormat="1" ht="16.899999999999999" customHeight="1">
      <c r="A1046" s="36"/>
      <c r="B1046" s="41"/>
      <c r="C1046" s="296" t="s">
        <v>21</v>
      </c>
      <c r="D1046" s="296" t="s">
        <v>4537</v>
      </c>
      <c r="E1046" s="19" t="s">
        <v>21</v>
      </c>
      <c r="F1046" s="297">
        <v>24.756</v>
      </c>
      <c r="G1046" s="36"/>
      <c r="H1046" s="41"/>
    </row>
    <row r="1047" spans="1:8" s="2" customFormat="1" ht="16.899999999999999" customHeight="1">
      <c r="A1047" s="36"/>
      <c r="B1047" s="41"/>
      <c r="C1047" s="296" t="s">
        <v>21</v>
      </c>
      <c r="D1047" s="296" t="s">
        <v>4538</v>
      </c>
      <c r="E1047" s="19" t="s">
        <v>21</v>
      </c>
      <c r="F1047" s="297">
        <v>24.495999999999999</v>
      </c>
      <c r="G1047" s="36"/>
      <c r="H1047" s="41"/>
    </row>
    <row r="1048" spans="1:8" s="2" customFormat="1" ht="16.899999999999999" customHeight="1">
      <c r="A1048" s="36"/>
      <c r="B1048" s="41"/>
      <c r="C1048" s="296" t="s">
        <v>21</v>
      </c>
      <c r="D1048" s="296" t="s">
        <v>21</v>
      </c>
      <c r="E1048" s="19" t="s">
        <v>21</v>
      </c>
      <c r="F1048" s="297">
        <v>0</v>
      </c>
      <c r="G1048" s="36"/>
      <c r="H1048" s="41"/>
    </row>
    <row r="1049" spans="1:8" s="2" customFormat="1" ht="16.899999999999999" customHeight="1">
      <c r="A1049" s="36"/>
      <c r="B1049" s="41"/>
      <c r="C1049" s="296" t="s">
        <v>4349</v>
      </c>
      <c r="D1049" s="296" t="s">
        <v>240</v>
      </c>
      <c r="E1049" s="19" t="s">
        <v>21</v>
      </c>
      <c r="F1049" s="297">
        <v>237.202</v>
      </c>
      <c r="G1049" s="36"/>
      <c r="H1049" s="41"/>
    </row>
    <row r="1050" spans="1:8" s="2" customFormat="1" ht="16.899999999999999" customHeight="1">
      <c r="A1050" s="36"/>
      <c r="B1050" s="41"/>
      <c r="C1050" s="298" t="s">
        <v>5152</v>
      </c>
      <c r="D1050" s="36"/>
      <c r="E1050" s="36"/>
      <c r="F1050" s="36"/>
      <c r="G1050" s="36"/>
      <c r="H1050" s="41"/>
    </row>
    <row r="1051" spans="1:8" s="2" customFormat="1" ht="16.899999999999999" customHeight="1">
      <c r="A1051" s="36"/>
      <c r="B1051" s="41"/>
      <c r="C1051" s="296" t="s">
        <v>2557</v>
      </c>
      <c r="D1051" s="296" t="s">
        <v>5231</v>
      </c>
      <c r="E1051" s="19" t="s">
        <v>216</v>
      </c>
      <c r="F1051" s="297">
        <v>237.202</v>
      </c>
      <c r="G1051" s="36"/>
      <c r="H1051" s="41"/>
    </row>
    <row r="1052" spans="1:8" s="2" customFormat="1" ht="16.899999999999999" customHeight="1">
      <c r="A1052" s="36"/>
      <c r="B1052" s="41"/>
      <c r="C1052" s="296" t="s">
        <v>4539</v>
      </c>
      <c r="D1052" s="296" t="s">
        <v>4540</v>
      </c>
      <c r="E1052" s="19" t="s">
        <v>216</v>
      </c>
      <c r="F1052" s="297">
        <v>260.92200000000003</v>
      </c>
      <c r="G1052" s="36"/>
      <c r="H1052" s="41"/>
    </row>
    <row r="1053" spans="1:8" s="2" customFormat="1" ht="16.899999999999999" customHeight="1">
      <c r="A1053" s="36"/>
      <c r="B1053" s="41"/>
      <c r="C1053" s="292" t="s">
        <v>1142</v>
      </c>
      <c r="D1053" s="293" t="s">
        <v>21</v>
      </c>
      <c r="E1053" s="294" t="s">
        <v>21</v>
      </c>
      <c r="F1053" s="295">
        <v>186.07</v>
      </c>
      <c r="G1053" s="36"/>
      <c r="H1053" s="41"/>
    </row>
    <row r="1054" spans="1:8" s="2" customFormat="1" ht="16.899999999999999" customHeight="1">
      <c r="A1054" s="36"/>
      <c r="B1054" s="41"/>
      <c r="C1054" s="292" t="s">
        <v>4351</v>
      </c>
      <c r="D1054" s="293" t="s">
        <v>21</v>
      </c>
      <c r="E1054" s="294" t="s">
        <v>21</v>
      </c>
      <c r="F1054" s="295">
        <v>649.178</v>
      </c>
      <c r="G1054" s="36"/>
      <c r="H1054" s="41"/>
    </row>
    <row r="1055" spans="1:8" s="2" customFormat="1" ht="16.899999999999999" customHeight="1">
      <c r="A1055" s="36"/>
      <c r="B1055" s="41"/>
      <c r="C1055" s="296" t="s">
        <v>21</v>
      </c>
      <c r="D1055" s="296" t="s">
        <v>4560</v>
      </c>
      <c r="E1055" s="19" t="s">
        <v>21</v>
      </c>
      <c r="F1055" s="297">
        <v>0</v>
      </c>
      <c r="G1055" s="36"/>
      <c r="H1055" s="41"/>
    </row>
    <row r="1056" spans="1:8" s="2" customFormat="1" ht="16.899999999999999" customHeight="1">
      <c r="A1056" s="36"/>
      <c r="B1056" s="41"/>
      <c r="C1056" s="296" t="s">
        <v>21</v>
      </c>
      <c r="D1056" s="296" t="s">
        <v>4426</v>
      </c>
      <c r="E1056" s="19" t="s">
        <v>21</v>
      </c>
      <c r="F1056" s="297">
        <v>0</v>
      </c>
      <c r="G1056" s="36"/>
      <c r="H1056" s="41"/>
    </row>
    <row r="1057" spans="1:8" s="2" customFormat="1" ht="16.899999999999999" customHeight="1">
      <c r="A1057" s="36"/>
      <c r="B1057" s="41"/>
      <c r="C1057" s="296" t="s">
        <v>21</v>
      </c>
      <c r="D1057" s="296" t="s">
        <v>4561</v>
      </c>
      <c r="E1057" s="19" t="s">
        <v>21</v>
      </c>
      <c r="F1057" s="297">
        <v>0</v>
      </c>
      <c r="G1057" s="36"/>
      <c r="H1057" s="41"/>
    </row>
    <row r="1058" spans="1:8" s="2" customFormat="1" ht="16.899999999999999" customHeight="1">
      <c r="A1058" s="36"/>
      <c r="B1058" s="41"/>
      <c r="C1058" s="296" t="s">
        <v>21</v>
      </c>
      <c r="D1058" s="296" t="s">
        <v>4428</v>
      </c>
      <c r="E1058" s="19" t="s">
        <v>21</v>
      </c>
      <c r="F1058" s="297">
        <v>34.24</v>
      </c>
      <c r="G1058" s="36"/>
      <c r="H1058" s="41"/>
    </row>
    <row r="1059" spans="1:8" s="2" customFormat="1" ht="16.899999999999999" customHeight="1">
      <c r="A1059" s="36"/>
      <c r="B1059" s="41"/>
      <c r="C1059" s="296" t="s">
        <v>21</v>
      </c>
      <c r="D1059" s="296" t="s">
        <v>4429</v>
      </c>
      <c r="E1059" s="19" t="s">
        <v>21</v>
      </c>
      <c r="F1059" s="297">
        <v>0</v>
      </c>
      <c r="G1059" s="36"/>
      <c r="H1059" s="41"/>
    </row>
    <row r="1060" spans="1:8" s="2" customFormat="1" ht="16.899999999999999" customHeight="1">
      <c r="A1060" s="36"/>
      <c r="B1060" s="41"/>
      <c r="C1060" s="296" t="s">
        <v>21</v>
      </c>
      <c r="D1060" s="296" t="s">
        <v>4367</v>
      </c>
      <c r="E1060" s="19" t="s">
        <v>21</v>
      </c>
      <c r="F1060" s="297">
        <v>55</v>
      </c>
      <c r="G1060" s="36"/>
      <c r="H1060" s="41"/>
    </row>
    <row r="1061" spans="1:8" s="2" customFormat="1" ht="16.899999999999999" customHeight="1">
      <c r="A1061" s="36"/>
      <c r="B1061" s="41"/>
      <c r="C1061" s="296" t="s">
        <v>21</v>
      </c>
      <c r="D1061" s="296" t="s">
        <v>4430</v>
      </c>
      <c r="E1061" s="19" t="s">
        <v>21</v>
      </c>
      <c r="F1061" s="297">
        <v>0</v>
      </c>
      <c r="G1061" s="36"/>
      <c r="H1061" s="41"/>
    </row>
    <row r="1062" spans="1:8" s="2" customFormat="1" ht="16.899999999999999" customHeight="1">
      <c r="A1062" s="36"/>
      <c r="B1062" s="41"/>
      <c r="C1062" s="296" t="s">
        <v>21</v>
      </c>
      <c r="D1062" s="296" t="s">
        <v>4428</v>
      </c>
      <c r="E1062" s="19" t="s">
        <v>21</v>
      </c>
      <c r="F1062" s="297">
        <v>34.24</v>
      </c>
      <c r="G1062" s="36"/>
      <c r="H1062" s="41"/>
    </row>
    <row r="1063" spans="1:8" s="2" customFormat="1" ht="16.899999999999999" customHeight="1">
      <c r="A1063" s="36"/>
      <c r="B1063" s="41"/>
      <c r="C1063" s="296" t="s">
        <v>21</v>
      </c>
      <c r="D1063" s="296" t="s">
        <v>4562</v>
      </c>
      <c r="E1063" s="19" t="s">
        <v>21</v>
      </c>
      <c r="F1063" s="297">
        <v>0</v>
      </c>
      <c r="G1063" s="36"/>
      <c r="H1063" s="41"/>
    </row>
    <row r="1064" spans="1:8" s="2" customFormat="1" ht="16.899999999999999" customHeight="1">
      <c r="A1064" s="36"/>
      <c r="B1064" s="41"/>
      <c r="C1064" s="296" t="s">
        <v>21</v>
      </c>
      <c r="D1064" s="296" t="s">
        <v>4563</v>
      </c>
      <c r="E1064" s="19" t="s">
        <v>21</v>
      </c>
      <c r="F1064" s="297">
        <v>209.81800000000001</v>
      </c>
      <c r="G1064" s="36"/>
      <c r="H1064" s="41"/>
    </row>
    <row r="1065" spans="1:8" s="2" customFormat="1" ht="16.899999999999999" customHeight="1">
      <c r="A1065" s="36"/>
      <c r="B1065" s="41"/>
      <c r="C1065" s="296" t="s">
        <v>21</v>
      </c>
      <c r="D1065" s="296" t="s">
        <v>21</v>
      </c>
      <c r="E1065" s="19" t="s">
        <v>21</v>
      </c>
      <c r="F1065" s="297">
        <v>0</v>
      </c>
      <c r="G1065" s="36"/>
      <c r="H1065" s="41"/>
    </row>
    <row r="1066" spans="1:8" s="2" customFormat="1" ht="16.899999999999999" customHeight="1">
      <c r="A1066" s="36"/>
      <c r="B1066" s="41"/>
      <c r="C1066" s="296" t="s">
        <v>21</v>
      </c>
      <c r="D1066" s="296" t="s">
        <v>4433</v>
      </c>
      <c r="E1066" s="19" t="s">
        <v>21</v>
      </c>
      <c r="F1066" s="297">
        <v>0</v>
      </c>
      <c r="G1066" s="36"/>
      <c r="H1066" s="41"/>
    </row>
    <row r="1067" spans="1:8" s="2" customFormat="1" ht="16.899999999999999" customHeight="1">
      <c r="A1067" s="36"/>
      <c r="B1067" s="41"/>
      <c r="C1067" s="296" t="s">
        <v>21</v>
      </c>
      <c r="D1067" s="296" t="s">
        <v>4434</v>
      </c>
      <c r="E1067" s="19" t="s">
        <v>21</v>
      </c>
      <c r="F1067" s="297">
        <v>90.7</v>
      </c>
      <c r="G1067" s="36"/>
      <c r="H1067" s="41"/>
    </row>
    <row r="1068" spans="1:8" s="2" customFormat="1" ht="16.899999999999999" customHeight="1">
      <c r="A1068" s="36"/>
      <c r="B1068" s="41"/>
      <c r="C1068" s="296" t="s">
        <v>21</v>
      </c>
      <c r="D1068" s="296" t="s">
        <v>4564</v>
      </c>
      <c r="E1068" s="19" t="s">
        <v>21</v>
      </c>
      <c r="F1068" s="297">
        <v>144.36099999999999</v>
      </c>
      <c r="G1068" s="36"/>
      <c r="H1068" s="41"/>
    </row>
    <row r="1069" spans="1:8" s="2" customFormat="1" ht="16.899999999999999" customHeight="1">
      <c r="A1069" s="36"/>
      <c r="B1069" s="41"/>
      <c r="C1069" s="296" t="s">
        <v>21</v>
      </c>
      <c r="D1069" s="296" t="s">
        <v>21</v>
      </c>
      <c r="E1069" s="19" t="s">
        <v>21</v>
      </c>
      <c r="F1069" s="297">
        <v>0</v>
      </c>
      <c r="G1069" s="36"/>
      <c r="H1069" s="41"/>
    </row>
    <row r="1070" spans="1:8" s="2" customFormat="1" ht="16.899999999999999" customHeight="1">
      <c r="A1070" s="36"/>
      <c r="B1070" s="41"/>
      <c r="C1070" s="296" t="s">
        <v>21</v>
      </c>
      <c r="D1070" s="296" t="s">
        <v>4565</v>
      </c>
      <c r="E1070" s="19" t="s">
        <v>21</v>
      </c>
      <c r="F1070" s="297">
        <v>0</v>
      </c>
      <c r="G1070" s="36"/>
      <c r="H1070" s="41"/>
    </row>
    <row r="1071" spans="1:8" s="2" customFormat="1" ht="16.899999999999999" customHeight="1">
      <c r="A1071" s="36"/>
      <c r="B1071" s="41"/>
      <c r="C1071" s="296" t="s">
        <v>21</v>
      </c>
      <c r="D1071" s="296" t="s">
        <v>4566</v>
      </c>
      <c r="E1071" s="19" t="s">
        <v>21</v>
      </c>
      <c r="F1071" s="297">
        <v>13.082000000000001</v>
      </c>
      <c r="G1071" s="36"/>
      <c r="H1071" s="41"/>
    </row>
    <row r="1072" spans="1:8" s="2" customFormat="1" ht="16.899999999999999" customHeight="1">
      <c r="A1072" s="36"/>
      <c r="B1072" s="41"/>
      <c r="C1072" s="296" t="s">
        <v>21</v>
      </c>
      <c r="D1072" s="296" t="s">
        <v>4567</v>
      </c>
      <c r="E1072" s="19" t="s">
        <v>21</v>
      </c>
      <c r="F1072" s="297">
        <v>8.7210000000000001</v>
      </c>
      <c r="G1072" s="36"/>
      <c r="H1072" s="41"/>
    </row>
    <row r="1073" spans="1:8" s="2" customFormat="1" ht="16.899999999999999" customHeight="1">
      <c r="A1073" s="36"/>
      <c r="B1073" s="41"/>
      <c r="C1073" s="296" t="s">
        <v>21</v>
      </c>
      <c r="D1073" s="296" t="s">
        <v>21</v>
      </c>
      <c r="E1073" s="19" t="s">
        <v>21</v>
      </c>
      <c r="F1073" s="297">
        <v>0</v>
      </c>
      <c r="G1073" s="36"/>
      <c r="H1073" s="41"/>
    </row>
    <row r="1074" spans="1:8" s="2" customFormat="1" ht="16.899999999999999" customHeight="1">
      <c r="A1074" s="36"/>
      <c r="B1074" s="41"/>
      <c r="C1074" s="296" t="s">
        <v>21</v>
      </c>
      <c r="D1074" s="296" t="s">
        <v>4568</v>
      </c>
      <c r="E1074" s="19" t="s">
        <v>21</v>
      </c>
      <c r="F1074" s="297">
        <v>0</v>
      </c>
      <c r="G1074" s="36"/>
      <c r="H1074" s="41"/>
    </row>
    <row r="1075" spans="1:8" s="2" customFormat="1" ht="16.899999999999999" customHeight="1">
      <c r="A1075" s="36"/>
      <c r="B1075" s="41"/>
      <c r="C1075" s="296" t="s">
        <v>21</v>
      </c>
      <c r="D1075" s="296" t="s">
        <v>4569</v>
      </c>
      <c r="E1075" s="19" t="s">
        <v>21</v>
      </c>
      <c r="F1075" s="297">
        <v>59.015999999999998</v>
      </c>
      <c r="G1075" s="36"/>
      <c r="H1075" s="41"/>
    </row>
    <row r="1076" spans="1:8" s="2" customFormat="1" ht="16.899999999999999" customHeight="1">
      <c r="A1076" s="36"/>
      <c r="B1076" s="41"/>
      <c r="C1076" s="296" t="s">
        <v>21</v>
      </c>
      <c r="D1076" s="296" t="s">
        <v>21</v>
      </c>
      <c r="E1076" s="19" t="s">
        <v>21</v>
      </c>
      <c r="F1076" s="297">
        <v>0</v>
      </c>
      <c r="G1076" s="36"/>
      <c r="H1076" s="41"/>
    </row>
    <row r="1077" spans="1:8" s="2" customFormat="1" ht="16.899999999999999" customHeight="1">
      <c r="A1077" s="36"/>
      <c r="B1077" s="41"/>
      <c r="C1077" s="296" t="s">
        <v>21</v>
      </c>
      <c r="D1077" s="296" t="s">
        <v>21</v>
      </c>
      <c r="E1077" s="19" t="s">
        <v>21</v>
      </c>
      <c r="F1077" s="297">
        <v>0</v>
      </c>
      <c r="G1077" s="36"/>
      <c r="H1077" s="41"/>
    </row>
    <row r="1078" spans="1:8" s="2" customFormat="1" ht="16.899999999999999" customHeight="1">
      <c r="A1078" s="36"/>
      <c r="B1078" s="41"/>
      <c r="C1078" s="296" t="s">
        <v>21</v>
      </c>
      <c r="D1078" s="296" t="s">
        <v>21</v>
      </c>
      <c r="E1078" s="19" t="s">
        <v>21</v>
      </c>
      <c r="F1078" s="297">
        <v>0</v>
      </c>
      <c r="G1078" s="36"/>
      <c r="H1078" s="41"/>
    </row>
    <row r="1079" spans="1:8" s="2" customFormat="1" ht="16.899999999999999" customHeight="1">
      <c r="A1079" s="36"/>
      <c r="B1079" s="41"/>
      <c r="C1079" s="296" t="s">
        <v>4351</v>
      </c>
      <c r="D1079" s="296" t="s">
        <v>240</v>
      </c>
      <c r="E1079" s="19" t="s">
        <v>21</v>
      </c>
      <c r="F1079" s="297">
        <v>649.178</v>
      </c>
      <c r="G1079" s="36"/>
      <c r="H1079" s="41"/>
    </row>
    <row r="1080" spans="1:8" s="2" customFormat="1" ht="16.899999999999999" customHeight="1">
      <c r="A1080" s="36"/>
      <c r="B1080" s="41"/>
      <c r="C1080" s="298" t="s">
        <v>5152</v>
      </c>
      <c r="D1080" s="36"/>
      <c r="E1080" s="36"/>
      <c r="F1080" s="36"/>
      <c r="G1080" s="36"/>
      <c r="H1080" s="41"/>
    </row>
    <row r="1081" spans="1:8" s="2" customFormat="1" ht="16.899999999999999" customHeight="1">
      <c r="A1081" s="36"/>
      <c r="B1081" s="41"/>
      <c r="C1081" s="296" t="s">
        <v>2688</v>
      </c>
      <c r="D1081" s="296" t="s">
        <v>2689</v>
      </c>
      <c r="E1081" s="19" t="s">
        <v>216</v>
      </c>
      <c r="F1081" s="297">
        <v>649.178</v>
      </c>
      <c r="G1081" s="36"/>
      <c r="H1081" s="41"/>
    </row>
    <row r="1082" spans="1:8" s="2" customFormat="1" ht="16.899999999999999" customHeight="1">
      <c r="A1082" s="36"/>
      <c r="B1082" s="41"/>
      <c r="C1082" s="296" t="s">
        <v>1062</v>
      </c>
      <c r="D1082" s="296" t="s">
        <v>1063</v>
      </c>
      <c r="E1082" s="19" t="s">
        <v>216</v>
      </c>
      <c r="F1082" s="297">
        <v>649.178</v>
      </c>
      <c r="G1082" s="36"/>
      <c r="H1082" s="41"/>
    </row>
    <row r="1083" spans="1:8" s="2" customFormat="1" ht="16.899999999999999" customHeight="1">
      <c r="A1083" s="36"/>
      <c r="B1083" s="41"/>
      <c r="C1083" s="296" t="s">
        <v>4557</v>
      </c>
      <c r="D1083" s="296" t="s">
        <v>2666</v>
      </c>
      <c r="E1083" s="19" t="s">
        <v>216</v>
      </c>
      <c r="F1083" s="297">
        <v>649.178</v>
      </c>
      <c r="G1083" s="36"/>
      <c r="H1083" s="41"/>
    </row>
    <row r="1084" spans="1:8" s="2" customFormat="1" ht="16.899999999999999" customHeight="1">
      <c r="A1084" s="36"/>
      <c r="B1084" s="41"/>
      <c r="C1084" s="292" t="s">
        <v>166</v>
      </c>
      <c r="D1084" s="293" t="s">
        <v>21</v>
      </c>
      <c r="E1084" s="294" t="s">
        <v>21</v>
      </c>
      <c r="F1084" s="295">
        <v>1239.578</v>
      </c>
      <c r="G1084" s="36"/>
      <c r="H1084" s="41"/>
    </row>
    <row r="1085" spans="1:8" s="2" customFormat="1" ht="16.899999999999999" customHeight="1">
      <c r="A1085" s="36"/>
      <c r="B1085" s="41"/>
      <c r="C1085" s="292" t="s">
        <v>162</v>
      </c>
      <c r="D1085" s="293" t="s">
        <v>21</v>
      </c>
      <c r="E1085" s="294" t="s">
        <v>21</v>
      </c>
      <c r="F1085" s="295">
        <v>57.2</v>
      </c>
      <c r="G1085" s="36"/>
      <c r="H1085" s="41"/>
    </row>
    <row r="1086" spans="1:8" s="2" customFormat="1" ht="16.899999999999999" customHeight="1">
      <c r="A1086" s="36"/>
      <c r="B1086" s="41"/>
      <c r="C1086" s="292" t="s">
        <v>1196</v>
      </c>
      <c r="D1086" s="293" t="s">
        <v>21</v>
      </c>
      <c r="E1086" s="294" t="s">
        <v>21</v>
      </c>
      <c r="F1086" s="295">
        <v>442.3</v>
      </c>
      <c r="G1086" s="36"/>
      <c r="H1086" s="41"/>
    </row>
    <row r="1087" spans="1:8" s="2" customFormat="1" ht="16.899999999999999" customHeight="1">
      <c r="A1087" s="36"/>
      <c r="B1087" s="41"/>
      <c r="C1087" s="292" t="s">
        <v>1198</v>
      </c>
      <c r="D1087" s="293" t="s">
        <v>21</v>
      </c>
      <c r="E1087" s="294" t="s">
        <v>21</v>
      </c>
      <c r="F1087" s="295">
        <v>11.7</v>
      </c>
      <c r="G1087" s="36"/>
      <c r="H1087" s="41"/>
    </row>
    <row r="1088" spans="1:8" s="2" customFormat="1" ht="16.899999999999999" customHeight="1">
      <c r="A1088" s="36"/>
      <c r="B1088" s="41"/>
      <c r="C1088" s="292" t="s">
        <v>1200</v>
      </c>
      <c r="D1088" s="293" t="s">
        <v>21</v>
      </c>
      <c r="E1088" s="294" t="s">
        <v>21</v>
      </c>
      <c r="F1088" s="295">
        <v>105.56</v>
      </c>
      <c r="G1088" s="36"/>
      <c r="H1088" s="41"/>
    </row>
    <row r="1089" spans="1:8" s="2" customFormat="1" ht="16.899999999999999" customHeight="1">
      <c r="A1089" s="36"/>
      <c r="B1089" s="41"/>
      <c r="C1089" s="296" t="s">
        <v>21</v>
      </c>
      <c r="D1089" s="296" t="s">
        <v>1362</v>
      </c>
      <c r="E1089" s="19" t="s">
        <v>21</v>
      </c>
      <c r="F1089" s="297">
        <v>0</v>
      </c>
      <c r="G1089" s="36"/>
      <c r="H1089" s="41"/>
    </row>
    <row r="1090" spans="1:8" s="2" customFormat="1" ht="16.899999999999999" customHeight="1">
      <c r="A1090" s="36"/>
      <c r="B1090" s="41"/>
      <c r="C1090" s="296" t="s">
        <v>21</v>
      </c>
      <c r="D1090" s="296" t="s">
        <v>2560</v>
      </c>
      <c r="E1090" s="19" t="s">
        <v>21</v>
      </c>
      <c r="F1090" s="297">
        <v>0</v>
      </c>
      <c r="G1090" s="36"/>
      <c r="H1090" s="41"/>
    </row>
    <row r="1091" spans="1:8" s="2" customFormat="1" ht="16.899999999999999" customHeight="1">
      <c r="A1091" s="36"/>
      <c r="B1091" s="41"/>
      <c r="C1091" s="296" t="s">
        <v>21</v>
      </c>
      <c r="D1091" s="296" t="s">
        <v>4548</v>
      </c>
      <c r="E1091" s="19" t="s">
        <v>21</v>
      </c>
      <c r="F1091" s="297">
        <v>27.7</v>
      </c>
      <c r="G1091" s="36"/>
      <c r="H1091" s="41"/>
    </row>
    <row r="1092" spans="1:8" s="2" customFormat="1" ht="16.899999999999999" customHeight="1">
      <c r="A1092" s="36"/>
      <c r="B1092" s="41"/>
      <c r="C1092" s="296" t="s">
        <v>21</v>
      </c>
      <c r="D1092" s="296" t="s">
        <v>21</v>
      </c>
      <c r="E1092" s="19" t="s">
        <v>21</v>
      </c>
      <c r="F1092" s="297">
        <v>0</v>
      </c>
      <c r="G1092" s="36"/>
      <c r="H1092" s="41"/>
    </row>
    <row r="1093" spans="1:8" s="2" customFormat="1" ht="16.899999999999999" customHeight="1">
      <c r="A1093" s="36"/>
      <c r="B1093" s="41"/>
      <c r="C1093" s="296" t="s">
        <v>21</v>
      </c>
      <c r="D1093" s="296" t="s">
        <v>4379</v>
      </c>
      <c r="E1093" s="19" t="s">
        <v>21</v>
      </c>
      <c r="F1093" s="297">
        <v>0</v>
      </c>
      <c r="G1093" s="36"/>
      <c r="H1093" s="41"/>
    </row>
    <row r="1094" spans="1:8" s="2" customFormat="1" ht="16.899999999999999" customHeight="1">
      <c r="A1094" s="36"/>
      <c r="B1094" s="41"/>
      <c r="C1094" s="296" t="s">
        <v>21</v>
      </c>
      <c r="D1094" s="296" t="s">
        <v>2560</v>
      </c>
      <c r="E1094" s="19" t="s">
        <v>21</v>
      </c>
      <c r="F1094" s="297">
        <v>0</v>
      </c>
      <c r="G1094" s="36"/>
      <c r="H1094" s="41"/>
    </row>
    <row r="1095" spans="1:8" s="2" customFormat="1" ht="16.899999999999999" customHeight="1">
      <c r="A1095" s="36"/>
      <c r="B1095" s="41"/>
      <c r="C1095" s="296" t="s">
        <v>21</v>
      </c>
      <c r="D1095" s="296" t="s">
        <v>4549</v>
      </c>
      <c r="E1095" s="19" t="s">
        <v>21</v>
      </c>
      <c r="F1095" s="297">
        <v>31</v>
      </c>
      <c r="G1095" s="36"/>
      <c r="H1095" s="41"/>
    </row>
    <row r="1096" spans="1:8" s="2" customFormat="1" ht="16.899999999999999" customHeight="1">
      <c r="A1096" s="36"/>
      <c r="B1096" s="41"/>
      <c r="C1096" s="296" t="s">
        <v>21</v>
      </c>
      <c r="D1096" s="296" t="s">
        <v>4550</v>
      </c>
      <c r="E1096" s="19" t="s">
        <v>21</v>
      </c>
      <c r="F1096" s="297">
        <v>24.02</v>
      </c>
      <c r="G1096" s="36"/>
      <c r="H1096" s="41"/>
    </row>
    <row r="1097" spans="1:8" s="2" customFormat="1" ht="16.899999999999999" customHeight="1">
      <c r="A1097" s="36"/>
      <c r="B1097" s="41"/>
      <c r="C1097" s="296" t="s">
        <v>21</v>
      </c>
      <c r="D1097" s="296" t="s">
        <v>4551</v>
      </c>
      <c r="E1097" s="19" t="s">
        <v>21</v>
      </c>
      <c r="F1097" s="297">
        <v>22.84</v>
      </c>
      <c r="G1097" s="36"/>
      <c r="H1097" s="41"/>
    </row>
    <row r="1098" spans="1:8" s="2" customFormat="1" ht="16.899999999999999" customHeight="1">
      <c r="A1098" s="36"/>
      <c r="B1098" s="41"/>
      <c r="C1098" s="296" t="s">
        <v>21</v>
      </c>
      <c r="D1098" s="296" t="s">
        <v>21</v>
      </c>
      <c r="E1098" s="19" t="s">
        <v>21</v>
      </c>
      <c r="F1098" s="297">
        <v>0</v>
      </c>
      <c r="G1098" s="36"/>
      <c r="H1098" s="41"/>
    </row>
    <row r="1099" spans="1:8" s="2" customFormat="1" ht="16.899999999999999" customHeight="1">
      <c r="A1099" s="36"/>
      <c r="B1099" s="41"/>
      <c r="C1099" s="296" t="s">
        <v>1200</v>
      </c>
      <c r="D1099" s="296" t="s">
        <v>240</v>
      </c>
      <c r="E1099" s="19" t="s">
        <v>21</v>
      </c>
      <c r="F1099" s="297">
        <v>105.56</v>
      </c>
      <c r="G1099" s="36"/>
      <c r="H1099" s="41"/>
    </row>
    <row r="1100" spans="1:8" s="2" customFormat="1" ht="16.899999999999999" customHeight="1">
      <c r="A1100" s="36"/>
      <c r="B1100" s="41"/>
      <c r="C1100" s="298" t="s">
        <v>5152</v>
      </c>
      <c r="D1100" s="36"/>
      <c r="E1100" s="36"/>
      <c r="F1100" s="36"/>
      <c r="G1100" s="36"/>
      <c r="H1100" s="41"/>
    </row>
    <row r="1101" spans="1:8" s="2" customFormat="1" ht="16.899999999999999" customHeight="1">
      <c r="A1101" s="36"/>
      <c r="B1101" s="41"/>
      <c r="C1101" s="296" t="s">
        <v>2584</v>
      </c>
      <c r="D1101" s="296" t="s">
        <v>2585</v>
      </c>
      <c r="E1101" s="19" t="s">
        <v>438</v>
      </c>
      <c r="F1101" s="297">
        <v>105.56</v>
      </c>
      <c r="G1101" s="36"/>
      <c r="H1101" s="41"/>
    </row>
    <row r="1102" spans="1:8" s="2" customFormat="1" ht="16.899999999999999" customHeight="1">
      <c r="A1102" s="36"/>
      <c r="B1102" s="41"/>
      <c r="C1102" s="296" t="s">
        <v>2593</v>
      </c>
      <c r="D1102" s="296" t="s">
        <v>2594</v>
      </c>
      <c r="E1102" s="19" t="s">
        <v>438</v>
      </c>
      <c r="F1102" s="297">
        <v>116.116</v>
      </c>
      <c r="G1102" s="36"/>
      <c r="H1102" s="41"/>
    </row>
    <row r="1103" spans="1:8" s="2" customFormat="1" ht="16.899999999999999" customHeight="1">
      <c r="A1103" s="36"/>
      <c r="B1103" s="41"/>
      <c r="C1103" s="292" t="s">
        <v>5232</v>
      </c>
      <c r="D1103" s="293" t="s">
        <v>21</v>
      </c>
      <c r="E1103" s="294" t="s">
        <v>21</v>
      </c>
      <c r="F1103" s="295">
        <v>590.16200000000003</v>
      </c>
      <c r="G1103" s="36"/>
      <c r="H1103" s="41"/>
    </row>
    <row r="1104" spans="1:8" s="2" customFormat="1" ht="26.45" customHeight="1">
      <c r="A1104" s="36"/>
      <c r="B1104" s="41"/>
      <c r="C1104" s="291" t="s">
        <v>5233</v>
      </c>
      <c r="D1104" s="291" t="s">
        <v>87</v>
      </c>
      <c r="E1104" s="36"/>
      <c r="F1104" s="36"/>
      <c r="G1104" s="36"/>
      <c r="H1104" s="41"/>
    </row>
    <row r="1105" spans="1:8" s="2" customFormat="1" ht="16.899999999999999" customHeight="1">
      <c r="A1105" s="36"/>
      <c r="B1105" s="41"/>
      <c r="C1105" s="292" t="s">
        <v>158</v>
      </c>
      <c r="D1105" s="293" t="s">
        <v>21</v>
      </c>
      <c r="E1105" s="294" t="s">
        <v>21</v>
      </c>
      <c r="F1105" s="295">
        <v>16.600000000000001</v>
      </c>
      <c r="G1105" s="36"/>
      <c r="H1105" s="41"/>
    </row>
    <row r="1106" spans="1:8" s="2" customFormat="1" ht="16.899999999999999" customHeight="1">
      <c r="A1106" s="36"/>
      <c r="B1106" s="41"/>
      <c r="C1106" s="296" t="s">
        <v>21</v>
      </c>
      <c r="D1106" s="296" t="s">
        <v>461</v>
      </c>
      <c r="E1106" s="19" t="s">
        <v>21</v>
      </c>
      <c r="F1106" s="297">
        <v>0</v>
      </c>
      <c r="G1106" s="36"/>
      <c r="H1106" s="41"/>
    </row>
    <row r="1107" spans="1:8" s="2" customFormat="1" ht="16.899999999999999" customHeight="1">
      <c r="A1107" s="36"/>
      <c r="B1107" s="41"/>
      <c r="C1107" s="296" t="s">
        <v>21</v>
      </c>
      <c r="D1107" s="296" t="s">
        <v>479</v>
      </c>
      <c r="E1107" s="19" t="s">
        <v>21</v>
      </c>
      <c r="F1107" s="297">
        <v>1.04</v>
      </c>
      <c r="G1107" s="36"/>
      <c r="H1107" s="41"/>
    </row>
    <row r="1108" spans="1:8" s="2" customFormat="1" ht="16.899999999999999" customHeight="1">
      <c r="A1108" s="36"/>
      <c r="B1108" s="41"/>
      <c r="C1108" s="296" t="s">
        <v>21</v>
      </c>
      <c r="D1108" s="296" t="s">
        <v>480</v>
      </c>
      <c r="E1108" s="19" t="s">
        <v>21</v>
      </c>
      <c r="F1108" s="297">
        <v>6.72</v>
      </c>
      <c r="G1108" s="36"/>
      <c r="H1108" s="41"/>
    </row>
    <row r="1109" spans="1:8" s="2" customFormat="1" ht="16.899999999999999" customHeight="1">
      <c r="A1109" s="36"/>
      <c r="B1109" s="41"/>
      <c r="C1109" s="296" t="s">
        <v>21</v>
      </c>
      <c r="D1109" s="296" t="s">
        <v>481</v>
      </c>
      <c r="E1109" s="19" t="s">
        <v>21</v>
      </c>
      <c r="F1109" s="297">
        <v>7.68</v>
      </c>
      <c r="G1109" s="36"/>
      <c r="H1109" s="41"/>
    </row>
    <row r="1110" spans="1:8" s="2" customFormat="1" ht="16.899999999999999" customHeight="1">
      <c r="A1110" s="36"/>
      <c r="B1110" s="41"/>
      <c r="C1110" s="296" t="s">
        <v>21</v>
      </c>
      <c r="D1110" s="296" t="s">
        <v>482</v>
      </c>
      <c r="E1110" s="19" t="s">
        <v>21</v>
      </c>
      <c r="F1110" s="297">
        <v>0.84</v>
      </c>
      <c r="G1110" s="36"/>
      <c r="H1110" s="41"/>
    </row>
    <row r="1111" spans="1:8" s="2" customFormat="1" ht="16.899999999999999" customHeight="1">
      <c r="A1111" s="36"/>
      <c r="B1111" s="41"/>
      <c r="C1111" s="296" t="s">
        <v>21</v>
      </c>
      <c r="D1111" s="296" t="s">
        <v>483</v>
      </c>
      <c r="E1111" s="19" t="s">
        <v>21</v>
      </c>
      <c r="F1111" s="297">
        <v>0.32</v>
      </c>
      <c r="G1111" s="36"/>
      <c r="H1111" s="41"/>
    </row>
    <row r="1112" spans="1:8" s="2" customFormat="1" ht="16.899999999999999" customHeight="1">
      <c r="A1112" s="36"/>
      <c r="B1112" s="41"/>
      <c r="C1112" s="296" t="s">
        <v>158</v>
      </c>
      <c r="D1112" s="296" t="s">
        <v>240</v>
      </c>
      <c r="E1112" s="19" t="s">
        <v>21</v>
      </c>
      <c r="F1112" s="297">
        <v>16.600000000000001</v>
      </c>
      <c r="G1112" s="36"/>
      <c r="H1112" s="41"/>
    </row>
    <row r="1113" spans="1:8" s="2" customFormat="1" ht="16.899999999999999" customHeight="1">
      <c r="A1113" s="36"/>
      <c r="B1113" s="41"/>
      <c r="C1113" s="292" t="s">
        <v>126</v>
      </c>
      <c r="D1113" s="293" t="s">
        <v>21</v>
      </c>
      <c r="E1113" s="294" t="s">
        <v>21</v>
      </c>
      <c r="F1113" s="295">
        <v>59</v>
      </c>
      <c r="G1113" s="36"/>
      <c r="H1113" s="41"/>
    </row>
    <row r="1114" spans="1:8" s="2" customFormat="1" ht="16.899999999999999" customHeight="1">
      <c r="A1114" s="36"/>
      <c r="B1114" s="41"/>
      <c r="C1114" s="296" t="s">
        <v>21</v>
      </c>
      <c r="D1114" s="296" t="s">
        <v>440</v>
      </c>
      <c r="E1114" s="19" t="s">
        <v>21</v>
      </c>
      <c r="F1114" s="297">
        <v>0</v>
      </c>
      <c r="G1114" s="36"/>
      <c r="H1114" s="41"/>
    </row>
    <row r="1115" spans="1:8" s="2" customFormat="1" ht="16.899999999999999" customHeight="1">
      <c r="A1115" s="36"/>
      <c r="B1115" s="41"/>
      <c r="C1115" s="296" t="s">
        <v>21</v>
      </c>
      <c r="D1115" s="296" t="s">
        <v>441</v>
      </c>
      <c r="E1115" s="19" t="s">
        <v>21</v>
      </c>
      <c r="F1115" s="297">
        <v>59</v>
      </c>
      <c r="G1115" s="36"/>
      <c r="H1115" s="41"/>
    </row>
    <row r="1116" spans="1:8" s="2" customFormat="1" ht="16.899999999999999" customHeight="1">
      <c r="A1116" s="36"/>
      <c r="B1116" s="41"/>
      <c r="C1116" s="296" t="s">
        <v>126</v>
      </c>
      <c r="D1116" s="296" t="s">
        <v>240</v>
      </c>
      <c r="E1116" s="19" t="s">
        <v>21</v>
      </c>
      <c r="F1116" s="297">
        <v>59</v>
      </c>
      <c r="G1116" s="36"/>
      <c r="H1116" s="41"/>
    </row>
    <row r="1117" spans="1:8" s="2" customFormat="1" ht="16.899999999999999" customHeight="1">
      <c r="A1117" s="36"/>
      <c r="B1117" s="41"/>
      <c r="C1117" s="292" t="s">
        <v>925</v>
      </c>
      <c r="D1117" s="293" t="s">
        <v>21</v>
      </c>
      <c r="E1117" s="294" t="s">
        <v>21</v>
      </c>
      <c r="F1117" s="295">
        <v>150.5</v>
      </c>
      <c r="G1117" s="36"/>
      <c r="H1117" s="41"/>
    </row>
    <row r="1118" spans="1:8" s="2" customFormat="1" ht="16.899999999999999" customHeight="1">
      <c r="A1118" s="36"/>
      <c r="B1118" s="41"/>
      <c r="C1118" s="296" t="s">
        <v>21</v>
      </c>
      <c r="D1118" s="296" t="s">
        <v>924</v>
      </c>
      <c r="E1118" s="19" t="s">
        <v>21</v>
      </c>
      <c r="F1118" s="297">
        <v>0</v>
      </c>
      <c r="G1118" s="36"/>
      <c r="H1118" s="41"/>
    </row>
    <row r="1119" spans="1:8" s="2" customFormat="1" ht="16.899999999999999" customHeight="1">
      <c r="A1119" s="36"/>
      <c r="B1119" s="41"/>
      <c r="C1119" s="296" t="s">
        <v>21</v>
      </c>
      <c r="D1119" s="296" t="s">
        <v>560</v>
      </c>
      <c r="E1119" s="19" t="s">
        <v>21</v>
      </c>
      <c r="F1119" s="297">
        <v>150.5</v>
      </c>
      <c r="G1119" s="36"/>
      <c r="H1119" s="41"/>
    </row>
    <row r="1120" spans="1:8" s="2" customFormat="1" ht="16.899999999999999" customHeight="1">
      <c r="A1120" s="36"/>
      <c r="B1120" s="41"/>
      <c r="C1120" s="296" t="s">
        <v>925</v>
      </c>
      <c r="D1120" s="296" t="s">
        <v>240</v>
      </c>
      <c r="E1120" s="19" t="s">
        <v>21</v>
      </c>
      <c r="F1120" s="297">
        <v>150.5</v>
      </c>
      <c r="G1120" s="36"/>
      <c r="H1120" s="41"/>
    </row>
    <row r="1121" spans="1:8" s="2" customFormat="1" ht="16.899999999999999" customHeight="1">
      <c r="A1121" s="36"/>
      <c r="B1121" s="41"/>
      <c r="C1121" s="292" t="s">
        <v>140</v>
      </c>
      <c r="D1121" s="293" t="s">
        <v>21</v>
      </c>
      <c r="E1121" s="294" t="s">
        <v>21</v>
      </c>
      <c r="F1121" s="295">
        <v>180.6</v>
      </c>
      <c r="G1121" s="36"/>
      <c r="H1121" s="41"/>
    </row>
    <row r="1122" spans="1:8" s="2" customFormat="1" ht="16.899999999999999" customHeight="1">
      <c r="A1122" s="36"/>
      <c r="B1122" s="41"/>
      <c r="C1122" s="296" t="s">
        <v>21</v>
      </c>
      <c r="D1122" s="296" t="s">
        <v>5234</v>
      </c>
      <c r="E1122" s="19" t="s">
        <v>21</v>
      </c>
      <c r="F1122" s="297">
        <v>0</v>
      </c>
      <c r="G1122" s="36"/>
      <c r="H1122" s="41"/>
    </row>
    <row r="1123" spans="1:8" s="2" customFormat="1" ht="16.899999999999999" customHeight="1">
      <c r="A1123" s="36"/>
      <c r="B1123" s="41"/>
      <c r="C1123" s="296" t="s">
        <v>21</v>
      </c>
      <c r="D1123" s="296" t="s">
        <v>853</v>
      </c>
      <c r="E1123" s="19" t="s">
        <v>21</v>
      </c>
      <c r="F1123" s="297">
        <v>180.6</v>
      </c>
      <c r="G1123" s="36"/>
      <c r="H1123" s="41"/>
    </row>
    <row r="1124" spans="1:8" s="2" customFormat="1" ht="16.899999999999999" customHeight="1">
      <c r="A1124" s="36"/>
      <c r="B1124" s="41"/>
      <c r="C1124" s="296" t="s">
        <v>140</v>
      </c>
      <c r="D1124" s="296" t="s">
        <v>240</v>
      </c>
      <c r="E1124" s="19" t="s">
        <v>21</v>
      </c>
      <c r="F1124" s="297">
        <v>180.6</v>
      </c>
      <c r="G1124" s="36"/>
      <c r="H1124" s="41"/>
    </row>
    <row r="1125" spans="1:8" s="2" customFormat="1" ht="16.899999999999999" customHeight="1">
      <c r="A1125" s="36"/>
      <c r="B1125" s="41"/>
      <c r="C1125" s="292" t="s">
        <v>160</v>
      </c>
      <c r="D1125" s="293" t="s">
        <v>21</v>
      </c>
      <c r="E1125" s="294" t="s">
        <v>21</v>
      </c>
      <c r="F1125" s="295">
        <v>158.02500000000001</v>
      </c>
      <c r="G1125" s="36"/>
      <c r="H1125" s="41"/>
    </row>
    <row r="1126" spans="1:8" s="2" customFormat="1" ht="16.899999999999999" customHeight="1">
      <c r="A1126" s="36"/>
      <c r="B1126" s="41"/>
      <c r="C1126" s="296" t="s">
        <v>21</v>
      </c>
      <c r="D1126" s="296" t="s">
        <v>560</v>
      </c>
      <c r="E1126" s="19" t="s">
        <v>21</v>
      </c>
      <c r="F1126" s="297">
        <v>150.5</v>
      </c>
      <c r="G1126" s="36"/>
      <c r="H1126" s="41"/>
    </row>
    <row r="1127" spans="1:8" s="2" customFormat="1" ht="16.899999999999999" customHeight="1">
      <c r="A1127" s="36"/>
      <c r="B1127" s="41"/>
      <c r="C1127" s="296" t="s">
        <v>21</v>
      </c>
      <c r="D1127" s="296" t="s">
        <v>549</v>
      </c>
      <c r="E1127" s="19" t="s">
        <v>21</v>
      </c>
      <c r="F1127" s="297">
        <v>0</v>
      </c>
      <c r="G1127" s="36"/>
      <c r="H1127" s="41"/>
    </row>
    <row r="1128" spans="1:8" s="2" customFormat="1" ht="16.899999999999999" customHeight="1">
      <c r="A1128" s="36"/>
      <c r="B1128" s="41"/>
      <c r="C1128" s="296" t="s">
        <v>21</v>
      </c>
      <c r="D1128" s="296" t="s">
        <v>561</v>
      </c>
      <c r="E1128" s="19" t="s">
        <v>21</v>
      </c>
      <c r="F1128" s="297">
        <v>7.5250000000000004</v>
      </c>
      <c r="G1128" s="36"/>
      <c r="H1128" s="41"/>
    </row>
    <row r="1129" spans="1:8" s="2" customFormat="1" ht="16.899999999999999" customHeight="1">
      <c r="A1129" s="36"/>
      <c r="B1129" s="41"/>
      <c r="C1129" s="296" t="s">
        <v>160</v>
      </c>
      <c r="D1129" s="296" t="s">
        <v>240</v>
      </c>
      <c r="E1129" s="19" t="s">
        <v>21</v>
      </c>
      <c r="F1129" s="297">
        <v>158.02500000000001</v>
      </c>
      <c r="G1129" s="36"/>
      <c r="H1129" s="41"/>
    </row>
    <row r="1130" spans="1:8" s="2" customFormat="1" ht="16.899999999999999" customHeight="1">
      <c r="A1130" s="36"/>
      <c r="B1130" s="41"/>
      <c r="C1130" s="292" t="s">
        <v>644</v>
      </c>
      <c r="D1130" s="293" t="s">
        <v>21</v>
      </c>
      <c r="E1130" s="294" t="s">
        <v>21</v>
      </c>
      <c r="F1130" s="295">
        <v>26</v>
      </c>
      <c r="G1130" s="36"/>
      <c r="H1130" s="41"/>
    </row>
    <row r="1131" spans="1:8" s="2" customFormat="1" ht="16.899999999999999" customHeight="1">
      <c r="A1131" s="36"/>
      <c r="B1131" s="41"/>
      <c r="C1131" s="296" t="s">
        <v>21</v>
      </c>
      <c r="D1131" s="296" t="s">
        <v>642</v>
      </c>
      <c r="E1131" s="19" t="s">
        <v>21</v>
      </c>
      <c r="F1131" s="297">
        <v>0</v>
      </c>
      <c r="G1131" s="36"/>
      <c r="H1131" s="41"/>
    </row>
    <row r="1132" spans="1:8" s="2" customFormat="1" ht="16.899999999999999" customHeight="1">
      <c r="A1132" s="36"/>
      <c r="B1132" s="41"/>
      <c r="C1132" s="296" t="s">
        <v>21</v>
      </c>
      <c r="D1132" s="296" t="s">
        <v>643</v>
      </c>
      <c r="E1132" s="19" t="s">
        <v>21</v>
      </c>
      <c r="F1132" s="297">
        <v>26</v>
      </c>
      <c r="G1132" s="36"/>
      <c r="H1132" s="41"/>
    </row>
    <row r="1133" spans="1:8" s="2" customFormat="1" ht="16.899999999999999" customHeight="1">
      <c r="A1133" s="36"/>
      <c r="B1133" s="41"/>
      <c r="C1133" s="296" t="s">
        <v>644</v>
      </c>
      <c r="D1133" s="296" t="s">
        <v>240</v>
      </c>
      <c r="E1133" s="19" t="s">
        <v>21</v>
      </c>
      <c r="F1133" s="297">
        <v>26</v>
      </c>
      <c r="G1133" s="36"/>
      <c r="H1133" s="41"/>
    </row>
    <row r="1134" spans="1:8" s="2" customFormat="1" ht="16.899999999999999" customHeight="1">
      <c r="A1134" s="36"/>
      <c r="B1134" s="41"/>
      <c r="C1134" s="292" t="s">
        <v>1142</v>
      </c>
      <c r="D1134" s="293" t="s">
        <v>21</v>
      </c>
      <c r="E1134" s="294" t="s">
        <v>21</v>
      </c>
      <c r="F1134" s="295">
        <v>3711.5720000000001</v>
      </c>
      <c r="G1134" s="36"/>
      <c r="H1134" s="41"/>
    </row>
    <row r="1135" spans="1:8" s="2" customFormat="1" ht="16.899999999999999" customHeight="1">
      <c r="A1135" s="36"/>
      <c r="B1135" s="41"/>
      <c r="C1135" s="296" t="s">
        <v>21</v>
      </c>
      <c r="D1135" s="296" t="s">
        <v>1076</v>
      </c>
      <c r="E1135" s="19" t="s">
        <v>21</v>
      </c>
      <c r="F1135" s="297">
        <v>0</v>
      </c>
      <c r="G1135" s="36"/>
      <c r="H1135" s="41"/>
    </row>
    <row r="1136" spans="1:8" s="2" customFormat="1" ht="16.899999999999999" customHeight="1">
      <c r="A1136" s="36"/>
      <c r="B1136" s="41"/>
      <c r="C1136" s="296" t="s">
        <v>21</v>
      </c>
      <c r="D1136" s="296" t="s">
        <v>5088</v>
      </c>
      <c r="E1136" s="19" t="s">
        <v>21</v>
      </c>
      <c r="F1136" s="297">
        <v>0</v>
      </c>
      <c r="G1136" s="36"/>
      <c r="H1136" s="41"/>
    </row>
    <row r="1137" spans="1:8" s="2" customFormat="1" ht="16.899999999999999" customHeight="1">
      <c r="A1137" s="36"/>
      <c r="B1137" s="41"/>
      <c r="C1137" s="296" t="s">
        <v>21</v>
      </c>
      <c r="D1137" s="296" t="s">
        <v>998</v>
      </c>
      <c r="E1137" s="19" t="s">
        <v>21</v>
      </c>
      <c r="F1137" s="297">
        <v>0</v>
      </c>
      <c r="G1137" s="36"/>
      <c r="H1137" s="41"/>
    </row>
    <row r="1138" spans="1:8" s="2" customFormat="1" ht="16.899999999999999" customHeight="1">
      <c r="A1138" s="36"/>
      <c r="B1138" s="41"/>
      <c r="C1138" s="296" t="s">
        <v>21</v>
      </c>
      <c r="D1138" s="296" t="s">
        <v>1077</v>
      </c>
      <c r="E1138" s="19" t="s">
        <v>21</v>
      </c>
      <c r="F1138" s="297">
        <v>0</v>
      </c>
      <c r="G1138" s="36"/>
      <c r="H1138" s="41"/>
    </row>
    <row r="1139" spans="1:8" s="2" customFormat="1" ht="16.899999999999999" customHeight="1">
      <c r="A1139" s="36"/>
      <c r="B1139" s="41"/>
      <c r="C1139" s="296" t="s">
        <v>21</v>
      </c>
      <c r="D1139" s="296" t="s">
        <v>5089</v>
      </c>
      <c r="E1139" s="19" t="s">
        <v>21</v>
      </c>
      <c r="F1139" s="297">
        <v>193.47499999999999</v>
      </c>
      <c r="G1139" s="36"/>
      <c r="H1139" s="41"/>
    </row>
    <row r="1140" spans="1:8" s="2" customFormat="1" ht="16.899999999999999" customHeight="1">
      <c r="A1140" s="36"/>
      <c r="B1140" s="41"/>
      <c r="C1140" s="296" t="s">
        <v>21</v>
      </c>
      <c r="D1140" s="296" t="s">
        <v>5016</v>
      </c>
      <c r="E1140" s="19" t="s">
        <v>21</v>
      </c>
      <c r="F1140" s="297">
        <v>0</v>
      </c>
      <c r="G1140" s="36"/>
      <c r="H1140" s="41"/>
    </row>
    <row r="1141" spans="1:8" s="2" customFormat="1" ht="16.899999999999999" customHeight="1">
      <c r="A1141" s="36"/>
      <c r="B1141" s="41"/>
      <c r="C1141" s="296" t="s">
        <v>21</v>
      </c>
      <c r="D1141" s="296" t="s">
        <v>5090</v>
      </c>
      <c r="E1141" s="19" t="s">
        <v>21</v>
      </c>
      <c r="F1141" s="297">
        <v>54.8</v>
      </c>
      <c r="G1141" s="36"/>
      <c r="H1141" s="41"/>
    </row>
    <row r="1142" spans="1:8" s="2" customFormat="1" ht="16.899999999999999" customHeight="1">
      <c r="A1142" s="36"/>
      <c r="B1142" s="41"/>
      <c r="C1142" s="296" t="s">
        <v>21</v>
      </c>
      <c r="D1142" s="296" t="s">
        <v>4903</v>
      </c>
      <c r="E1142" s="19" t="s">
        <v>21</v>
      </c>
      <c r="F1142" s="297">
        <v>0</v>
      </c>
      <c r="G1142" s="36"/>
      <c r="H1142" s="41"/>
    </row>
    <row r="1143" spans="1:8" s="2" customFormat="1" ht="16.899999999999999" customHeight="1">
      <c r="A1143" s="36"/>
      <c r="B1143" s="41"/>
      <c r="C1143" s="296" t="s">
        <v>21</v>
      </c>
      <c r="D1143" s="296" t="s">
        <v>5090</v>
      </c>
      <c r="E1143" s="19" t="s">
        <v>21</v>
      </c>
      <c r="F1143" s="297">
        <v>54.8</v>
      </c>
      <c r="G1143" s="36"/>
      <c r="H1143" s="41"/>
    </row>
    <row r="1144" spans="1:8" s="2" customFormat="1" ht="16.899999999999999" customHeight="1">
      <c r="A1144" s="36"/>
      <c r="B1144" s="41"/>
      <c r="C1144" s="296" t="s">
        <v>21</v>
      </c>
      <c r="D1144" s="296" t="s">
        <v>999</v>
      </c>
      <c r="E1144" s="19" t="s">
        <v>21</v>
      </c>
      <c r="F1144" s="297">
        <v>0</v>
      </c>
      <c r="G1144" s="36"/>
      <c r="H1144" s="41"/>
    </row>
    <row r="1145" spans="1:8" s="2" customFormat="1" ht="16.899999999999999" customHeight="1">
      <c r="A1145" s="36"/>
      <c r="B1145" s="41"/>
      <c r="C1145" s="296" t="s">
        <v>21</v>
      </c>
      <c r="D1145" s="296" t="s">
        <v>5091</v>
      </c>
      <c r="E1145" s="19" t="s">
        <v>21</v>
      </c>
      <c r="F1145" s="297">
        <v>52.5</v>
      </c>
      <c r="G1145" s="36"/>
      <c r="H1145" s="41"/>
    </row>
    <row r="1146" spans="1:8" s="2" customFormat="1" ht="16.899999999999999" customHeight="1">
      <c r="A1146" s="36"/>
      <c r="B1146" s="41"/>
      <c r="C1146" s="296" t="s">
        <v>21</v>
      </c>
      <c r="D1146" s="296" t="s">
        <v>1079</v>
      </c>
      <c r="E1146" s="19" t="s">
        <v>21</v>
      </c>
      <c r="F1146" s="297">
        <v>0</v>
      </c>
      <c r="G1146" s="36"/>
      <c r="H1146" s="41"/>
    </row>
    <row r="1147" spans="1:8" s="2" customFormat="1" ht="16.899999999999999" customHeight="1">
      <c r="A1147" s="36"/>
      <c r="B1147" s="41"/>
      <c r="C1147" s="296" t="s">
        <v>21</v>
      </c>
      <c r="D1147" s="296" t="s">
        <v>5092</v>
      </c>
      <c r="E1147" s="19" t="s">
        <v>21</v>
      </c>
      <c r="F1147" s="297">
        <v>46.368000000000002</v>
      </c>
      <c r="G1147" s="36"/>
      <c r="H1147" s="41"/>
    </row>
    <row r="1148" spans="1:8" s="2" customFormat="1" ht="16.899999999999999" customHeight="1">
      <c r="A1148" s="36"/>
      <c r="B1148" s="41"/>
      <c r="C1148" s="296" t="s">
        <v>21</v>
      </c>
      <c r="D1148" s="296" t="s">
        <v>21</v>
      </c>
      <c r="E1148" s="19" t="s">
        <v>21</v>
      </c>
      <c r="F1148" s="297">
        <v>0</v>
      </c>
      <c r="G1148" s="36"/>
      <c r="H1148" s="41"/>
    </row>
    <row r="1149" spans="1:8" s="2" customFormat="1" ht="16.899999999999999" customHeight="1">
      <c r="A1149" s="36"/>
      <c r="B1149" s="41"/>
      <c r="C1149" s="296" t="s">
        <v>21</v>
      </c>
      <c r="D1149" s="296" t="s">
        <v>5093</v>
      </c>
      <c r="E1149" s="19" t="s">
        <v>21</v>
      </c>
      <c r="F1149" s="297">
        <v>0</v>
      </c>
      <c r="G1149" s="36"/>
      <c r="H1149" s="41"/>
    </row>
    <row r="1150" spans="1:8" s="2" customFormat="1" ht="16.899999999999999" customHeight="1">
      <c r="A1150" s="36"/>
      <c r="B1150" s="41"/>
      <c r="C1150" s="296" t="s">
        <v>21</v>
      </c>
      <c r="D1150" s="296" t="s">
        <v>1077</v>
      </c>
      <c r="E1150" s="19" t="s">
        <v>21</v>
      </c>
      <c r="F1150" s="297">
        <v>0</v>
      </c>
      <c r="G1150" s="36"/>
      <c r="H1150" s="41"/>
    </row>
    <row r="1151" spans="1:8" s="2" customFormat="1" ht="16.899999999999999" customHeight="1">
      <c r="A1151" s="36"/>
      <c r="B1151" s="41"/>
      <c r="C1151" s="296" t="s">
        <v>21</v>
      </c>
      <c r="D1151" s="296" t="s">
        <v>5094</v>
      </c>
      <c r="E1151" s="19" t="s">
        <v>21</v>
      </c>
      <c r="F1151" s="297">
        <v>192.05500000000001</v>
      </c>
      <c r="G1151" s="36"/>
      <c r="H1151" s="41"/>
    </row>
    <row r="1152" spans="1:8" s="2" customFormat="1" ht="16.899999999999999" customHeight="1">
      <c r="A1152" s="36"/>
      <c r="B1152" s="41"/>
      <c r="C1152" s="296" t="s">
        <v>21</v>
      </c>
      <c r="D1152" s="296" t="s">
        <v>5095</v>
      </c>
      <c r="E1152" s="19" t="s">
        <v>21</v>
      </c>
      <c r="F1152" s="297">
        <v>0</v>
      </c>
      <c r="G1152" s="36"/>
      <c r="H1152" s="41"/>
    </row>
    <row r="1153" spans="1:8" s="2" customFormat="1" ht="16.899999999999999" customHeight="1">
      <c r="A1153" s="36"/>
      <c r="B1153" s="41"/>
      <c r="C1153" s="296" t="s">
        <v>21</v>
      </c>
      <c r="D1153" s="296" t="s">
        <v>5096</v>
      </c>
      <c r="E1153" s="19" t="s">
        <v>21</v>
      </c>
      <c r="F1153" s="297">
        <v>36.21</v>
      </c>
      <c r="G1153" s="36"/>
      <c r="H1153" s="41"/>
    </row>
    <row r="1154" spans="1:8" s="2" customFormat="1" ht="16.899999999999999" customHeight="1">
      <c r="A1154" s="36"/>
      <c r="B1154" s="41"/>
      <c r="C1154" s="296" t="s">
        <v>21</v>
      </c>
      <c r="D1154" s="296" t="s">
        <v>4464</v>
      </c>
      <c r="E1154" s="19" t="s">
        <v>21</v>
      </c>
      <c r="F1154" s="297">
        <v>0</v>
      </c>
      <c r="G1154" s="36"/>
      <c r="H1154" s="41"/>
    </row>
    <row r="1155" spans="1:8" s="2" customFormat="1" ht="16.899999999999999" customHeight="1">
      <c r="A1155" s="36"/>
      <c r="B1155" s="41"/>
      <c r="C1155" s="296" t="s">
        <v>21</v>
      </c>
      <c r="D1155" s="296" t="s">
        <v>5096</v>
      </c>
      <c r="E1155" s="19" t="s">
        <v>21</v>
      </c>
      <c r="F1155" s="297">
        <v>36.21</v>
      </c>
      <c r="G1155" s="36"/>
      <c r="H1155" s="41"/>
    </row>
    <row r="1156" spans="1:8" s="2" customFormat="1" ht="16.899999999999999" customHeight="1">
      <c r="A1156" s="36"/>
      <c r="B1156" s="41"/>
      <c r="C1156" s="296" t="s">
        <v>21</v>
      </c>
      <c r="D1156" s="296" t="s">
        <v>5097</v>
      </c>
      <c r="E1156" s="19" t="s">
        <v>21</v>
      </c>
      <c r="F1156" s="297">
        <v>0</v>
      </c>
      <c r="G1156" s="36"/>
      <c r="H1156" s="41"/>
    </row>
    <row r="1157" spans="1:8" s="2" customFormat="1" ht="16.899999999999999" customHeight="1">
      <c r="A1157" s="36"/>
      <c r="B1157" s="41"/>
      <c r="C1157" s="296" t="s">
        <v>21</v>
      </c>
      <c r="D1157" s="296" t="s">
        <v>5098</v>
      </c>
      <c r="E1157" s="19" t="s">
        <v>21</v>
      </c>
      <c r="F1157" s="297">
        <v>71.91</v>
      </c>
      <c r="G1157" s="36"/>
      <c r="H1157" s="41"/>
    </row>
    <row r="1158" spans="1:8" s="2" customFormat="1" ht="16.899999999999999" customHeight="1">
      <c r="A1158" s="36"/>
      <c r="B1158" s="41"/>
      <c r="C1158" s="296" t="s">
        <v>21</v>
      </c>
      <c r="D1158" s="296" t="s">
        <v>5099</v>
      </c>
      <c r="E1158" s="19" t="s">
        <v>21</v>
      </c>
      <c r="F1158" s="297">
        <v>0</v>
      </c>
      <c r="G1158" s="36"/>
      <c r="H1158" s="41"/>
    </row>
    <row r="1159" spans="1:8" s="2" customFormat="1" ht="16.899999999999999" customHeight="1">
      <c r="A1159" s="36"/>
      <c r="B1159" s="41"/>
      <c r="C1159" s="296" t="s">
        <v>21</v>
      </c>
      <c r="D1159" s="296" t="s">
        <v>5098</v>
      </c>
      <c r="E1159" s="19" t="s">
        <v>21</v>
      </c>
      <c r="F1159" s="297">
        <v>71.91</v>
      </c>
      <c r="G1159" s="36"/>
      <c r="H1159" s="41"/>
    </row>
    <row r="1160" spans="1:8" s="2" customFormat="1" ht="16.899999999999999" customHeight="1">
      <c r="A1160" s="36"/>
      <c r="B1160" s="41"/>
      <c r="C1160" s="296" t="s">
        <v>21</v>
      </c>
      <c r="D1160" s="296" t="s">
        <v>5100</v>
      </c>
      <c r="E1160" s="19" t="s">
        <v>21</v>
      </c>
      <c r="F1160" s="297">
        <v>0</v>
      </c>
      <c r="G1160" s="36"/>
      <c r="H1160" s="41"/>
    </row>
    <row r="1161" spans="1:8" s="2" customFormat="1" ht="16.899999999999999" customHeight="1">
      <c r="A1161" s="36"/>
      <c r="B1161" s="41"/>
      <c r="C1161" s="296" t="s">
        <v>21</v>
      </c>
      <c r="D1161" s="296" t="s">
        <v>5101</v>
      </c>
      <c r="E1161" s="19" t="s">
        <v>21</v>
      </c>
      <c r="F1161" s="297">
        <v>23.846</v>
      </c>
      <c r="G1161" s="36"/>
      <c r="H1161" s="41"/>
    </row>
    <row r="1162" spans="1:8" s="2" customFormat="1" ht="16.899999999999999" customHeight="1">
      <c r="A1162" s="36"/>
      <c r="B1162" s="41"/>
      <c r="C1162" s="296" t="s">
        <v>21</v>
      </c>
      <c r="D1162" s="296" t="s">
        <v>21</v>
      </c>
      <c r="E1162" s="19" t="s">
        <v>21</v>
      </c>
      <c r="F1162" s="297">
        <v>0</v>
      </c>
      <c r="G1162" s="36"/>
      <c r="H1162" s="41"/>
    </row>
    <row r="1163" spans="1:8" s="2" customFormat="1" ht="16.899999999999999" customHeight="1">
      <c r="A1163" s="36"/>
      <c r="B1163" s="41"/>
      <c r="C1163" s="296" t="s">
        <v>21</v>
      </c>
      <c r="D1163" s="296" t="s">
        <v>5102</v>
      </c>
      <c r="E1163" s="19" t="s">
        <v>21</v>
      </c>
      <c r="F1163" s="297">
        <v>0</v>
      </c>
      <c r="G1163" s="36"/>
      <c r="H1163" s="41"/>
    </row>
    <row r="1164" spans="1:8" s="2" customFormat="1" ht="16.899999999999999" customHeight="1">
      <c r="A1164" s="36"/>
      <c r="B1164" s="41"/>
      <c r="C1164" s="296" t="s">
        <v>21</v>
      </c>
      <c r="D1164" s="296" t="s">
        <v>1077</v>
      </c>
      <c r="E1164" s="19" t="s">
        <v>21</v>
      </c>
      <c r="F1164" s="297">
        <v>0</v>
      </c>
      <c r="G1164" s="36"/>
      <c r="H1164" s="41"/>
    </row>
    <row r="1165" spans="1:8" s="2" customFormat="1" ht="16.899999999999999" customHeight="1">
      <c r="A1165" s="36"/>
      <c r="B1165" s="41"/>
      <c r="C1165" s="296" t="s">
        <v>21</v>
      </c>
      <c r="D1165" s="296" t="s">
        <v>5103</v>
      </c>
      <c r="E1165" s="19" t="s">
        <v>21</v>
      </c>
      <c r="F1165" s="297">
        <v>166.14</v>
      </c>
      <c r="G1165" s="36"/>
      <c r="H1165" s="41"/>
    </row>
    <row r="1166" spans="1:8" s="2" customFormat="1" ht="16.899999999999999" customHeight="1">
      <c r="A1166" s="36"/>
      <c r="B1166" s="41"/>
      <c r="C1166" s="296" t="s">
        <v>21</v>
      </c>
      <c r="D1166" s="296" t="s">
        <v>4457</v>
      </c>
      <c r="E1166" s="19" t="s">
        <v>21</v>
      </c>
      <c r="F1166" s="297">
        <v>0</v>
      </c>
      <c r="G1166" s="36"/>
      <c r="H1166" s="41"/>
    </row>
    <row r="1167" spans="1:8" s="2" customFormat="1" ht="16.899999999999999" customHeight="1">
      <c r="A1167" s="36"/>
      <c r="B1167" s="41"/>
      <c r="C1167" s="296" t="s">
        <v>21</v>
      </c>
      <c r="D1167" s="296" t="s">
        <v>5096</v>
      </c>
      <c r="E1167" s="19" t="s">
        <v>21</v>
      </c>
      <c r="F1167" s="297">
        <v>36.21</v>
      </c>
      <c r="G1167" s="36"/>
      <c r="H1167" s="41"/>
    </row>
    <row r="1168" spans="1:8" s="2" customFormat="1" ht="16.899999999999999" customHeight="1">
      <c r="A1168" s="36"/>
      <c r="B1168" s="41"/>
      <c r="C1168" s="296" t="s">
        <v>21</v>
      </c>
      <c r="D1168" s="296" t="s">
        <v>4462</v>
      </c>
      <c r="E1168" s="19" t="s">
        <v>21</v>
      </c>
      <c r="F1168" s="297">
        <v>0</v>
      </c>
      <c r="G1168" s="36"/>
      <c r="H1168" s="41"/>
    </row>
    <row r="1169" spans="1:8" s="2" customFormat="1" ht="16.899999999999999" customHeight="1">
      <c r="A1169" s="36"/>
      <c r="B1169" s="41"/>
      <c r="C1169" s="296" t="s">
        <v>21</v>
      </c>
      <c r="D1169" s="296" t="s">
        <v>5096</v>
      </c>
      <c r="E1169" s="19" t="s">
        <v>21</v>
      </c>
      <c r="F1169" s="297">
        <v>36.21</v>
      </c>
      <c r="G1169" s="36"/>
      <c r="H1169" s="41"/>
    </row>
    <row r="1170" spans="1:8" s="2" customFormat="1" ht="16.899999999999999" customHeight="1">
      <c r="A1170" s="36"/>
      <c r="B1170" s="41"/>
      <c r="C1170" s="296" t="s">
        <v>21</v>
      </c>
      <c r="D1170" s="296" t="s">
        <v>5104</v>
      </c>
      <c r="E1170" s="19" t="s">
        <v>21</v>
      </c>
      <c r="F1170" s="297">
        <v>0</v>
      </c>
      <c r="G1170" s="36"/>
      <c r="H1170" s="41"/>
    </row>
    <row r="1171" spans="1:8" s="2" customFormat="1" ht="16.899999999999999" customHeight="1">
      <c r="A1171" s="36"/>
      <c r="B1171" s="41"/>
      <c r="C1171" s="296" t="s">
        <v>21</v>
      </c>
      <c r="D1171" s="296" t="s">
        <v>5101</v>
      </c>
      <c r="E1171" s="19" t="s">
        <v>21</v>
      </c>
      <c r="F1171" s="297">
        <v>23.846</v>
      </c>
      <c r="G1171" s="36"/>
      <c r="H1171" s="41"/>
    </row>
    <row r="1172" spans="1:8" s="2" customFormat="1" ht="16.899999999999999" customHeight="1">
      <c r="A1172" s="36"/>
      <c r="B1172" s="41"/>
      <c r="C1172" s="296" t="s">
        <v>21</v>
      </c>
      <c r="D1172" s="296" t="s">
        <v>5105</v>
      </c>
      <c r="E1172" s="19" t="s">
        <v>21</v>
      </c>
      <c r="F1172" s="297">
        <v>0</v>
      </c>
      <c r="G1172" s="36"/>
      <c r="H1172" s="41"/>
    </row>
    <row r="1173" spans="1:8" s="2" customFormat="1" ht="16.899999999999999" customHeight="1">
      <c r="A1173" s="36"/>
      <c r="B1173" s="41"/>
      <c r="C1173" s="296" t="s">
        <v>21</v>
      </c>
      <c r="D1173" s="296" t="s">
        <v>5106</v>
      </c>
      <c r="E1173" s="19" t="s">
        <v>21</v>
      </c>
      <c r="F1173" s="297">
        <v>12.96</v>
      </c>
      <c r="G1173" s="36"/>
      <c r="H1173" s="41"/>
    </row>
    <row r="1174" spans="1:8" s="2" customFormat="1" ht="16.899999999999999" customHeight="1">
      <c r="A1174" s="36"/>
      <c r="B1174" s="41"/>
      <c r="C1174" s="296" t="s">
        <v>21</v>
      </c>
      <c r="D1174" s="296" t="s">
        <v>5107</v>
      </c>
      <c r="E1174" s="19" t="s">
        <v>21</v>
      </c>
      <c r="F1174" s="297">
        <v>0</v>
      </c>
      <c r="G1174" s="36"/>
      <c r="H1174" s="41"/>
    </row>
    <row r="1175" spans="1:8" s="2" customFormat="1" ht="16.899999999999999" customHeight="1">
      <c r="A1175" s="36"/>
      <c r="B1175" s="41"/>
      <c r="C1175" s="296" t="s">
        <v>21</v>
      </c>
      <c r="D1175" s="296" t="s">
        <v>5108</v>
      </c>
      <c r="E1175" s="19" t="s">
        <v>21</v>
      </c>
      <c r="F1175" s="297">
        <v>6.9</v>
      </c>
      <c r="G1175" s="36"/>
      <c r="H1175" s="41"/>
    </row>
    <row r="1176" spans="1:8" s="2" customFormat="1" ht="16.899999999999999" customHeight="1">
      <c r="A1176" s="36"/>
      <c r="B1176" s="41"/>
      <c r="C1176" s="296" t="s">
        <v>21</v>
      </c>
      <c r="D1176" s="296" t="s">
        <v>5109</v>
      </c>
      <c r="E1176" s="19" t="s">
        <v>21</v>
      </c>
      <c r="F1176" s="297">
        <v>3.3</v>
      </c>
      <c r="G1176" s="36"/>
      <c r="H1176" s="41"/>
    </row>
    <row r="1177" spans="1:8" s="2" customFormat="1" ht="16.899999999999999" customHeight="1">
      <c r="A1177" s="36"/>
      <c r="B1177" s="41"/>
      <c r="C1177" s="296" t="s">
        <v>21</v>
      </c>
      <c r="D1177" s="296" t="s">
        <v>5110</v>
      </c>
      <c r="E1177" s="19" t="s">
        <v>21</v>
      </c>
      <c r="F1177" s="297">
        <v>3.1</v>
      </c>
      <c r="G1177" s="36"/>
      <c r="H1177" s="41"/>
    </row>
    <row r="1178" spans="1:8" s="2" customFormat="1" ht="16.899999999999999" customHeight="1">
      <c r="A1178" s="36"/>
      <c r="B1178" s="41"/>
      <c r="C1178" s="296" t="s">
        <v>21</v>
      </c>
      <c r="D1178" s="296" t="s">
        <v>5111</v>
      </c>
      <c r="E1178" s="19" t="s">
        <v>21</v>
      </c>
      <c r="F1178" s="297">
        <v>3.7</v>
      </c>
      <c r="G1178" s="36"/>
      <c r="H1178" s="41"/>
    </row>
    <row r="1179" spans="1:8" s="2" customFormat="1" ht="16.899999999999999" customHeight="1">
      <c r="A1179" s="36"/>
      <c r="B1179" s="41"/>
      <c r="C1179" s="296" t="s">
        <v>21</v>
      </c>
      <c r="D1179" s="296" t="s">
        <v>5112</v>
      </c>
      <c r="E1179" s="19" t="s">
        <v>21</v>
      </c>
      <c r="F1179" s="297">
        <v>7</v>
      </c>
      <c r="G1179" s="36"/>
      <c r="H1179" s="41"/>
    </row>
    <row r="1180" spans="1:8" s="2" customFormat="1" ht="16.899999999999999" customHeight="1">
      <c r="A1180" s="36"/>
      <c r="B1180" s="41"/>
      <c r="C1180" s="296" t="s">
        <v>21</v>
      </c>
      <c r="D1180" s="296" t="s">
        <v>5113</v>
      </c>
      <c r="E1180" s="19" t="s">
        <v>21</v>
      </c>
      <c r="F1180" s="297">
        <v>8</v>
      </c>
      <c r="G1180" s="36"/>
      <c r="H1180" s="41"/>
    </row>
    <row r="1181" spans="1:8" s="2" customFormat="1" ht="16.899999999999999" customHeight="1">
      <c r="A1181" s="36"/>
      <c r="B1181" s="41"/>
      <c r="C1181" s="296" t="s">
        <v>21</v>
      </c>
      <c r="D1181" s="296" t="s">
        <v>5114</v>
      </c>
      <c r="E1181" s="19" t="s">
        <v>21</v>
      </c>
      <c r="F1181" s="297">
        <v>0</v>
      </c>
      <c r="G1181" s="36"/>
      <c r="H1181" s="41"/>
    </row>
    <row r="1182" spans="1:8" s="2" customFormat="1" ht="16.899999999999999" customHeight="1">
      <c r="A1182" s="36"/>
      <c r="B1182" s="41"/>
      <c r="C1182" s="296" t="s">
        <v>21</v>
      </c>
      <c r="D1182" s="296" t="s">
        <v>5113</v>
      </c>
      <c r="E1182" s="19" t="s">
        <v>21</v>
      </c>
      <c r="F1182" s="297">
        <v>8</v>
      </c>
      <c r="G1182" s="36"/>
      <c r="H1182" s="41"/>
    </row>
    <row r="1183" spans="1:8" s="2" customFormat="1" ht="16.899999999999999" customHeight="1">
      <c r="A1183" s="36"/>
      <c r="B1183" s="41"/>
      <c r="C1183" s="296" t="s">
        <v>21</v>
      </c>
      <c r="D1183" s="296" t="s">
        <v>5115</v>
      </c>
      <c r="E1183" s="19" t="s">
        <v>21</v>
      </c>
      <c r="F1183" s="297">
        <v>2.7</v>
      </c>
      <c r="G1183" s="36"/>
      <c r="H1183" s="41"/>
    </row>
    <row r="1184" spans="1:8" s="2" customFormat="1" ht="16.899999999999999" customHeight="1">
      <c r="A1184" s="36"/>
      <c r="B1184" s="41"/>
      <c r="C1184" s="296" t="s">
        <v>21</v>
      </c>
      <c r="D1184" s="296" t="s">
        <v>5116</v>
      </c>
      <c r="E1184" s="19" t="s">
        <v>21</v>
      </c>
      <c r="F1184" s="297">
        <v>4</v>
      </c>
      <c r="G1184" s="36"/>
      <c r="H1184" s="41"/>
    </row>
    <row r="1185" spans="1:8" s="2" customFormat="1" ht="16.899999999999999" customHeight="1">
      <c r="A1185" s="36"/>
      <c r="B1185" s="41"/>
      <c r="C1185" s="296" t="s">
        <v>21</v>
      </c>
      <c r="D1185" s="296" t="s">
        <v>5110</v>
      </c>
      <c r="E1185" s="19" t="s">
        <v>21</v>
      </c>
      <c r="F1185" s="297">
        <v>3.1</v>
      </c>
      <c r="G1185" s="36"/>
      <c r="H1185" s="41"/>
    </row>
    <row r="1186" spans="1:8" s="2" customFormat="1" ht="16.899999999999999" customHeight="1">
      <c r="A1186" s="36"/>
      <c r="B1186" s="41"/>
      <c r="C1186" s="296" t="s">
        <v>21</v>
      </c>
      <c r="D1186" s="296" t="s">
        <v>5117</v>
      </c>
      <c r="E1186" s="19" t="s">
        <v>21</v>
      </c>
      <c r="F1186" s="297">
        <v>14.4</v>
      </c>
      <c r="G1186" s="36"/>
      <c r="H1186" s="41"/>
    </row>
    <row r="1187" spans="1:8" s="2" customFormat="1" ht="16.899999999999999" customHeight="1">
      <c r="A1187" s="36"/>
      <c r="B1187" s="41"/>
      <c r="C1187" s="296" t="s">
        <v>21</v>
      </c>
      <c r="D1187" s="296" t="s">
        <v>5118</v>
      </c>
      <c r="E1187" s="19" t="s">
        <v>21</v>
      </c>
      <c r="F1187" s="297">
        <v>0</v>
      </c>
      <c r="G1187" s="36"/>
      <c r="H1187" s="41"/>
    </row>
    <row r="1188" spans="1:8" s="2" customFormat="1" ht="16.899999999999999" customHeight="1">
      <c r="A1188" s="36"/>
      <c r="B1188" s="41"/>
      <c r="C1188" s="296" t="s">
        <v>21</v>
      </c>
      <c r="D1188" s="296" t="s">
        <v>5106</v>
      </c>
      <c r="E1188" s="19" t="s">
        <v>21</v>
      </c>
      <c r="F1188" s="297">
        <v>12.96</v>
      </c>
      <c r="G1188" s="36"/>
      <c r="H1188" s="41"/>
    </row>
    <row r="1189" spans="1:8" s="2" customFormat="1" ht="16.899999999999999" customHeight="1">
      <c r="A1189" s="36"/>
      <c r="B1189" s="41"/>
      <c r="C1189" s="296" t="s">
        <v>21</v>
      </c>
      <c r="D1189" s="296" t="s">
        <v>21</v>
      </c>
      <c r="E1189" s="19" t="s">
        <v>21</v>
      </c>
      <c r="F1189" s="297">
        <v>0</v>
      </c>
      <c r="G1189" s="36"/>
      <c r="H1189" s="41"/>
    </row>
    <row r="1190" spans="1:8" s="2" customFormat="1" ht="16.899999999999999" customHeight="1">
      <c r="A1190" s="36"/>
      <c r="B1190" s="41"/>
      <c r="C1190" s="296" t="s">
        <v>21</v>
      </c>
      <c r="D1190" s="296" t="s">
        <v>1088</v>
      </c>
      <c r="E1190" s="19" t="s">
        <v>21</v>
      </c>
      <c r="F1190" s="297">
        <v>0</v>
      </c>
      <c r="G1190" s="36"/>
      <c r="H1190" s="41"/>
    </row>
    <row r="1191" spans="1:8" s="2" customFormat="1" ht="16.899999999999999" customHeight="1">
      <c r="A1191" s="36"/>
      <c r="B1191" s="41"/>
      <c r="C1191" s="296" t="s">
        <v>21</v>
      </c>
      <c r="D1191" s="296" t="s">
        <v>5119</v>
      </c>
      <c r="E1191" s="19" t="s">
        <v>21</v>
      </c>
      <c r="F1191" s="297">
        <v>0</v>
      </c>
      <c r="G1191" s="36"/>
      <c r="H1191" s="41"/>
    </row>
    <row r="1192" spans="1:8" s="2" customFormat="1" ht="16.899999999999999" customHeight="1">
      <c r="A1192" s="36"/>
      <c r="B1192" s="41"/>
      <c r="C1192" s="296" t="s">
        <v>21</v>
      </c>
      <c r="D1192" s="296" t="s">
        <v>998</v>
      </c>
      <c r="E1192" s="19" t="s">
        <v>21</v>
      </c>
      <c r="F1192" s="297">
        <v>0</v>
      </c>
      <c r="G1192" s="36"/>
      <c r="H1192" s="41"/>
    </row>
    <row r="1193" spans="1:8" s="2" customFormat="1" ht="16.899999999999999" customHeight="1">
      <c r="A1193" s="36"/>
      <c r="B1193" s="41"/>
      <c r="C1193" s="296" t="s">
        <v>21</v>
      </c>
      <c r="D1193" s="296" t="s">
        <v>1077</v>
      </c>
      <c r="E1193" s="19" t="s">
        <v>21</v>
      </c>
      <c r="F1193" s="297">
        <v>0</v>
      </c>
      <c r="G1193" s="36"/>
      <c r="H1193" s="41"/>
    </row>
    <row r="1194" spans="1:8" s="2" customFormat="1" ht="16.899999999999999" customHeight="1">
      <c r="A1194" s="36"/>
      <c r="B1194" s="41"/>
      <c r="C1194" s="296" t="s">
        <v>21</v>
      </c>
      <c r="D1194" s="296" t="s">
        <v>5120</v>
      </c>
      <c r="E1194" s="19" t="s">
        <v>21</v>
      </c>
      <c r="F1194" s="297">
        <v>402.84</v>
      </c>
      <c r="G1194" s="36"/>
      <c r="H1194" s="41"/>
    </row>
    <row r="1195" spans="1:8" s="2" customFormat="1" ht="16.899999999999999" customHeight="1">
      <c r="A1195" s="36"/>
      <c r="B1195" s="41"/>
      <c r="C1195" s="296" t="s">
        <v>21</v>
      </c>
      <c r="D1195" s="296" t="s">
        <v>5121</v>
      </c>
      <c r="E1195" s="19" t="s">
        <v>21</v>
      </c>
      <c r="F1195" s="297">
        <v>-22.11</v>
      </c>
      <c r="G1195" s="36"/>
      <c r="H1195" s="41"/>
    </row>
    <row r="1196" spans="1:8" s="2" customFormat="1" ht="16.899999999999999" customHeight="1">
      <c r="A1196" s="36"/>
      <c r="B1196" s="41"/>
      <c r="C1196" s="296" t="s">
        <v>21</v>
      </c>
      <c r="D1196" s="296" t="s">
        <v>5016</v>
      </c>
      <c r="E1196" s="19" t="s">
        <v>21</v>
      </c>
      <c r="F1196" s="297">
        <v>0</v>
      </c>
      <c r="G1196" s="36"/>
      <c r="H1196" s="41"/>
    </row>
    <row r="1197" spans="1:8" s="2" customFormat="1" ht="16.899999999999999" customHeight="1">
      <c r="A1197" s="36"/>
      <c r="B1197" s="41"/>
      <c r="C1197" s="296" t="s">
        <v>21</v>
      </c>
      <c r="D1197" s="296" t="s">
        <v>5122</v>
      </c>
      <c r="E1197" s="19" t="s">
        <v>21</v>
      </c>
      <c r="F1197" s="297">
        <v>136.08000000000001</v>
      </c>
      <c r="G1197" s="36"/>
      <c r="H1197" s="41"/>
    </row>
    <row r="1198" spans="1:8" s="2" customFormat="1" ht="16.899999999999999" customHeight="1">
      <c r="A1198" s="36"/>
      <c r="B1198" s="41"/>
      <c r="C1198" s="296" t="s">
        <v>21</v>
      </c>
      <c r="D1198" s="296" t="s">
        <v>5123</v>
      </c>
      <c r="E1198" s="19" t="s">
        <v>21</v>
      </c>
      <c r="F1198" s="297">
        <v>-35.28</v>
      </c>
      <c r="G1198" s="36"/>
      <c r="H1198" s="41"/>
    </row>
    <row r="1199" spans="1:8" s="2" customFormat="1" ht="16.899999999999999" customHeight="1">
      <c r="A1199" s="36"/>
      <c r="B1199" s="41"/>
      <c r="C1199" s="296" t="s">
        <v>21</v>
      </c>
      <c r="D1199" s="296" t="s">
        <v>4903</v>
      </c>
      <c r="E1199" s="19" t="s">
        <v>21</v>
      </c>
      <c r="F1199" s="297">
        <v>0</v>
      </c>
      <c r="G1199" s="36"/>
      <c r="H1199" s="41"/>
    </row>
    <row r="1200" spans="1:8" s="2" customFormat="1" ht="16.899999999999999" customHeight="1">
      <c r="A1200" s="36"/>
      <c r="B1200" s="41"/>
      <c r="C1200" s="296" t="s">
        <v>21</v>
      </c>
      <c r="D1200" s="296" t="s">
        <v>5122</v>
      </c>
      <c r="E1200" s="19" t="s">
        <v>21</v>
      </c>
      <c r="F1200" s="297">
        <v>136.08000000000001</v>
      </c>
      <c r="G1200" s="36"/>
      <c r="H1200" s="41"/>
    </row>
    <row r="1201" spans="1:8" s="2" customFormat="1" ht="16.899999999999999" customHeight="1">
      <c r="A1201" s="36"/>
      <c r="B1201" s="41"/>
      <c r="C1201" s="296" t="s">
        <v>21</v>
      </c>
      <c r="D1201" s="296" t="s">
        <v>5123</v>
      </c>
      <c r="E1201" s="19" t="s">
        <v>21</v>
      </c>
      <c r="F1201" s="297">
        <v>-35.28</v>
      </c>
      <c r="G1201" s="36"/>
      <c r="H1201" s="41"/>
    </row>
    <row r="1202" spans="1:8" s="2" customFormat="1" ht="16.899999999999999" customHeight="1">
      <c r="A1202" s="36"/>
      <c r="B1202" s="41"/>
      <c r="C1202" s="296" t="s">
        <v>21</v>
      </c>
      <c r="D1202" s="296" t="s">
        <v>999</v>
      </c>
      <c r="E1202" s="19" t="s">
        <v>21</v>
      </c>
      <c r="F1202" s="297">
        <v>0</v>
      </c>
      <c r="G1202" s="36"/>
      <c r="H1202" s="41"/>
    </row>
    <row r="1203" spans="1:8" s="2" customFormat="1" ht="16.899999999999999" customHeight="1">
      <c r="A1203" s="36"/>
      <c r="B1203" s="41"/>
      <c r="C1203" s="296" t="s">
        <v>21</v>
      </c>
      <c r="D1203" s="296" t="s">
        <v>5124</v>
      </c>
      <c r="E1203" s="19" t="s">
        <v>21</v>
      </c>
      <c r="F1203" s="297">
        <v>92.82</v>
      </c>
      <c r="G1203" s="36"/>
      <c r="H1203" s="41"/>
    </row>
    <row r="1204" spans="1:8" s="2" customFormat="1" ht="16.899999999999999" customHeight="1">
      <c r="A1204" s="36"/>
      <c r="B1204" s="41"/>
      <c r="C1204" s="296" t="s">
        <v>21</v>
      </c>
      <c r="D1204" s="296" t="s">
        <v>5125</v>
      </c>
      <c r="E1204" s="19" t="s">
        <v>21</v>
      </c>
      <c r="F1204" s="297">
        <v>-21.9</v>
      </c>
      <c r="G1204" s="36"/>
      <c r="H1204" s="41"/>
    </row>
    <row r="1205" spans="1:8" s="2" customFormat="1" ht="16.899999999999999" customHeight="1">
      <c r="A1205" s="36"/>
      <c r="B1205" s="41"/>
      <c r="C1205" s="296" t="s">
        <v>21</v>
      </c>
      <c r="D1205" s="296" t="s">
        <v>1079</v>
      </c>
      <c r="E1205" s="19" t="s">
        <v>21</v>
      </c>
      <c r="F1205" s="297">
        <v>0</v>
      </c>
      <c r="G1205" s="36"/>
      <c r="H1205" s="41"/>
    </row>
    <row r="1206" spans="1:8" s="2" customFormat="1" ht="16.899999999999999" customHeight="1">
      <c r="A1206" s="36"/>
      <c r="B1206" s="41"/>
      <c r="C1206" s="296" t="s">
        <v>21</v>
      </c>
      <c r="D1206" s="296" t="s">
        <v>5126</v>
      </c>
      <c r="E1206" s="19" t="s">
        <v>21</v>
      </c>
      <c r="F1206" s="297">
        <v>63.8</v>
      </c>
      <c r="G1206" s="36"/>
      <c r="H1206" s="41"/>
    </row>
    <row r="1207" spans="1:8" s="2" customFormat="1" ht="16.899999999999999" customHeight="1">
      <c r="A1207" s="36"/>
      <c r="B1207" s="41"/>
      <c r="C1207" s="296" t="s">
        <v>21</v>
      </c>
      <c r="D1207" s="296" t="s">
        <v>21</v>
      </c>
      <c r="E1207" s="19" t="s">
        <v>21</v>
      </c>
      <c r="F1207" s="297">
        <v>0</v>
      </c>
      <c r="G1207" s="36"/>
      <c r="H1207" s="41"/>
    </row>
    <row r="1208" spans="1:8" s="2" customFormat="1" ht="16.899999999999999" customHeight="1">
      <c r="A1208" s="36"/>
      <c r="B1208" s="41"/>
      <c r="C1208" s="296" t="s">
        <v>21</v>
      </c>
      <c r="D1208" s="296" t="s">
        <v>21</v>
      </c>
      <c r="E1208" s="19" t="s">
        <v>21</v>
      </c>
      <c r="F1208" s="297">
        <v>0</v>
      </c>
      <c r="G1208" s="36"/>
      <c r="H1208" s="41"/>
    </row>
    <row r="1209" spans="1:8" s="2" customFormat="1" ht="16.899999999999999" customHeight="1">
      <c r="A1209" s="36"/>
      <c r="B1209" s="41"/>
      <c r="C1209" s="296" t="s">
        <v>21</v>
      </c>
      <c r="D1209" s="296" t="s">
        <v>4922</v>
      </c>
      <c r="E1209" s="19" t="s">
        <v>21</v>
      </c>
      <c r="F1209" s="297">
        <v>0</v>
      </c>
      <c r="G1209" s="36"/>
      <c r="H1209" s="41"/>
    </row>
    <row r="1210" spans="1:8" s="2" customFormat="1" ht="16.899999999999999" customHeight="1">
      <c r="A1210" s="36"/>
      <c r="B1210" s="41"/>
      <c r="C1210" s="296" t="s">
        <v>21</v>
      </c>
      <c r="D1210" s="296" t="s">
        <v>1077</v>
      </c>
      <c r="E1210" s="19" t="s">
        <v>21</v>
      </c>
      <c r="F1210" s="297">
        <v>0</v>
      </c>
      <c r="G1210" s="36"/>
      <c r="H1210" s="41"/>
    </row>
    <row r="1211" spans="1:8" s="2" customFormat="1" ht="16.899999999999999" customHeight="1">
      <c r="A1211" s="36"/>
      <c r="B1211" s="41"/>
      <c r="C1211" s="296" t="s">
        <v>21</v>
      </c>
      <c r="D1211" s="296" t="s">
        <v>5127</v>
      </c>
      <c r="E1211" s="19" t="s">
        <v>21</v>
      </c>
      <c r="F1211" s="297">
        <v>290.42</v>
      </c>
      <c r="G1211" s="36"/>
      <c r="H1211" s="41"/>
    </row>
    <row r="1212" spans="1:8" s="2" customFormat="1" ht="16.899999999999999" customHeight="1">
      <c r="A1212" s="36"/>
      <c r="B1212" s="41"/>
      <c r="C1212" s="296" t="s">
        <v>21</v>
      </c>
      <c r="D1212" s="296" t="s">
        <v>5128</v>
      </c>
      <c r="E1212" s="19" t="s">
        <v>21</v>
      </c>
      <c r="F1212" s="297">
        <v>-18.8</v>
      </c>
      <c r="G1212" s="36"/>
      <c r="H1212" s="41"/>
    </row>
    <row r="1213" spans="1:8" s="2" customFormat="1" ht="16.899999999999999" customHeight="1">
      <c r="A1213" s="36"/>
      <c r="B1213" s="41"/>
      <c r="C1213" s="296" t="s">
        <v>21</v>
      </c>
      <c r="D1213" s="296" t="s">
        <v>5095</v>
      </c>
      <c r="E1213" s="19" t="s">
        <v>21</v>
      </c>
      <c r="F1213" s="297">
        <v>0</v>
      </c>
      <c r="G1213" s="36"/>
      <c r="H1213" s="41"/>
    </row>
    <row r="1214" spans="1:8" s="2" customFormat="1" ht="16.899999999999999" customHeight="1">
      <c r="A1214" s="36"/>
      <c r="B1214" s="41"/>
      <c r="C1214" s="296" t="s">
        <v>21</v>
      </c>
      <c r="D1214" s="296" t="s">
        <v>5129</v>
      </c>
      <c r="E1214" s="19" t="s">
        <v>21</v>
      </c>
      <c r="F1214" s="297">
        <v>63.44</v>
      </c>
      <c r="G1214" s="36"/>
      <c r="H1214" s="41"/>
    </row>
    <row r="1215" spans="1:8" s="2" customFormat="1" ht="16.899999999999999" customHeight="1">
      <c r="A1215" s="36"/>
      <c r="B1215" s="41"/>
      <c r="C1215" s="296" t="s">
        <v>21</v>
      </c>
      <c r="D1215" s="296" t="s">
        <v>4464</v>
      </c>
      <c r="E1215" s="19" t="s">
        <v>21</v>
      </c>
      <c r="F1215" s="297">
        <v>0</v>
      </c>
      <c r="G1215" s="36"/>
      <c r="H1215" s="41"/>
    </row>
    <row r="1216" spans="1:8" s="2" customFormat="1" ht="16.899999999999999" customHeight="1">
      <c r="A1216" s="36"/>
      <c r="B1216" s="41"/>
      <c r="C1216" s="296" t="s">
        <v>21</v>
      </c>
      <c r="D1216" s="296" t="s">
        <v>5129</v>
      </c>
      <c r="E1216" s="19" t="s">
        <v>21</v>
      </c>
      <c r="F1216" s="297">
        <v>63.44</v>
      </c>
      <c r="G1216" s="36"/>
      <c r="H1216" s="41"/>
    </row>
    <row r="1217" spans="1:8" s="2" customFormat="1" ht="16.899999999999999" customHeight="1">
      <c r="A1217" s="36"/>
      <c r="B1217" s="41"/>
      <c r="C1217" s="296" t="s">
        <v>21</v>
      </c>
      <c r="D1217" s="296" t="s">
        <v>5130</v>
      </c>
      <c r="E1217" s="19" t="s">
        <v>21</v>
      </c>
      <c r="F1217" s="297">
        <v>0</v>
      </c>
      <c r="G1217" s="36"/>
      <c r="H1217" s="41"/>
    </row>
    <row r="1218" spans="1:8" s="2" customFormat="1" ht="16.899999999999999" customHeight="1">
      <c r="A1218" s="36"/>
      <c r="B1218" s="41"/>
      <c r="C1218" s="296" t="s">
        <v>21</v>
      </c>
      <c r="D1218" s="296" t="s">
        <v>5131</v>
      </c>
      <c r="E1218" s="19" t="s">
        <v>21</v>
      </c>
      <c r="F1218" s="297">
        <v>186.24</v>
      </c>
      <c r="G1218" s="36"/>
      <c r="H1218" s="41"/>
    </row>
    <row r="1219" spans="1:8" s="2" customFormat="1" ht="16.899999999999999" customHeight="1">
      <c r="A1219" s="36"/>
      <c r="B1219" s="41"/>
      <c r="C1219" s="296" t="s">
        <v>21</v>
      </c>
      <c r="D1219" s="296" t="s">
        <v>5099</v>
      </c>
      <c r="E1219" s="19" t="s">
        <v>21</v>
      </c>
      <c r="F1219" s="297">
        <v>0</v>
      </c>
      <c r="G1219" s="36"/>
      <c r="H1219" s="41"/>
    </row>
    <row r="1220" spans="1:8" s="2" customFormat="1" ht="16.899999999999999" customHeight="1">
      <c r="A1220" s="36"/>
      <c r="B1220" s="41"/>
      <c r="C1220" s="296" t="s">
        <v>21</v>
      </c>
      <c r="D1220" s="296" t="s">
        <v>5131</v>
      </c>
      <c r="E1220" s="19" t="s">
        <v>21</v>
      </c>
      <c r="F1220" s="297">
        <v>186.24</v>
      </c>
      <c r="G1220" s="36"/>
      <c r="H1220" s="41"/>
    </row>
    <row r="1221" spans="1:8" s="2" customFormat="1" ht="16.899999999999999" customHeight="1">
      <c r="A1221" s="36"/>
      <c r="B1221" s="41"/>
      <c r="C1221" s="296" t="s">
        <v>21</v>
      </c>
      <c r="D1221" s="296" t="s">
        <v>5132</v>
      </c>
      <c r="E1221" s="19" t="s">
        <v>21</v>
      </c>
      <c r="F1221" s="297">
        <v>0</v>
      </c>
      <c r="G1221" s="36"/>
      <c r="H1221" s="41"/>
    </row>
    <row r="1222" spans="1:8" s="2" customFormat="1" ht="16.899999999999999" customHeight="1">
      <c r="A1222" s="36"/>
      <c r="B1222" s="41"/>
      <c r="C1222" s="296" t="s">
        <v>21</v>
      </c>
      <c r="D1222" s="296" t="s">
        <v>5133</v>
      </c>
      <c r="E1222" s="19" t="s">
        <v>21</v>
      </c>
      <c r="F1222" s="297">
        <v>35.200000000000003</v>
      </c>
      <c r="G1222" s="36"/>
      <c r="H1222" s="41"/>
    </row>
    <row r="1223" spans="1:8" s="2" customFormat="1" ht="16.899999999999999" customHeight="1">
      <c r="A1223" s="36"/>
      <c r="B1223" s="41"/>
      <c r="C1223" s="296" t="s">
        <v>21</v>
      </c>
      <c r="D1223" s="296" t="s">
        <v>5105</v>
      </c>
      <c r="E1223" s="19" t="s">
        <v>21</v>
      </c>
      <c r="F1223" s="297">
        <v>0</v>
      </c>
      <c r="G1223" s="36"/>
      <c r="H1223" s="41"/>
    </row>
    <row r="1224" spans="1:8" s="2" customFormat="1" ht="16.899999999999999" customHeight="1">
      <c r="A1224" s="36"/>
      <c r="B1224" s="41"/>
      <c r="C1224" s="296" t="s">
        <v>21</v>
      </c>
      <c r="D1224" s="296" t="s">
        <v>5134</v>
      </c>
      <c r="E1224" s="19" t="s">
        <v>21</v>
      </c>
      <c r="F1224" s="297">
        <v>37.44</v>
      </c>
      <c r="G1224" s="36"/>
      <c r="H1224" s="41"/>
    </row>
    <row r="1225" spans="1:8" s="2" customFormat="1" ht="16.899999999999999" customHeight="1">
      <c r="A1225" s="36"/>
      <c r="B1225" s="41"/>
      <c r="C1225" s="296" t="s">
        <v>21</v>
      </c>
      <c r="D1225" s="296" t="s">
        <v>5107</v>
      </c>
      <c r="E1225" s="19" t="s">
        <v>21</v>
      </c>
      <c r="F1225" s="297">
        <v>0</v>
      </c>
      <c r="G1225" s="36"/>
      <c r="H1225" s="41"/>
    </row>
    <row r="1226" spans="1:8" s="2" customFormat="1" ht="16.899999999999999" customHeight="1">
      <c r="A1226" s="36"/>
      <c r="B1226" s="41"/>
      <c r="C1226" s="296" t="s">
        <v>21</v>
      </c>
      <c r="D1226" s="296" t="s">
        <v>5135</v>
      </c>
      <c r="E1226" s="19" t="s">
        <v>21</v>
      </c>
      <c r="F1226" s="297">
        <v>28.34</v>
      </c>
      <c r="G1226" s="36"/>
      <c r="H1226" s="41"/>
    </row>
    <row r="1227" spans="1:8" s="2" customFormat="1" ht="16.899999999999999" customHeight="1">
      <c r="A1227" s="36"/>
      <c r="B1227" s="41"/>
      <c r="C1227" s="296" t="s">
        <v>21</v>
      </c>
      <c r="D1227" s="296" t="s">
        <v>5136</v>
      </c>
      <c r="E1227" s="19" t="s">
        <v>21</v>
      </c>
      <c r="F1227" s="297">
        <v>18.98</v>
      </c>
      <c r="G1227" s="36"/>
      <c r="H1227" s="41"/>
    </row>
    <row r="1228" spans="1:8" s="2" customFormat="1" ht="16.899999999999999" customHeight="1">
      <c r="A1228" s="36"/>
      <c r="B1228" s="41"/>
      <c r="C1228" s="296" t="s">
        <v>21</v>
      </c>
      <c r="D1228" s="296" t="s">
        <v>5137</v>
      </c>
      <c r="E1228" s="19" t="s">
        <v>21</v>
      </c>
      <c r="F1228" s="297">
        <v>18.46</v>
      </c>
      <c r="G1228" s="36"/>
      <c r="H1228" s="41"/>
    </row>
    <row r="1229" spans="1:8" s="2" customFormat="1" ht="16.899999999999999" customHeight="1">
      <c r="A1229" s="36"/>
      <c r="B1229" s="41"/>
      <c r="C1229" s="296" t="s">
        <v>21</v>
      </c>
      <c r="D1229" s="296" t="s">
        <v>5138</v>
      </c>
      <c r="E1229" s="19" t="s">
        <v>21</v>
      </c>
      <c r="F1229" s="297">
        <v>20.02</v>
      </c>
      <c r="G1229" s="36"/>
      <c r="H1229" s="41"/>
    </row>
    <row r="1230" spans="1:8" s="2" customFormat="1" ht="16.899999999999999" customHeight="1">
      <c r="A1230" s="36"/>
      <c r="B1230" s="41"/>
      <c r="C1230" s="296" t="s">
        <v>21</v>
      </c>
      <c r="D1230" s="296" t="s">
        <v>5139</v>
      </c>
      <c r="E1230" s="19" t="s">
        <v>21</v>
      </c>
      <c r="F1230" s="297">
        <v>28.6</v>
      </c>
      <c r="G1230" s="36"/>
      <c r="H1230" s="41"/>
    </row>
    <row r="1231" spans="1:8" s="2" customFormat="1" ht="16.899999999999999" customHeight="1">
      <c r="A1231" s="36"/>
      <c r="B1231" s="41"/>
      <c r="C1231" s="296" t="s">
        <v>21</v>
      </c>
      <c r="D1231" s="296" t="s">
        <v>5140</v>
      </c>
      <c r="E1231" s="19" t="s">
        <v>21</v>
      </c>
      <c r="F1231" s="297">
        <v>41.6</v>
      </c>
      <c r="G1231" s="36"/>
      <c r="H1231" s="41"/>
    </row>
    <row r="1232" spans="1:8" s="2" customFormat="1" ht="16.899999999999999" customHeight="1">
      <c r="A1232" s="36"/>
      <c r="B1232" s="41"/>
      <c r="C1232" s="296" t="s">
        <v>21</v>
      </c>
      <c r="D1232" s="296" t="s">
        <v>5114</v>
      </c>
      <c r="E1232" s="19" t="s">
        <v>21</v>
      </c>
      <c r="F1232" s="297">
        <v>0</v>
      </c>
      <c r="G1232" s="36"/>
      <c r="H1232" s="41"/>
    </row>
    <row r="1233" spans="1:8" s="2" customFormat="1" ht="16.899999999999999" customHeight="1">
      <c r="A1233" s="36"/>
      <c r="B1233" s="41"/>
      <c r="C1233" s="296" t="s">
        <v>21</v>
      </c>
      <c r="D1233" s="296" t="s">
        <v>5140</v>
      </c>
      <c r="E1233" s="19" t="s">
        <v>21</v>
      </c>
      <c r="F1233" s="297">
        <v>41.6</v>
      </c>
      <c r="G1233" s="36"/>
      <c r="H1233" s="41"/>
    </row>
    <row r="1234" spans="1:8" s="2" customFormat="1" ht="16.899999999999999" customHeight="1">
      <c r="A1234" s="36"/>
      <c r="B1234" s="41"/>
      <c r="C1234" s="296" t="s">
        <v>21</v>
      </c>
      <c r="D1234" s="296" t="s">
        <v>5141</v>
      </c>
      <c r="E1234" s="19" t="s">
        <v>21</v>
      </c>
      <c r="F1234" s="297">
        <v>17.420000000000002</v>
      </c>
      <c r="G1234" s="36"/>
      <c r="H1234" s="41"/>
    </row>
    <row r="1235" spans="1:8" s="2" customFormat="1" ht="16.899999999999999" customHeight="1">
      <c r="A1235" s="36"/>
      <c r="B1235" s="41"/>
      <c r="C1235" s="296" t="s">
        <v>21</v>
      </c>
      <c r="D1235" s="296" t="s">
        <v>5142</v>
      </c>
      <c r="E1235" s="19" t="s">
        <v>21</v>
      </c>
      <c r="F1235" s="297">
        <v>20.8</v>
      </c>
      <c r="G1235" s="36"/>
      <c r="H1235" s="41"/>
    </row>
    <row r="1236" spans="1:8" s="2" customFormat="1" ht="16.899999999999999" customHeight="1">
      <c r="A1236" s="36"/>
      <c r="B1236" s="41"/>
      <c r="C1236" s="296" t="s">
        <v>21</v>
      </c>
      <c r="D1236" s="296" t="s">
        <v>5137</v>
      </c>
      <c r="E1236" s="19" t="s">
        <v>21</v>
      </c>
      <c r="F1236" s="297">
        <v>18.46</v>
      </c>
      <c r="G1236" s="36"/>
      <c r="H1236" s="41"/>
    </row>
    <row r="1237" spans="1:8" s="2" customFormat="1" ht="16.899999999999999" customHeight="1">
      <c r="A1237" s="36"/>
      <c r="B1237" s="41"/>
      <c r="C1237" s="296" t="s">
        <v>21</v>
      </c>
      <c r="D1237" s="296" t="s">
        <v>5143</v>
      </c>
      <c r="E1237" s="19" t="s">
        <v>21</v>
      </c>
      <c r="F1237" s="297">
        <v>47.84</v>
      </c>
      <c r="G1237" s="36"/>
      <c r="H1237" s="41"/>
    </row>
    <row r="1238" spans="1:8" s="2" customFormat="1" ht="16.899999999999999" customHeight="1">
      <c r="A1238" s="36"/>
      <c r="B1238" s="41"/>
      <c r="C1238" s="296" t="s">
        <v>21</v>
      </c>
      <c r="D1238" s="296" t="s">
        <v>5118</v>
      </c>
      <c r="E1238" s="19" t="s">
        <v>21</v>
      </c>
      <c r="F1238" s="297">
        <v>0</v>
      </c>
      <c r="G1238" s="36"/>
      <c r="H1238" s="41"/>
    </row>
    <row r="1239" spans="1:8" s="2" customFormat="1" ht="16.899999999999999" customHeight="1">
      <c r="A1239" s="36"/>
      <c r="B1239" s="41"/>
      <c r="C1239" s="296" t="s">
        <v>21</v>
      </c>
      <c r="D1239" s="296" t="s">
        <v>5134</v>
      </c>
      <c r="E1239" s="19" t="s">
        <v>21</v>
      </c>
      <c r="F1239" s="297">
        <v>37.44</v>
      </c>
      <c r="G1239" s="36"/>
      <c r="H1239" s="41"/>
    </row>
    <row r="1240" spans="1:8" s="2" customFormat="1" ht="16.899999999999999" customHeight="1">
      <c r="A1240" s="36"/>
      <c r="B1240" s="41"/>
      <c r="C1240" s="296" t="s">
        <v>21</v>
      </c>
      <c r="D1240" s="296" t="s">
        <v>21</v>
      </c>
      <c r="E1240" s="19" t="s">
        <v>21</v>
      </c>
      <c r="F1240" s="297">
        <v>0</v>
      </c>
      <c r="G1240" s="36"/>
      <c r="H1240" s="41"/>
    </row>
    <row r="1241" spans="1:8" s="2" customFormat="1" ht="16.899999999999999" customHeight="1">
      <c r="A1241" s="36"/>
      <c r="B1241" s="41"/>
      <c r="C1241" s="296" t="s">
        <v>21</v>
      </c>
      <c r="D1241" s="296" t="s">
        <v>4871</v>
      </c>
      <c r="E1241" s="19" t="s">
        <v>21</v>
      </c>
      <c r="F1241" s="297">
        <v>0</v>
      </c>
      <c r="G1241" s="36"/>
      <c r="H1241" s="41"/>
    </row>
    <row r="1242" spans="1:8" s="2" customFormat="1" ht="16.899999999999999" customHeight="1">
      <c r="A1242" s="36"/>
      <c r="B1242" s="41"/>
      <c r="C1242" s="296" t="s">
        <v>21</v>
      </c>
      <c r="D1242" s="296" t="s">
        <v>1077</v>
      </c>
      <c r="E1242" s="19" t="s">
        <v>21</v>
      </c>
      <c r="F1242" s="297">
        <v>0</v>
      </c>
      <c r="G1242" s="36"/>
      <c r="H1242" s="41"/>
    </row>
    <row r="1243" spans="1:8" s="2" customFormat="1" ht="16.899999999999999" customHeight="1">
      <c r="A1243" s="36"/>
      <c r="B1243" s="41"/>
      <c r="C1243" s="296" t="s">
        <v>21</v>
      </c>
      <c r="D1243" s="296" t="s">
        <v>5144</v>
      </c>
      <c r="E1243" s="19" t="s">
        <v>21</v>
      </c>
      <c r="F1243" s="297">
        <v>274.3</v>
      </c>
      <c r="G1243" s="36"/>
      <c r="H1243" s="41"/>
    </row>
    <row r="1244" spans="1:8" s="2" customFormat="1" ht="16.899999999999999" customHeight="1">
      <c r="A1244" s="36"/>
      <c r="B1244" s="41"/>
      <c r="C1244" s="296" t="s">
        <v>21</v>
      </c>
      <c r="D1244" s="296" t="s">
        <v>4457</v>
      </c>
      <c r="E1244" s="19" t="s">
        <v>21</v>
      </c>
      <c r="F1244" s="297">
        <v>0</v>
      </c>
      <c r="G1244" s="36"/>
      <c r="H1244" s="41"/>
    </row>
    <row r="1245" spans="1:8" s="2" customFormat="1" ht="16.899999999999999" customHeight="1">
      <c r="A1245" s="36"/>
      <c r="B1245" s="41"/>
      <c r="C1245" s="296" t="s">
        <v>21</v>
      </c>
      <c r="D1245" s="296" t="s">
        <v>5129</v>
      </c>
      <c r="E1245" s="19" t="s">
        <v>21</v>
      </c>
      <c r="F1245" s="297">
        <v>63.44</v>
      </c>
      <c r="G1245" s="36"/>
      <c r="H1245" s="41"/>
    </row>
    <row r="1246" spans="1:8" s="2" customFormat="1" ht="16.899999999999999" customHeight="1">
      <c r="A1246" s="36"/>
      <c r="B1246" s="41"/>
      <c r="C1246" s="296" t="s">
        <v>21</v>
      </c>
      <c r="D1246" s="296" t="s">
        <v>4462</v>
      </c>
      <c r="E1246" s="19" t="s">
        <v>21</v>
      </c>
      <c r="F1246" s="297">
        <v>0</v>
      </c>
      <c r="G1246" s="36"/>
      <c r="H1246" s="41"/>
    </row>
    <row r="1247" spans="1:8" s="2" customFormat="1" ht="16.899999999999999" customHeight="1">
      <c r="A1247" s="36"/>
      <c r="B1247" s="41"/>
      <c r="C1247" s="296" t="s">
        <v>21</v>
      </c>
      <c r="D1247" s="296" t="s">
        <v>5129</v>
      </c>
      <c r="E1247" s="19" t="s">
        <v>21</v>
      </c>
      <c r="F1247" s="297">
        <v>63.44</v>
      </c>
      <c r="G1247" s="36"/>
      <c r="H1247" s="41"/>
    </row>
    <row r="1248" spans="1:8" s="2" customFormat="1" ht="16.899999999999999" customHeight="1">
      <c r="A1248" s="36"/>
      <c r="B1248" s="41"/>
      <c r="C1248" s="296" t="s">
        <v>21</v>
      </c>
      <c r="D1248" s="296" t="s">
        <v>5145</v>
      </c>
      <c r="E1248" s="19" t="s">
        <v>21</v>
      </c>
      <c r="F1248" s="297">
        <v>0</v>
      </c>
      <c r="G1248" s="36"/>
      <c r="H1248" s="41"/>
    </row>
    <row r="1249" spans="1:8" s="2" customFormat="1" ht="16.899999999999999" customHeight="1">
      <c r="A1249" s="36"/>
      <c r="B1249" s="41"/>
      <c r="C1249" s="296" t="s">
        <v>21</v>
      </c>
      <c r="D1249" s="296" t="s">
        <v>5146</v>
      </c>
      <c r="E1249" s="19" t="s">
        <v>21</v>
      </c>
      <c r="F1249" s="297">
        <v>52.48</v>
      </c>
      <c r="G1249" s="36"/>
      <c r="H1249" s="41"/>
    </row>
    <row r="1250" spans="1:8" s="2" customFormat="1" ht="16.899999999999999" customHeight="1">
      <c r="A1250" s="36"/>
      <c r="B1250" s="41"/>
      <c r="C1250" s="296" t="s">
        <v>21</v>
      </c>
      <c r="D1250" s="296" t="s">
        <v>5147</v>
      </c>
      <c r="E1250" s="19" t="s">
        <v>21</v>
      </c>
      <c r="F1250" s="297">
        <v>-5.67</v>
      </c>
      <c r="G1250" s="36"/>
      <c r="H1250" s="41"/>
    </row>
    <row r="1251" spans="1:8" s="2" customFormat="1" ht="16.899999999999999" customHeight="1">
      <c r="A1251" s="36"/>
      <c r="B1251" s="41"/>
      <c r="C1251" s="296" t="s">
        <v>21</v>
      </c>
      <c r="D1251" s="296" t="s">
        <v>21</v>
      </c>
      <c r="E1251" s="19" t="s">
        <v>21</v>
      </c>
      <c r="F1251" s="297">
        <v>0</v>
      </c>
      <c r="G1251" s="36"/>
      <c r="H1251" s="41"/>
    </row>
    <row r="1252" spans="1:8" s="2" customFormat="1" ht="16.899999999999999" customHeight="1">
      <c r="A1252" s="36"/>
      <c r="B1252" s="41"/>
      <c r="C1252" s="296" t="s">
        <v>21</v>
      </c>
      <c r="D1252" s="296" t="s">
        <v>1098</v>
      </c>
      <c r="E1252" s="19" t="s">
        <v>21</v>
      </c>
      <c r="F1252" s="297">
        <v>0</v>
      </c>
      <c r="G1252" s="36"/>
      <c r="H1252" s="41"/>
    </row>
    <row r="1253" spans="1:8" s="2" customFormat="1" ht="16.899999999999999" customHeight="1">
      <c r="A1253" s="36"/>
      <c r="B1253" s="41"/>
      <c r="C1253" s="296" t="s">
        <v>21</v>
      </c>
      <c r="D1253" s="296" t="s">
        <v>5148</v>
      </c>
      <c r="E1253" s="19" t="s">
        <v>21</v>
      </c>
      <c r="F1253" s="297">
        <v>176.74199999999999</v>
      </c>
      <c r="G1253" s="36"/>
      <c r="H1253" s="41"/>
    </row>
    <row r="1254" spans="1:8" s="2" customFormat="1" ht="16.899999999999999" customHeight="1">
      <c r="A1254" s="36"/>
      <c r="B1254" s="41"/>
      <c r="C1254" s="296" t="s">
        <v>21</v>
      </c>
      <c r="D1254" s="296" t="s">
        <v>21</v>
      </c>
      <c r="E1254" s="19" t="s">
        <v>21</v>
      </c>
      <c r="F1254" s="297">
        <v>0</v>
      </c>
      <c r="G1254" s="36"/>
      <c r="H1254" s="41"/>
    </row>
    <row r="1255" spans="1:8" s="2" customFormat="1" ht="16.899999999999999" customHeight="1">
      <c r="A1255" s="36"/>
      <c r="B1255" s="41"/>
      <c r="C1255" s="296" t="s">
        <v>1142</v>
      </c>
      <c r="D1255" s="296" t="s">
        <v>240</v>
      </c>
      <c r="E1255" s="19" t="s">
        <v>21</v>
      </c>
      <c r="F1255" s="297">
        <v>3711.5720000000001</v>
      </c>
      <c r="G1255" s="36"/>
      <c r="H1255" s="41"/>
    </row>
    <row r="1256" spans="1:8" s="2" customFormat="1" ht="16.899999999999999" customHeight="1">
      <c r="A1256" s="36"/>
      <c r="B1256" s="41"/>
      <c r="C1256" s="298" t="s">
        <v>5152</v>
      </c>
      <c r="D1256" s="36"/>
      <c r="E1256" s="36"/>
      <c r="F1256" s="36"/>
      <c r="G1256" s="36"/>
      <c r="H1256" s="41"/>
    </row>
    <row r="1257" spans="1:8" s="2" customFormat="1" ht="16.899999999999999" customHeight="1">
      <c r="A1257" s="36"/>
      <c r="B1257" s="41"/>
      <c r="C1257" s="296" t="s">
        <v>2688</v>
      </c>
      <c r="D1257" s="296" t="s">
        <v>2689</v>
      </c>
      <c r="E1257" s="19" t="s">
        <v>216</v>
      </c>
      <c r="F1257" s="297">
        <v>3711.5720000000001</v>
      </c>
      <c r="G1257" s="36"/>
      <c r="H1257" s="41"/>
    </row>
    <row r="1258" spans="1:8" s="2" customFormat="1" ht="16.899999999999999" customHeight="1">
      <c r="A1258" s="36"/>
      <c r="B1258" s="41"/>
      <c r="C1258" s="296" t="s">
        <v>1062</v>
      </c>
      <c r="D1258" s="296" t="s">
        <v>1063</v>
      </c>
      <c r="E1258" s="19" t="s">
        <v>216</v>
      </c>
      <c r="F1258" s="297">
        <v>3711.5720000000001</v>
      </c>
      <c r="G1258" s="36"/>
      <c r="H1258" s="41"/>
    </row>
    <row r="1259" spans="1:8" s="2" customFormat="1" ht="16.899999999999999" customHeight="1">
      <c r="A1259" s="36"/>
      <c r="B1259" s="41"/>
      <c r="C1259" s="296" t="s">
        <v>4557</v>
      </c>
      <c r="D1259" s="296" t="s">
        <v>2666</v>
      </c>
      <c r="E1259" s="19" t="s">
        <v>216</v>
      </c>
      <c r="F1259" s="297">
        <v>3711.5720000000001</v>
      </c>
      <c r="G1259" s="36"/>
      <c r="H1259" s="41"/>
    </row>
    <row r="1260" spans="1:8" s="2" customFormat="1" ht="16.899999999999999" customHeight="1">
      <c r="A1260" s="36"/>
      <c r="B1260" s="41"/>
      <c r="C1260" s="292" t="s">
        <v>166</v>
      </c>
      <c r="D1260" s="293" t="s">
        <v>21</v>
      </c>
      <c r="E1260" s="294" t="s">
        <v>21</v>
      </c>
      <c r="F1260" s="295">
        <v>1239.578</v>
      </c>
      <c r="G1260" s="36"/>
      <c r="H1260" s="41"/>
    </row>
    <row r="1261" spans="1:8" s="2" customFormat="1" ht="16.899999999999999" customHeight="1">
      <c r="A1261" s="36"/>
      <c r="B1261" s="41"/>
      <c r="C1261" s="296" t="s">
        <v>21</v>
      </c>
      <c r="D1261" s="296" t="s">
        <v>1075</v>
      </c>
      <c r="E1261" s="19" t="s">
        <v>21</v>
      </c>
      <c r="F1261" s="297">
        <v>0</v>
      </c>
      <c r="G1261" s="36"/>
      <c r="H1261" s="41"/>
    </row>
    <row r="1262" spans="1:8" s="2" customFormat="1" ht="16.899999999999999" customHeight="1">
      <c r="A1262" s="36"/>
      <c r="B1262" s="41"/>
      <c r="C1262" s="296" t="s">
        <v>21</v>
      </c>
      <c r="D1262" s="296" t="s">
        <v>1076</v>
      </c>
      <c r="E1262" s="19" t="s">
        <v>21</v>
      </c>
      <c r="F1262" s="297">
        <v>0</v>
      </c>
      <c r="G1262" s="36"/>
      <c r="H1262" s="41"/>
    </row>
    <row r="1263" spans="1:8" s="2" customFormat="1" ht="16.899999999999999" customHeight="1">
      <c r="A1263" s="36"/>
      <c r="B1263" s="41"/>
      <c r="C1263" s="296" t="s">
        <v>21</v>
      </c>
      <c r="D1263" s="296" t="s">
        <v>538</v>
      </c>
      <c r="E1263" s="19" t="s">
        <v>21</v>
      </c>
      <c r="F1263" s="297">
        <v>0</v>
      </c>
      <c r="G1263" s="36"/>
      <c r="H1263" s="41"/>
    </row>
    <row r="1264" spans="1:8" s="2" customFormat="1" ht="16.899999999999999" customHeight="1">
      <c r="A1264" s="36"/>
      <c r="B1264" s="41"/>
      <c r="C1264" s="296" t="s">
        <v>21</v>
      </c>
      <c r="D1264" s="296" t="s">
        <v>1077</v>
      </c>
      <c r="E1264" s="19" t="s">
        <v>21</v>
      </c>
      <c r="F1264" s="297">
        <v>0</v>
      </c>
      <c r="G1264" s="36"/>
      <c r="H1264" s="41"/>
    </row>
    <row r="1265" spans="1:8" s="2" customFormat="1" ht="16.899999999999999" customHeight="1">
      <c r="A1265" s="36"/>
      <c r="B1265" s="41"/>
      <c r="C1265" s="296" t="s">
        <v>21</v>
      </c>
      <c r="D1265" s="296" t="s">
        <v>1078</v>
      </c>
      <c r="E1265" s="19" t="s">
        <v>21</v>
      </c>
      <c r="F1265" s="297">
        <v>188.65</v>
      </c>
      <c r="G1265" s="36"/>
      <c r="H1265" s="41"/>
    </row>
    <row r="1266" spans="1:8" s="2" customFormat="1" ht="16.899999999999999" customHeight="1">
      <c r="A1266" s="36"/>
      <c r="B1266" s="41"/>
      <c r="C1266" s="296" t="s">
        <v>21</v>
      </c>
      <c r="D1266" s="296" t="s">
        <v>1079</v>
      </c>
      <c r="E1266" s="19" t="s">
        <v>21</v>
      </c>
      <c r="F1266" s="297">
        <v>0</v>
      </c>
      <c r="G1266" s="36"/>
      <c r="H1266" s="41"/>
    </row>
    <row r="1267" spans="1:8" s="2" customFormat="1" ht="16.899999999999999" customHeight="1">
      <c r="A1267" s="36"/>
      <c r="B1267" s="41"/>
      <c r="C1267" s="296" t="s">
        <v>21</v>
      </c>
      <c r="D1267" s="296" t="s">
        <v>1080</v>
      </c>
      <c r="E1267" s="19" t="s">
        <v>21</v>
      </c>
      <c r="F1267" s="297">
        <v>31.5</v>
      </c>
      <c r="G1267" s="36"/>
      <c r="H1267" s="41"/>
    </row>
    <row r="1268" spans="1:8" s="2" customFormat="1" ht="16.899999999999999" customHeight="1">
      <c r="A1268" s="36"/>
      <c r="B1268" s="41"/>
      <c r="C1268" s="296" t="s">
        <v>21</v>
      </c>
      <c r="D1268" s="296" t="s">
        <v>1081</v>
      </c>
      <c r="E1268" s="19" t="s">
        <v>21</v>
      </c>
      <c r="F1268" s="297">
        <v>12.15</v>
      </c>
      <c r="G1268" s="36"/>
      <c r="H1268" s="41"/>
    </row>
    <row r="1269" spans="1:8" s="2" customFormat="1" ht="16.899999999999999" customHeight="1">
      <c r="A1269" s="36"/>
      <c r="B1269" s="41"/>
      <c r="C1269" s="296" t="s">
        <v>21</v>
      </c>
      <c r="D1269" s="296" t="s">
        <v>664</v>
      </c>
      <c r="E1269" s="19" t="s">
        <v>21</v>
      </c>
      <c r="F1269" s="297">
        <v>0</v>
      </c>
      <c r="G1269" s="36"/>
      <c r="H1269" s="41"/>
    </row>
    <row r="1270" spans="1:8" s="2" customFormat="1" ht="16.899999999999999" customHeight="1">
      <c r="A1270" s="36"/>
      <c r="B1270" s="41"/>
      <c r="C1270" s="296" t="s">
        <v>21</v>
      </c>
      <c r="D1270" s="296" t="s">
        <v>1082</v>
      </c>
      <c r="E1270" s="19" t="s">
        <v>21</v>
      </c>
      <c r="F1270" s="297">
        <v>17.25</v>
      </c>
      <c r="G1270" s="36"/>
      <c r="H1270" s="41"/>
    </row>
    <row r="1271" spans="1:8" s="2" customFormat="1" ht="16.899999999999999" customHeight="1">
      <c r="A1271" s="36"/>
      <c r="B1271" s="41"/>
      <c r="C1271" s="296" t="s">
        <v>21</v>
      </c>
      <c r="D1271" s="296" t="s">
        <v>1083</v>
      </c>
      <c r="E1271" s="19" t="s">
        <v>21</v>
      </c>
      <c r="F1271" s="297">
        <v>17</v>
      </c>
      <c r="G1271" s="36"/>
      <c r="H1271" s="41"/>
    </row>
    <row r="1272" spans="1:8" s="2" customFormat="1" ht="16.899999999999999" customHeight="1">
      <c r="A1272" s="36"/>
      <c r="B1272" s="41"/>
      <c r="C1272" s="296" t="s">
        <v>21</v>
      </c>
      <c r="D1272" s="296" t="s">
        <v>1084</v>
      </c>
      <c r="E1272" s="19" t="s">
        <v>21</v>
      </c>
      <c r="F1272" s="297">
        <v>58.5</v>
      </c>
      <c r="G1272" s="36"/>
      <c r="H1272" s="41"/>
    </row>
    <row r="1273" spans="1:8" s="2" customFormat="1" ht="16.899999999999999" customHeight="1">
      <c r="A1273" s="36"/>
      <c r="B1273" s="41"/>
      <c r="C1273" s="296" t="s">
        <v>21</v>
      </c>
      <c r="D1273" s="296" t="s">
        <v>1085</v>
      </c>
      <c r="E1273" s="19" t="s">
        <v>21</v>
      </c>
      <c r="F1273" s="297">
        <v>11.25</v>
      </c>
      <c r="G1273" s="36"/>
      <c r="H1273" s="41"/>
    </row>
    <row r="1274" spans="1:8" s="2" customFormat="1" ht="16.899999999999999" customHeight="1">
      <c r="A1274" s="36"/>
      <c r="B1274" s="41"/>
      <c r="C1274" s="296" t="s">
        <v>21</v>
      </c>
      <c r="D1274" s="296" t="s">
        <v>1086</v>
      </c>
      <c r="E1274" s="19" t="s">
        <v>21</v>
      </c>
      <c r="F1274" s="297">
        <v>70.25</v>
      </c>
      <c r="G1274" s="36"/>
      <c r="H1274" s="41"/>
    </row>
    <row r="1275" spans="1:8" s="2" customFormat="1" ht="16.899999999999999" customHeight="1">
      <c r="A1275" s="36"/>
      <c r="B1275" s="41"/>
      <c r="C1275" s="296" t="s">
        <v>21</v>
      </c>
      <c r="D1275" s="296" t="s">
        <v>1087</v>
      </c>
      <c r="E1275" s="19" t="s">
        <v>21</v>
      </c>
      <c r="F1275" s="297">
        <v>35</v>
      </c>
      <c r="G1275" s="36"/>
      <c r="H1275" s="41"/>
    </row>
    <row r="1276" spans="1:8" s="2" customFormat="1" ht="16.899999999999999" customHeight="1">
      <c r="A1276" s="36"/>
      <c r="B1276" s="41"/>
      <c r="C1276" s="296" t="s">
        <v>21</v>
      </c>
      <c r="D1276" s="296" t="s">
        <v>21</v>
      </c>
      <c r="E1276" s="19" t="s">
        <v>21</v>
      </c>
      <c r="F1276" s="297">
        <v>0</v>
      </c>
      <c r="G1276" s="36"/>
      <c r="H1276" s="41"/>
    </row>
    <row r="1277" spans="1:8" s="2" customFormat="1" ht="16.899999999999999" customHeight="1">
      <c r="A1277" s="36"/>
      <c r="B1277" s="41"/>
      <c r="C1277" s="296" t="s">
        <v>21</v>
      </c>
      <c r="D1277" s="296" t="s">
        <v>1088</v>
      </c>
      <c r="E1277" s="19" t="s">
        <v>21</v>
      </c>
      <c r="F1277" s="297">
        <v>0</v>
      </c>
      <c r="G1277" s="36"/>
      <c r="H1277" s="41"/>
    </row>
    <row r="1278" spans="1:8" s="2" customFormat="1" ht="16.899999999999999" customHeight="1">
      <c r="A1278" s="36"/>
      <c r="B1278" s="41"/>
      <c r="C1278" s="296" t="s">
        <v>21</v>
      </c>
      <c r="D1278" s="296" t="s">
        <v>1089</v>
      </c>
      <c r="E1278" s="19" t="s">
        <v>21</v>
      </c>
      <c r="F1278" s="297">
        <v>0</v>
      </c>
      <c r="G1278" s="36"/>
      <c r="H1278" s="41"/>
    </row>
    <row r="1279" spans="1:8" s="2" customFormat="1" ht="16.899999999999999" customHeight="1">
      <c r="A1279" s="36"/>
      <c r="B1279" s="41"/>
      <c r="C1279" s="296" t="s">
        <v>21</v>
      </c>
      <c r="D1279" s="296" t="s">
        <v>1077</v>
      </c>
      <c r="E1279" s="19" t="s">
        <v>21</v>
      </c>
      <c r="F1279" s="297">
        <v>0</v>
      </c>
      <c r="G1279" s="36"/>
      <c r="H1279" s="41"/>
    </row>
    <row r="1280" spans="1:8" s="2" customFormat="1" ht="16.899999999999999" customHeight="1">
      <c r="A1280" s="36"/>
      <c r="B1280" s="41"/>
      <c r="C1280" s="296" t="s">
        <v>21</v>
      </c>
      <c r="D1280" s="296" t="s">
        <v>1090</v>
      </c>
      <c r="E1280" s="19" t="s">
        <v>21</v>
      </c>
      <c r="F1280" s="297">
        <v>287</v>
      </c>
      <c r="G1280" s="36"/>
      <c r="H1280" s="41"/>
    </row>
    <row r="1281" spans="1:8" s="2" customFormat="1" ht="16.899999999999999" customHeight="1">
      <c r="A1281" s="36"/>
      <c r="B1281" s="41"/>
      <c r="C1281" s="296" t="s">
        <v>21</v>
      </c>
      <c r="D1281" s="296" t="s">
        <v>1079</v>
      </c>
      <c r="E1281" s="19" t="s">
        <v>21</v>
      </c>
      <c r="F1281" s="297">
        <v>0</v>
      </c>
      <c r="G1281" s="36"/>
      <c r="H1281" s="41"/>
    </row>
    <row r="1282" spans="1:8" s="2" customFormat="1" ht="16.899999999999999" customHeight="1">
      <c r="A1282" s="36"/>
      <c r="B1282" s="41"/>
      <c r="C1282" s="296" t="s">
        <v>21</v>
      </c>
      <c r="D1282" s="296" t="s">
        <v>1091</v>
      </c>
      <c r="E1282" s="19" t="s">
        <v>21</v>
      </c>
      <c r="F1282" s="297">
        <v>57.5</v>
      </c>
      <c r="G1282" s="36"/>
      <c r="H1282" s="41"/>
    </row>
    <row r="1283" spans="1:8" s="2" customFormat="1" ht="16.899999999999999" customHeight="1">
      <c r="A1283" s="36"/>
      <c r="B1283" s="41"/>
      <c r="C1283" s="296" t="s">
        <v>21</v>
      </c>
      <c r="D1283" s="296" t="s">
        <v>1092</v>
      </c>
      <c r="E1283" s="19" t="s">
        <v>21</v>
      </c>
      <c r="F1283" s="297">
        <v>35.25</v>
      </c>
      <c r="G1283" s="36"/>
      <c r="H1283" s="41"/>
    </row>
    <row r="1284" spans="1:8" s="2" customFormat="1" ht="16.899999999999999" customHeight="1">
      <c r="A1284" s="36"/>
      <c r="B1284" s="41"/>
      <c r="C1284" s="296" t="s">
        <v>21</v>
      </c>
      <c r="D1284" s="296" t="s">
        <v>664</v>
      </c>
      <c r="E1284" s="19" t="s">
        <v>21</v>
      </c>
      <c r="F1284" s="297">
        <v>0</v>
      </c>
      <c r="G1284" s="36"/>
      <c r="H1284" s="41"/>
    </row>
    <row r="1285" spans="1:8" s="2" customFormat="1" ht="16.899999999999999" customHeight="1">
      <c r="A1285" s="36"/>
      <c r="B1285" s="41"/>
      <c r="C1285" s="296" t="s">
        <v>21</v>
      </c>
      <c r="D1285" s="296" t="s">
        <v>1093</v>
      </c>
      <c r="E1285" s="19" t="s">
        <v>21</v>
      </c>
      <c r="F1285" s="297">
        <v>42.25</v>
      </c>
      <c r="G1285" s="36"/>
      <c r="H1285" s="41"/>
    </row>
    <row r="1286" spans="1:8" s="2" customFormat="1" ht="16.899999999999999" customHeight="1">
      <c r="A1286" s="36"/>
      <c r="B1286" s="41"/>
      <c r="C1286" s="296" t="s">
        <v>21</v>
      </c>
      <c r="D1286" s="296" t="s">
        <v>1094</v>
      </c>
      <c r="E1286" s="19" t="s">
        <v>21</v>
      </c>
      <c r="F1286" s="297">
        <v>42</v>
      </c>
      <c r="G1286" s="36"/>
      <c r="H1286" s="41"/>
    </row>
    <row r="1287" spans="1:8" s="2" customFormat="1" ht="16.899999999999999" customHeight="1">
      <c r="A1287" s="36"/>
      <c r="B1287" s="41"/>
      <c r="C1287" s="296" t="s">
        <v>21</v>
      </c>
      <c r="D1287" s="296" t="s">
        <v>1095</v>
      </c>
      <c r="E1287" s="19" t="s">
        <v>21</v>
      </c>
      <c r="F1287" s="297">
        <v>83.5</v>
      </c>
      <c r="G1287" s="36"/>
      <c r="H1287" s="41"/>
    </row>
    <row r="1288" spans="1:8" s="2" customFormat="1" ht="16.899999999999999" customHeight="1">
      <c r="A1288" s="36"/>
      <c r="B1288" s="41"/>
      <c r="C1288" s="296" t="s">
        <v>21</v>
      </c>
      <c r="D1288" s="296" t="s">
        <v>1096</v>
      </c>
      <c r="E1288" s="19" t="s">
        <v>21</v>
      </c>
      <c r="F1288" s="297">
        <v>36.25</v>
      </c>
      <c r="G1288" s="36"/>
      <c r="H1288" s="41"/>
    </row>
    <row r="1289" spans="1:8" s="2" customFormat="1" ht="16.899999999999999" customHeight="1">
      <c r="A1289" s="36"/>
      <c r="B1289" s="41"/>
      <c r="C1289" s="296" t="s">
        <v>21</v>
      </c>
      <c r="D1289" s="296" t="s">
        <v>1097</v>
      </c>
      <c r="E1289" s="19" t="s">
        <v>21</v>
      </c>
      <c r="F1289" s="297">
        <v>95.25</v>
      </c>
      <c r="G1289" s="36"/>
      <c r="H1289" s="41"/>
    </row>
    <row r="1290" spans="1:8" s="2" customFormat="1" ht="16.899999999999999" customHeight="1">
      <c r="A1290" s="36"/>
      <c r="B1290" s="41"/>
      <c r="C1290" s="296" t="s">
        <v>21</v>
      </c>
      <c r="D1290" s="296" t="s">
        <v>530</v>
      </c>
      <c r="E1290" s="19" t="s">
        <v>21</v>
      </c>
      <c r="F1290" s="297">
        <v>60</v>
      </c>
      <c r="G1290" s="36"/>
      <c r="H1290" s="41"/>
    </row>
    <row r="1291" spans="1:8" s="2" customFormat="1" ht="16.899999999999999" customHeight="1">
      <c r="A1291" s="36"/>
      <c r="B1291" s="41"/>
      <c r="C1291" s="296" t="s">
        <v>21</v>
      </c>
      <c r="D1291" s="296" t="s">
        <v>21</v>
      </c>
      <c r="E1291" s="19" t="s">
        <v>21</v>
      </c>
      <c r="F1291" s="297">
        <v>0</v>
      </c>
      <c r="G1291" s="36"/>
      <c r="H1291" s="41"/>
    </row>
    <row r="1292" spans="1:8" s="2" customFormat="1" ht="16.899999999999999" customHeight="1">
      <c r="A1292" s="36"/>
      <c r="B1292" s="41"/>
      <c r="C1292" s="296" t="s">
        <v>21</v>
      </c>
      <c r="D1292" s="296" t="s">
        <v>1098</v>
      </c>
      <c r="E1292" s="19" t="s">
        <v>21</v>
      </c>
      <c r="F1292" s="297">
        <v>0</v>
      </c>
      <c r="G1292" s="36"/>
      <c r="H1292" s="41"/>
    </row>
    <row r="1293" spans="1:8" s="2" customFormat="1" ht="16.899999999999999" customHeight="1">
      <c r="A1293" s="36"/>
      <c r="B1293" s="41"/>
      <c r="C1293" s="296" t="s">
        <v>21</v>
      </c>
      <c r="D1293" s="296" t="s">
        <v>1099</v>
      </c>
      <c r="E1293" s="19" t="s">
        <v>21</v>
      </c>
      <c r="F1293" s="297">
        <v>59.027999999999999</v>
      </c>
      <c r="G1293" s="36"/>
      <c r="H1293" s="41"/>
    </row>
    <row r="1294" spans="1:8" s="2" customFormat="1" ht="16.899999999999999" customHeight="1">
      <c r="A1294" s="36"/>
      <c r="B1294" s="41"/>
      <c r="C1294" s="296" t="s">
        <v>21</v>
      </c>
      <c r="D1294" s="296" t="s">
        <v>21</v>
      </c>
      <c r="E1294" s="19" t="s">
        <v>21</v>
      </c>
      <c r="F1294" s="297">
        <v>0</v>
      </c>
      <c r="G1294" s="36"/>
      <c r="H1294" s="41"/>
    </row>
    <row r="1295" spans="1:8" s="2" customFormat="1" ht="16.899999999999999" customHeight="1">
      <c r="A1295" s="36"/>
      <c r="B1295" s="41"/>
      <c r="C1295" s="296" t="s">
        <v>166</v>
      </c>
      <c r="D1295" s="296" t="s">
        <v>240</v>
      </c>
      <c r="E1295" s="19" t="s">
        <v>21</v>
      </c>
      <c r="F1295" s="297">
        <v>1239.578</v>
      </c>
      <c r="G1295" s="36"/>
      <c r="H1295" s="41"/>
    </row>
    <row r="1296" spans="1:8" s="2" customFormat="1" ht="16.899999999999999" customHeight="1">
      <c r="A1296" s="36"/>
      <c r="B1296" s="41"/>
      <c r="C1296" s="292" t="s">
        <v>4829</v>
      </c>
      <c r="D1296" s="293" t="s">
        <v>21</v>
      </c>
      <c r="E1296" s="294" t="s">
        <v>21</v>
      </c>
      <c r="F1296" s="295">
        <v>47.3</v>
      </c>
      <c r="G1296" s="36"/>
      <c r="H1296" s="41"/>
    </row>
    <row r="1297" spans="1:8" s="2" customFormat="1" ht="16.899999999999999" customHeight="1">
      <c r="A1297" s="36"/>
      <c r="B1297" s="41"/>
      <c r="C1297" s="296" t="s">
        <v>21</v>
      </c>
      <c r="D1297" s="296" t="s">
        <v>4912</v>
      </c>
      <c r="E1297" s="19" t="s">
        <v>21</v>
      </c>
      <c r="F1297" s="297">
        <v>47.3</v>
      </c>
      <c r="G1297" s="36"/>
      <c r="H1297" s="41"/>
    </row>
    <row r="1298" spans="1:8" s="2" customFormat="1" ht="16.899999999999999" customHeight="1">
      <c r="A1298" s="36"/>
      <c r="B1298" s="41"/>
      <c r="C1298" s="296" t="s">
        <v>4829</v>
      </c>
      <c r="D1298" s="296" t="s">
        <v>240</v>
      </c>
      <c r="E1298" s="19" t="s">
        <v>21</v>
      </c>
      <c r="F1298" s="297">
        <v>47.3</v>
      </c>
      <c r="G1298" s="36"/>
      <c r="H1298" s="41"/>
    </row>
    <row r="1299" spans="1:8" s="2" customFormat="1" ht="16.899999999999999" customHeight="1">
      <c r="A1299" s="36"/>
      <c r="B1299" s="41"/>
      <c r="C1299" s="298" t="s">
        <v>5152</v>
      </c>
      <c r="D1299" s="36"/>
      <c r="E1299" s="36"/>
      <c r="F1299" s="36"/>
      <c r="G1299" s="36"/>
      <c r="H1299" s="41"/>
    </row>
    <row r="1300" spans="1:8" s="2" customFormat="1" ht="16.899999999999999" customHeight="1">
      <c r="A1300" s="36"/>
      <c r="B1300" s="41"/>
      <c r="C1300" s="296" t="s">
        <v>4909</v>
      </c>
      <c r="D1300" s="296" t="s">
        <v>5235</v>
      </c>
      <c r="E1300" s="19" t="s">
        <v>438</v>
      </c>
      <c r="F1300" s="297">
        <v>47.3</v>
      </c>
      <c r="G1300" s="36"/>
      <c r="H1300" s="41"/>
    </row>
    <row r="1301" spans="1:8" s="2" customFormat="1" ht="16.899999999999999" customHeight="1">
      <c r="A1301" s="36"/>
      <c r="B1301" s="41"/>
      <c r="C1301" s="296" t="s">
        <v>4848</v>
      </c>
      <c r="D1301" s="296" t="s">
        <v>5236</v>
      </c>
      <c r="E1301" s="19" t="s">
        <v>438</v>
      </c>
      <c r="F1301" s="297">
        <v>47.3</v>
      </c>
      <c r="G1301" s="36"/>
      <c r="H1301" s="41"/>
    </row>
    <row r="1302" spans="1:8" s="2" customFormat="1" ht="16.899999999999999" customHeight="1">
      <c r="A1302" s="36"/>
      <c r="B1302" s="41"/>
      <c r="C1302" s="292" t="s">
        <v>156</v>
      </c>
      <c r="D1302" s="293" t="s">
        <v>21</v>
      </c>
      <c r="E1302" s="294" t="s">
        <v>21</v>
      </c>
      <c r="F1302" s="295">
        <v>36.590000000000003</v>
      </c>
      <c r="G1302" s="36"/>
      <c r="H1302" s="41"/>
    </row>
    <row r="1303" spans="1:8" s="2" customFormat="1" ht="16.899999999999999" customHeight="1">
      <c r="A1303" s="36"/>
      <c r="B1303" s="41"/>
      <c r="C1303" s="296" t="s">
        <v>21</v>
      </c>
      <c r="D1303" s="296" t="s">
        <v>391</v>
      </c>
      <c r="E1303" s="19" t="s">
        <v>21</v>
      </c>
      <c r="F1303" s="297">
        <v>0</v>
      </c>
      <c r="G1303" s="36"/>
      <c r="H1303" s="41"/>
    </row>
    <row r="1304" spans="1:8" s="2" customFormat="1" ht="16.899999999999999" customHeight="1">
      <c r="A1304" s="36"/>
      <c r="B1304" s="41"/>
      <c r="C1304" s="296" t="s">
        <v>21</v>
      </c>
      <c r="D1304" s="296" t="s">
        <v>392</v>
      </c>
      <c r="E1304" s="19" t="s">
        <v>21</v>
      </c>
      <c r="F1304" s="297">
        <v>23.6</v>
      </c>
      <c r="G1304" s="36"/>
      <c r="H1304" s="41"/>
    </row>
    <row r="1305" spans="1:8" s="2" customFormat="1" ht="16.899999999999999" customHeight="1">
      <c r="A1305" s="36"/>
      <c r="B1305" s="41"/>
      <c r="C1305" s="296" t="s">
        <v>21</v>
      </c>
      <c r="D1305" s="296" t="s">
        <v>393</v>
      </c>
      <c r="E1305" s="19" t="s">
        <v>21</v>
      </c>
      <c r="F1305" s="297">
        <v>0</v>
      </c>
      <c r="G1305" s="36"/>
      <c r="H1305" s="41"/>
    </row>
    <row r="1306" spans="1:8" s="2" customFormat="1" ht="16.899999999999999" customHeight="1">
      <c r="A1306" s="36"/>
      <c r="B1306" s="41"/>
      <c r="C1306" s="296" t="s">
        <v>21</v>
      </c>
      <c r="D1306" s="296" t="s">
        <v>394</v>
      </c>
      <c r="E1306" s="19" t="s">
        <v>21</v>
      </c>
      <c r="F1306" s="297">
        <v>7.2</v>
      </c>
      <c r="G1306" s="36"/>
      <c r="H1306" s="41"/>
    </row>
    <row r="1307" spans="1:8" s="2" customFormat="1" ht="16.899999999999999" customHeight="1">
      <c r="A1307" s="36"/>
      <c r="B1307" s="41"/>
      <c r="C1307" s="296" t="s">
        <v>21</v>
      </c>
      <c r="D1307" s="296" t="s">
        <v>395</v>
      </c>
      <c r="E1307" s="19" t="s">
        <v>21</v>
      </c>
      <c r="F1307" s="297">
        <v>-2.0099999999999998</v>
      </c>
      <c r="G1307" s="36"/>
      <c r="H1307" s="41"/>
    </row>
    <row r="1308" spans="1:8" s="2" customFormat="1" ht="16.899999999999999" customHeight="1">
      <c r="A1308" s="36"/>
      <c r="B1308" s="41"/>
      <c r="C1308" s="296" t="s">
        <v>21</v>
      </c>
      <c r="D1308" s="296" t="s">
        <v>396</v>
      </c>
      <c r="E1308" s="19" t="s">
        <v>21</v>
      </c>
      <c r="F1308" s="297">
        <v>0</v>
      </c>
      <c r="G1308" s="36"/>
      <c r="H1308" s="41"/>
    </row>
    <row r="1309" spans="1:8" s="2" customFormat="1" ht="16.899999999999999" customHeight="1">
      <c r="A1309" s="36"/>
      <c r="B1309" s="41"/>
      <c r="C1309" s="296" t="s">
        <v>21</v>
      </c>
      <c r="D1309" s="296" t="s">
        <v>397</v>
      </c>
      <c r="E1309" s="19" t="s">
        <v>21</v>
      </c>
      <c r="F1309" s="297">
        <v>7.8</v>
      </c>
      <c r="G1309" s="36"/>
      <c r="H1309" s="41"/>
    </row>
    <row r="1310" spans="1:8" s="2" customFormat="1" ht="16.899999999999999" customHeight="1">
      <c r="A1310" s="36"/>
      <c r="B1310" s="41"/>
      <c r="C1310" s="296" t="s">
        <v>156</v>
      </c>
      <c r="D1310" s="296" t="s">
        <v>240</v>
      </c>
      <c r="E1310" s="19" t="s">
        <v>21</v>
      </c>
      <c r="F1310" s="297">
        <v>36.590000000000003</v>
      </c>
      <c r="G1310" s="36"/>
      <c r="H1310" s="41"/>
    </row>
    <row r="1311" spans="1:8" s="2" customFormat="1" ht="16.899999999999999" customHeight="1">
      <c r="A1311" s="36"/>
      <c r="B1311" s="41"/>
      <c r="C1311" s="292" t="s">
        <v>151</v>
      </c>
      <c r="D1311" s="293" t="s">
        <v>21</v>
      </c>
      <c r="E1311" s="294" t="s">
        <v>21</v>
      </c>
      <c r="F1311" s="295">
        <v>53.15</v>
      </c>
      <c r="G1311" s="36"/>
      <c r="H1311" s="41"/>
    </row>
    <row r="1312" spans="1:8" s="2" customFormat="1" ht="16.899999999999999" customHeight="1">
      <c r="A1312" s="36"/>
      <c r="B1312" s="41"/>
      <c r="C1312" s="296" t="s">
        <v>21</v>
      </c>
      <c r="D1312" s="296" t="s">
        <v>338</v>
      </c>
      <c r="E1312" s="19" t="s">
        <v>21</v>
      </c>
      <c r="F1312" s="297">
        <v>0</v>
      </c>
      <c r="G1312" s="36"/>
      <c r="H1312" s="41"/>
    </row>
    <row r="1313" spans="1:8" s="2" customFormat="1" ht="16.899999999999999" customHeight="1">
      <c r="A1313" s="36"/>
      <c r="B1313" s="41"/>
      <c r="C1313" s="296" t="s">
        <v>21</v>
      </c>
      <c r="D1313" s="296" t="s">
        <v>339</v>
      </c>
      <c r="E1313" s="19" t="s">
        <v>21</v>
      </c>
      <c r="F1313" s="297">
        <v>2.4</v>
      </c>
      <c r="G1313" s="36"/>
      <c r="H1313" s="41"/>
    </row>
    <row r="1314" spans="1:8" s="2" customFormat="1" ht="16.899999999999999" customHeight="1">
      <c r="A1314" s="36"/>
      <c r="B1314" s="41"/>
      <c r="C1314" s="296" t="s">
        <v>21</v>
      </c>
      <c r="D1314" s="296" t="s">
        <v>340</v>
      </c>
      <c r="E1314" s="19" t="s">
        <v>21</v>
      </c>
      <c r="F1314" s="297">
        <v>0</v>
      </c>
      <c r="G1314" s="36"/>
      <c r="H1314" s="41"/>
    </row>
    <row r="1315" spans="1:8" s="2" customFormat="1" ht="16.899999999999999" customHeight="1">
      <c r="A1315" s="36"/>
      <c r="B1315" s="41"/>
      <c r="C1315" s="296" t="s">
        <v>21</v>
      </c>
      <c r="D1315" s="296" t="s">
        <v>131</v>
      </c>
      <c r="E1315" s="19" t="s">
        <v>21</v>
      </c>
      <c r="F1315" s="297">
        <v>397.5</v>
      </c>
      <c r="G1315" s="36"/>
      <c r="H1315" s="41"/>
    </row>
    <row r="1316" spans="1:8" s="2" customFormat="1" ht="16.899999999999999" customHeight="1">
      <c r="A1316" s="36"/>
      <c r="B1316" s="41"/>
      <c r="C1316" s="296" t="s">
        <v>21</v>
      </c>
      <c r="D1316" s="296" t="s">
        <v>341</v>
      </c>
      <c r="E1316" s="19" t="s">
        <v>21</v>
      </c>
      <c r="F1316" s="297">
        <v>-346.75</v>
      </c>
      <c r="G1316" s="36"/>
      <c r="H1316" s="41"/>
    </row>
    <row r="1317" spans="1:8" s="2" customFormat="1" ht="16.899999999999999" customHeight="1">
      <c r="A1317" s="36"/>
      <c r="B1317" s="41"/>
      <c r="C1317" s="296" t="s">
        <v>151</v>
      </c>
      <c r="D1317" s="296" t="s">
        <v>240</v>
      </c>
      <c r="E1317" s="19" t="s">
        <v>21</v>
      </c>
      <c r="F1317" s="297">
        <v>53.15</v>
      </c>
      <c r="G1317" s="36"/>
      <c r="H1317" s="41"/>
    </row>
    <row r="1318" spans="1:8" s="2" customFormat="1" ht="16.899999999999999" customHeight="1">
      <c r="A1318" s="36"/>
      <c r="B1318" s="41"/>
      <c r="C1318" s="292" t="s">
        <v>154</v>
      </c>
      <c r="D1318" s="293" t="s">
        <v>21</v>
      </c>
      <c r="E1318" s="294" t="s">
        <v>21</v>
      </c>
      <c r="F1318" s="295">
        <v>26.574999999999999</v>
      </c>
      <c r="G1318" s="36"/>
      <c r="H1318" s="41"/>
    </row>
    <row r="1319" spans="1:8" s="2" customFormat="1" ht="16.899999999999999" customHeight="1">
      <c r="A1319" s="36"/>
      <c r="B1319" s="41"/>
      <c r="C1319" s="296" t="s">
        <v>21</v>
      </c>
      <c r="D1319" s="296" t="s">
        <v>358</v>
      </c>
      <c r="E1319" s="19" t="s">
        <v>21</v>
      </c>
      <c r="F1319" s="297">
        <v>0</v>
      </c>
      <c r="G1319" s="36"/>
      <c r="H1319" s="41"/>
    </row>
    <row r="1320" spans="1:8" s="2" customFormat="1" ht="16.899999999999999" customHeight="1">
      <c r="A1320" s="36"/>
      <c r="B1320" s="41"/>
      <c r="C1320" s="296" t="s">
        <v>21</v>
      </c>
      <c r="D1320" s="296" t="s">
        <v>359</v>
      </c>
      <c r="E1320" s="19" t="s">
        <v>21</v>
      </c>
      <c r="F1320" s="297">
        <v>26.574999999999999</v>
      </c>
      <c r="G1320" s="36"/>
      <c r="H1320" s="41"/>
    </row>
    <row r="1321" spans="1:8" s="2" customFormat="1" ht="16.899999999999999" customHeight="1">
      <c r="A1321" s="36"/>
      <c r="B1321" s="41"/>
      <c r="C1321" s="296" t="s">
        <v>154</v>
      </c>
      <c r="D1321" s="296" t="s">
        <v>240</v>
      </c>
      <c r="E1321" s="19" t="s">
        <v>21</v>
      </c>
      <c r="F1321" s="297">
        <v>26.574999999999999</v>
      </c>
      <c r="G1321" s="36"/>
      <c r="H1321" s="41"/>
    </row>
    <row r="1322" spans="1:8" s="2" customFormat="1" ht="16.899999999999999" customHeight="1">
      <c r="A1322" s="36"/>
      <c r="B1322" s="41"/>
      <c r="C1322" s="292" t="s">
        <v>4831</v>
      </c>
      <c r="D1322" s="293" t="s">
        <v>21</v>
      </c>
      <c r="E1322" s="294" t="s">
        <v>21</v>
      </c>
      <c r="F1322" s="295">
        <v>203.5</v>
      </c>
      <c r="G1322" s="36"/>
      <c r="H1322" s="41"/>
    </row>
    <row r="1323" spans="1:8" s="2" customFormat="1" ht="16.899999999999999" customHeight="1">
      <c r="A1323" s="36"/>
      <c r="B1323" s="41"/>
      <c r="C1323" s="296" t="s">
        <v>21</v>
      </c>
      <c r="D1323" s="296" t="s">
        <v>677</v>
      </c>
      <c r="E1323" s="19" t="s">
        <v>21</v>
      </c>
      <c r="F1323" s="297">
        <v>0</v>
      </c>
      <c r="G1323" s="36"/>
      <c r="H1323" s="41"/>
    </row>
    <row r="1324" spans="1:8" s="2" customFormat="1" ht="16.899999999999999" customHeight="1">
      <c r="A1324" s="36"/>
      <c r="B1324" s="41"/>
      <c r="C1324" s="296" t="s">
        <v>21</v>
      </c>
      <c r="D1324" s="296" t="s">
        <v>5033</v>
      </c>
      <c r="E1324" s="19" t="s">
        <v>21</v>
      </c>
      <c r="F1324" s="297">
        <v>0</v>
      </c>
      <c r="G1324" s="36"/>
      <c r="H1324" s="41"/>
    </row>
    <row r="1325" spans="1:8" s="2" customFormat="1" ht="16.899999999999999" customHeight="1">
      <c r="A1325" s="36"/>
      <c r="B1325" s="41"/>
      <c r="C1325" s="296" t="s">
        <v>21</v>
      </c>
      <c r="D1325" s="296" t="s">
        <v>5034</v>
      </c>
      <c r="E1325" s="19" t="s">
        <v>21</v>
      </c>
      <c r="F1325" s="297">
        <v>203.5</v>
      </c>
      <c r="G1325" s="36"/>
      <c r="H1325" s="41"/>
    </row>
    <row r="1326" spans="1:8" s="2" customFormat="1" ht="16.899999999999999" customHeight="1">
      <c r="A1326" s="36"/>
      <c r="B1326" s="41"/>
      <c r="C1326" s="296" t="s">
        <v>4831</v>
      </c>
      <c r="D1326" s="296" t="s">
        <v>240</v>
      </c>
      <c r="E1326" s="19" t="s">
        <v>21</v>
      </c>
      <c r="F1326" s="297">
        <v>203.5</v>
      </c>
      <c r="G1326" s="36"/>
      <c r="H1326" s="41"/>
    </row>
    <row r="1327" spans="1:8" s="2" customFormat="1" ht="16.899999999999999" customHeight="1">
      <c r="A1327" s="36"/>
      <c r="B1327" s="41"/>
      <c r="C1327" s="298" t="s">
        <v>5152</v>
      </c>
      <c r="D1327" s="36"/>
      <c r="E1327" s="36"/>
      <c r="F1327" s="36"/>
      <c r="G1327" s="36"/>
      <c r="H1327" s="41"/>
    </row>
    <row r="1328" spans="1:8" s="2" customFormat="1" ht="22.5">
      <c r="A1328" s="36"/>
      <c r="B1328" s="41"/>
      <c r="C1328" s="296" t="s">
        <v>1005</v>
      </c>
      <c r="D1328" s="296" t="s">
        <v>1006</v>
      </c>
      <c r="E1328" s="19" t="s">
        <v>216</v>
      </c>
      <c r="F1328" s="297">
        <v>299.2</v>
      </c>
      <c r="G1328" s="36"/>
      <c r="H1328" s="41"/>
    </row>
    <row r="1329" spans="1:8" s="2" customFormat="1" ht="16.899999999999999" customHeight="1">
      <c r="A1329" s="36"/>
      <c r="B1329" s="41"/>
      <c r="C1329" s="296" t="s">
        <v>584</v>
      </c>
      <c r="D1329" s="296" t="s">
        <v>5175</v>
      </c>
      <c r="E1329" s="19" t="s">
        <v>248</v>
      </c>
      <c r="F1329" s="297">
        <v>13.228</v>
      </c>
      <c r="G1329" s="36"/>
      <c r="H1329" s="41"/>
    </row>
    <row r="1330" spans="1:8" s="2" customFormat="1" ht="16.899999999999999" customHeight="1">
      <c r="A1330" s="36"/>
      <c r="B1330" s="41"/>
      <c r="C1330" s="296" t="s">
        <v>594</v>
      </c>
      <c r="D1330" s="296" t="s">
        <v>5177</v>
      </c>
      <c r="E1330" s="19" t="s">
        <v>370</v>
      </c>
      <c r="F1330" s="297">
        <v>0.57799999999999996</v>
      </c>
      <c r="G1330" s="36"/>
      <c r="H1330" s="41"/>
    </row>
    <row r="1331" spans="1:8" s="2" customFormat="1" ht="16.899999999999999" customHeight="1">
      <c r="A1331" s="36"/>
      <c r="B1331" s="41"/>
      <c r="C1331" s="296" t="s">
        <v>612</v>
      </c>
      <c r="D1331" s="296" t="s">
        <v>613</v>
      </c>
      <c r="E1331" s="19" t="s">
        <v>216</v>
      </c>
      <c r="F1331" s="297">
        <v>203.5</v>
      </c>
      <c r="G1331" s="36"/>
      <c r="H1331" s="41"/>
    </row>
    <row r="1332" spans="1:8" s="2" customFormat="1" ht="16.899999999999999" customHeight="1">
      <c r="A1332" s="36"/>
      <c r="B1332" s="41"/>
      <c r="C1332" s="296" t="s">
        <v>620</v>
      </c>
      <c r="D1332" s="296" t="s">
        <v>621</v>
      </c>
      <c r="E1332" s="19" t="s">
        <v>216</v>
      </c>
      <c r="F1332" s="297">
        <v>512.95000000000005</v>
      </c>
      <c r="G1332" s="36"/>
      <c r="H1332" s="41"/>
    </row>
    <row r="1333" spans="1:8" s="2" customFormat="1" ht="16.899999999999999" customHeight="1">
      <c r="A1333" s="36"/>
      <c r="B1333" s="41"/>
      <c r="C1333" s="296" t="s">
        <v>624</v>
      </c>
      <c r="D1333" s="296" t="s">
        <v>5178</v>
      </c>
      <c r="E1333" s="19" t="s">
        <v>216</v>
      </c>
      <c r="F1333" s="297">
        <v>203.5</v>
      </c>
      <c r="G1333" s="36"/>
      <c r="H1333" s="41"/>
    </row>
    <row r="1334" spans="1:8" s="2" customFormat="1" ht="16.899999999999999" customHeight="1">
      <c r="A1334" s="36"/>
      <c r="B1334" s="41"/>
      <c r="C1334" s="296" t="s">
        <v>4971</v>
      </c>
      <c r="D1334" s="296" t="s">
        <v>5237</v>
      </c>
      <c r="E1334" s="19" t="s">
        <v>216</v>
      </c>
      <c r="F1334" s="297">
        <v>203.5</v>
      </c>
      <c r="G1334" s="36"/>
      <c r="H1334" s="41"/>
    </row>
    <row r="1335" spans="1:8" s="2" customFormat="1" ht="16.899999999999999" customHeight="1">
      <c r="A1335" s="36"/>
      <c r="B1335" s="41"/>
      <c r="C1335" s="296" t="s">
        <v>912</v>
      </c>
      <c r="D1335" s="296" t="s">
        <v>5181</v>
      </c>
      <c r="E1335" s="19" t="s">
        <v>216</v>
      </c>
      <c r="F1335" s="297">
        <v>203.5</v>
      </c>
      <c r="G1335" s="36"/>
      <c r="H1335" s="41"/>
    </row>
    <row r="1336" spans="1:8" s="2" customFormat="1" ht="16.899999999999999" customHeight="1">
      <c r="A1336" s="36"/>
      <c r="B1336" s="41"/>
      <c r="C1336" s="296" t="s">
        <v>976</v>
      </c>
      <c r="D1336" s="296" t="s">
        <v>5182</v>
      </c>
      <c r="E1336" s="19" t="s">
        <v>216</v>
      </c>
      <c r="F1336" s="297">
        <v>907.85</v>
      </c>
      <c r="G1336" s="36"/>
      <c r="H1336" s="41"/>
    </row>
    <row r="1337" spans="1:8" s="2" customFormat="1" ht="16.899999999999999" customHeight="1">
      <c r="A1337" s="36"/>
      <c r="B1337" s="41"/>
      <c r="C1337" s="296" t="s">
        <v>680</v>
      </c>
      <c r="D1337" s="296" t="s">
        <v>5238</v>
      </c>
      <c r="E1337" s="19" t="s">
        <v>216</v>
      </c>
      <c r="F1337" s="297">
        <v>608.65</v>
      </c>
      <c r="G1337" s="36"/>
      <c r="H1337" s="41"/>
    </row>
    <row r="1338" spans="1:8" s="2" customFormat="1" ht="16.899999999999999" customHeight="1">
      <c r="A1338" s="36"/>
      <c r="B1338" s="41"/>
      <c r="C1338" s="296" t="s">
        <v>692</v>
      </c>
      <c r="D1338" s="296" t="s">
        <v>5183</v>
      </c>
      <c r="E1338" s="19" t="s">
        <v>248</v>
      </c>
      <c r="F1338" s="297">
        <v>23.571000000000002</v>
      </c>
      <c r="G1338" s="36"/>
      <c r="H1338" s="41"/>
    </row>
    <row r="1339" spans="1:8" s="2" customFormat="1" ht="16.899999999999999" customHeight="1">
      <c r="A1339" s="36"/>
      <c r="B1339" s="41"/>
      <c r="C1339" s="296" t="s">
        <v>702</v>
      </c>
      <c r="D1339" s="296" t="s">
        <v>703</v>
      </c>
      <c r="E1339" s="19" t="s">
        <v>216</v>
      </c>
      <c r="F1339" s="297">
        <v>608.65</v>
      </c>
      <c r="G1339" s="36"/>
      <c r="H1339" s="41"/>
    </row>
    <row r="1340" spans="1:8" s="2" customFormat="1" ht="16.899999999999999" customHeight="1">
      <c r="A1340" s="36"/>
      <c r="B1340" s="41"/>
      <c r="C1340" s="296" t="s">
        <v>4937</v>
      </c>
      <c r="D1340" s="296" t="s">
        <v>5239</v>
      </c>
      <c r="E1340" s="19" t="s">
        <v>248</v>
      </c>
      <c r="F1340" s="297">
        <v>15.478999999999999</v>
      </c>
      <c r="G1340" s="36"/>
      <c r="H1340" s="41"/>
    </row>
    <row r="1341" spans="1:8" s="2" customFormat="1" ht="16.899999999999999" customHeight="1">
      <c r="A1341" s="36"/>
      <c r="B1341" s="41"/>
      <c r="C1341" s="296" t="s">
        <v>707</v>
      </c>
      <c r="D1341" s="296" t="s">
        <v>5184</v>
      </c>
      <c r="E1341" s="19" t="s">
        <v>216</v>
      </c>
      <c r="F1341" s="297">
        <v>608.65</v>
      </c>
      <c r="G1341" s="36"/>
      <c r="H1341" s="41"/>
    </row>
    <row r="1342" spans="1:8" s="2" customFormat="1" ht="16.899999999999999" customHeight="1">
      <c r="A1342" s="36"/>
      <c r="B1342" s="41"/>
      <c r="C1342" s="296" t="s">
        <v>4976</v>
      </c>
      <c r="D1342" s="296" t="s">
        <v>4977</v>
      </c>
      <c r="E1342" s="19" t="s">
        <v>216</v>
      </c>
      <c r="F1342" s="297">
        <v>228.327</v>
      </c>
      <c r="G1342" s="36"/>
      <c r="H1342" s="41"/>
    </row>
    <row r="1343" spans="1:8" s="2" customFormat="1" ht="16.899999999999999" customHeight="1">
      <c r="A1343" s="36"/>
      <c r="B1343" s="41"/>
      <c r="C1343" s="296" t="s">
        <v>1011</v>
      </c>
      <c r="D1343" s="296" t="s">
        <v>1012</v>
      </c>
      <c r="E1343" s="19" t="s">
        <v>216</v>
      </c>
      <c r="F1343" s="297">
        <v>329.12</v>
      </c>
      <c r="G1343" s="36"/>
      <c r="H1343" s="41"/>
    </row>
    <row r="1344" spans="1:8" s="2" customFormat="1" ht="16.899999999999999" customHeight="1">
      <c r="A1344" s="36"/>
      <c r="B1344" s="41"/>
      <c r="C1344" s="292" t="s">
        <v>4833</v>
      </c>
      <c r="D1344" s="293" t="s">
        <v>21</v>
      </c>
      <c r="E1344" s="294" t="s">
        <v>21</v>
      </c>
      <c r="F1344" s="295">
        <v>82.1</v>
      </c>
      <c r="G1344" s="36"/>
      <c r="H1344" s="41"/>
    </row>
    <row r="1345" spans="1:8" s="2" customFormat="1" ht="16.899999999999999" customHeight="1">
      <c r="A1345" s="36"/>
      <c r="B1345" s="41"/>
      <c r="C1345" s="296" t="s">
        <v>21</v>
      </c>
      <c r="D1345" s="296" t="s">
        <v>21</v>
      </c>
      <c r="E1345" s="19" t="s">
        <v>21</v>
      </c>
      <c r="F1345" s="297">
        <v>0</v>
      </c>
      <c r="G1345" s="36"/>
      <c r="H1345" s="41"/>
    </row>
    <row r="1346" spans="1:8" s="2" customFormat="1" ht="16.899999999999999" customHeight="1">
      <c r="A1346" s="36"/>
      <c r="B1346" s="41"/>
      <c r="C1346" s="296" t="s">
        <v>21</v>
      </c>
      <c r="D1346" s="296" t="s">
        <v>5035</v>
      </c>
      <c r="E1346" s="19" t="s">
        <v>21</v>
      </c>
      <c r="F1346" s="297">
        <v>0</v>
      </c>
      <c r="G1346" s="36"/>
      <c r="H1346" s="41"/>
    </row>
    <row r="1347" spans="1:8" s="2" customFormat="1" ht="16.899999999999999" customHeight="1">
      <c r="A1347" s="36"/>
      <c r="B1347" s="41"/>
      <c r="C1347" s="296" t="s">
        <v>21</v>
      </c>
      <c r="D1347" s="296" t="s">
        <v>5036</v>
      </c>
      <c r="E1347" s="19" t="s">
        <v>21</v>
      </c>
      <c r="F1347" s="297">
        <v>0</v>
      </c>
      <c r="G1347" s="36"/>
      <c r="H1347" s="41"/>
    </row>
    <row r="1348" spans="1:8" s="2" customFormat="1" ht="16.899999999999999" customHeight="1">
      <c r="A1348" s="36"/>
      <c r="B1348" s="41"/>
      <c r="C1348" s="296" t="s">
        <v>21</v>
      </c>
      <c r="D1348" s="296" t="s">
        <v>5037</v>
      </c>
      <c r="E1348" s="19" t="s">
        <v>21</v>
      </c>
      <c r="F1348" s="297">
        <v>41.05</v>
      </c>
      <c r="G1348" s="36"/>
      <c r="H1348" s="41"/>
    </row>
    <row r="1349" spans="1:8" s="2" customFormat="1" ht="16.899999999999999" customHeight="1">
      <c r="A1349" s="36"/>
      <c r="B1349" s="41"/>
      <c r="C1349" s="296" t="s">
        <v>21</v>
      </c>
      <c r="D1349" s="296" t="s">
        <v>5038</v>
      </c>
      <c r="E1349" s="19" t="s">
        <v>21</v>
      </c>
      <c r="F1349" s="297">
        <v>0</v>
      </c>
      <c r="G1349" s="36"/>
      <c r="H1349" s="41"/>
    </row>
    <row r="1350" spans="1:8" s="2" customFormat="1" ht="16.899999999999999" customHeight="1">
      <c r="A1350" s="36"/>
      <c r="B1350" s="41"/>
      <c r="C1350" s="296" t="s">
        <v>21</v>
      </c>
      <c r="D1350" s="296" t="s">
        <v>5037</v>
      </c>
      <c r="E1350" s="19" t="s">
        <v>21</v>
      </c>
      <c r="F1350" s="297">
        <v>41.05</v>
      </c>
      <c r="G1350" s="36"/>
      <c r="H1350" s="41"/>
    </row>
    <row r="1351" spans="1:8" s="2" customFormat="1" ht="16.899999999999999" customHeight="1">
      <c r="A1351" s="36"/>
      <c r="B1351" s="41"/>
      <c r="C1351" s="296" t="s">
        <v>4833</v>
      </c>
      <c r="D1351" s="296" t="s">
        <v>240</v>
      </c>
      <c r="E1351" s="19" t="s">
        <v>21</v>
      </c>
      <c r="F1351" s="297">
        <v>82.1</v>
      </c>
      <c r="G1351" s="36"/>
      <c r="H1351" s="41"/>
    </row>
    <row r="1352" spans="1:8" s="2" customFormat="1" ht="16.899999999999999" customHeight="1">
      <c r="A1352" s="36"/>
      <c r="B1352" s="41"/>
      <c r="C1352" s="298" t="s">
        <v>5152</v>
      </c>
      <c r="D1352" s="36"/>
      <c r="E1352" s="36"/>
      <c r="F1352" s="36"/>
      <c r="G1352" s="36"/>
      <c r="H1352" s="41"/>
    </row>
    <row r="1353" spans="1:8" s="2" customFormat="1" ht="22.5">
      <c r="A1353" s="36"/>
      <c r="B1353" s="41"/>
      <c r="C1353" s="296" t="s">
        <v>1005</v>
      </c>
      <c r="D1353" s="296" t="s">
        <v>1006</v>
      </c>
      <c r="E1353" s="19" t="s">
        <v>216</v>
      </c>
      <c r="F1353" s="297">
        <v>299.2</v>
      </c>
      <c r="G1353" s="36"/>
      <c r="H1353" s="41"/>
    </row>
    <row r="1354" spans="1:8" s="2" customFormat="1" ht="16.899999999999999" customHeight="1">
      <c r="A1354" s="36"/>
      <c r="B1354" s="41"/>
      <c r="C1354" s="296" t="s">
        <v>976</v>
      </c>
      <c r="D1354" s="296" t="s">
        <v>5182</v>
      </c>
      <c r="E1354" s="19" t="s">
        <v>216</v>
      </c>
      <c r="F1354" s="297">
        <v>907.85</v>
      </c>
      <c r="G1354" s="36"/>
      <c r="H1354" s="41"/>
    </row>
    <row r="1355" spans="1:8" s="2" customFormat="1" ht="16.899999999999999" customHeight="1">
      <c r="A1355" s="36"/>
      <c r="B1355" s="41"/>
      <c r="C1355" s="296" t="s">
        <v>680</v>
      </c>
      <c r="D1355" s="296" t="s">
        <v>5238</v>
      </c>
      <c r="E1355" s="19" t="s">
        <v>216</v>
      </c>
      <c r="F1355" s="297">
        <v>608.65</v>
      </c>
      <c r="G1355" s="36"/>
      <c r="H1355" s="41"/>
    </row>
    <row r="1356" spans="1:8" s="2" customFormat="1" ht="16.899999999999999" customHeight="1">
      <c r="A1356" s="36"/>
      <c r="B1356" s="41"/>
      <c r="C1356" s="296" t="s">
        <v>702</v>
      </c>
      <c r="D1356" s="296" t="s">
        <v>703</v>
      </c>
      <c r="E1356" s="19" t="s">
        <v>216</v>
      </c>
      <c r="F1356" s="297">
        <v>608.65</v>
      </c>
      <c r="G1356" s="36"/>
      <c r="H1356" s="41"/>
    </row>
    <row r="1357" spans="1:8" s="2" customFormat="1" ht="16.899999999999999" customHeight="1">
      <c r="A1357" s="36"/>
      <c r="B1357" s="41"/>
      <c r="C1357" s="296" t="s">
        <v>707</v>
      </c>
      <c r="D1357" s="296" t="s">
        <v>5184</v>
      </c>
      <c r="E1357" s="19" t="s">
        <v>216</v>
      </c>
      <c r="F1357" s="297">
        <v>608.65</v>
      </c>
      <c r="G1357" s="36"/>
      <c r="H1357" s="41"/>
    </row>
    <row r="1358" spans="1:8" s="2" customFormat="1" ht="16.899999999999999" customHeight="1">
      <c r="A1358" s="36"/>
      <c r="B1358" s="41"/>
      <c r="C1358" s="296" t="s">
        <v>1011</v>
      </c>
      <c r="D1358" s="296" t="s">
        <v>1012</v>
      </c>
      <c r="E1358" s="19" t="s">
        <v>216</v>
      </c>
      <c r="F1358" s="297">
        <v>329.12</v>
      </c>
      <c r="G1358" s="36"/>
      <c r="H1358" s="41"/>
    </row>
    <row r="1359" spans="1:8" s="2" customFormat="1" ht="16.899999999999999" customHeight="1">
      <c r="A1359" s="36"/>
      <c r="B1359" s="41"/>
      <c r="C1359" s="292" t="s">
        <v>162</v>
      </c>
      <c r="D1359" s="293" t="s">
        <v>21</v>
      </c>
      <c r="E1359" s="294" t="s">
        <v>21</v>
      </c>
      <c r="F1359" s="295">
        <v>0</v>
      </c>
      <c r="G1359" s="36"/>
      <c r="H1359" s="41"/>
    </row>
    <row r="1360" spans="1:8" s="2" customFormat="1" ht="16.899999999999999" customHeight="1">
      <c r="A1360" s="36"/>
      <c r="B1360" s="41"/>
      <c r="C1360" s="292" t="s">
        <v>4835</v>
      </c>
      <c r="D1360" s="293" t="s">
        <v>21</v>
      </c>
      <c r="E1360" s="294" t="s">
        <v>21</v>
      </c>
      <c r="F1360" s="295">
        <v>13.6</v>
      </c>
      <c r="G1360" s="36"/>
      <c r="H1360" s="41"/>
    </row>
    <row r="1361" spans="1:8" s="2" customFormat="1" ht="16.899999999999999" customHeight="1">
      <c r="A1361" s="36"/>
      <c r="B1361" s="41"/>
      <c r="C1361" s="296" t="s">
        <v>21</v>
      </c>
      <c r="D1361" s="296" t="s">
        <v>21</v>
      </c>
      <c r="E1361" s="19" t="s">
        <v>21</v>
      </c>
      <c r="F1361" s="297">
        <v>0</v>
      </c>
      <c r="G1361" s="36"/>
      <c r="H1361" s="41"/>
    </row>
    <row r="1362" spans="1:8" s="2" customFormat="1" ht="16.899999999999999" customHeight="1">
      <c r="A1362" s="36"/>
      <c r="B1362" s="41"/>
      <c r="C1362" s="296" t="s">
        <v>21</v>
      </c>
      <c r="D1362" s="296" t="s">
        <v>5039</v>
      </c>
      <c r="E1362" s="19" t="s">
        <v>21</v>
      </c>
      <c r="F1362" s="297">
        <v>0</v>
      </c>
      <c r="G1362" s="36"/>
      <c r="H1362" s="41"/>
    </row>
    <row r="1363" spans="1:8" s="2" customFormat="1" ht="16.899999999999999" customHeight="1">
      <c r="A1363" s="36"/>
      <c r="B1363" s="41"/>
      <c r="C1363" s="296" t="s">
        <v>21</v>
      </c>
      <c r="D1363" s="296" t="s">
        <v>5040</v>
      </c>
      <c r="E1363" s="19" t="s">
        <v>21</v>
      </c>
      <c r="F1363" s="297">
        <v>13.6</v>
      </c>
      <c r="G1363" s="36"/>
      <c r="H1363" s="41"/>
    </row>
    <row r="1364" spans="1:8" s="2" customFormat="1" ht="16.899999999999999" customHeight="1">
      <c r="A1364" s="36"/>
      <c r="B1364" s="41"/>
      <c r="C1364" s="296" t="s">
        <v>4835</v>
      </c>
      <c r="D1364" s="296" t="s">
        <v>240</v>
      </c>
      <c r="E1364" s="19" t="s">
        <v>21</v>
      </c>
      <c r="F1364" s="297">
        <v>13.6</v>
      </c>
      <c r="G1364" s="36"/>
      <c r="H1364" s="41"/>
    </row>
    <row r="1365" spans="1:8" s="2" customFormat="1" ht="16.899999999999999" customHeight="1">
      <c r="A1365" s="36"/>
      <c r="B1365" s="41"/>
      <c r="C1365" s="298" t="s">
        <v>5152</v>
      </c>
      <c r="D1365" s="36"/>
      <c r="E1365" s="36"/>
      <c r="F1365" s="36"/>
      <c r="G1365" s="36"/>
      <c r="H1365" s="41"/>
    </row>
    <row r="1366" spans="1:8" s="2" customFormat="1" ht="22.5">
      <c r="A1366" s="36"/>
      <c r="B1366" s="41"/>
      <c r="C1366" s="296" t="s">
        <v>1005</v>
      </c>
      <c r="D1366" s="296" t="s">
        <v>1006</v>
      </c>
      <c r="E1366" s="19" t="s">
        <v>216</v>
      </c>
      <c r="F1366" s="297">
        <v>299.2</v>
      </c>
      <c r="G1366" s="36"/>
      <c r="H1366" s="41"/>
    </row>
    <row r="1367" spans="1:8" s="2" customFormat="1" ht="16.899999999999999" customHeight="1">
      <c r="A1367" s="36"/>
      <c r="B1367" s="41"/>
      <c r="C1367" s="296" t="s">
        <v>976</v>
      </c>
      <c r="D1367" s="296" t="s">
        <v>5182</v>
      </c>
      <c r="E1367" s="19" t="s">
        <v>216</v>
      </c>
      <c r="F1367" s="297">
        <v>907.85</v>
      </c>
      <c r="G1367" s="36"/>
      <c r="H1367" s="41"/>
    </row>
    <row r="1368" spans="1:8" s="2" customFormat="1" ht="16.899999999999999" customHeight="1">
      <c r="A1368" s="36"/>
      <c r="B1368" s="41"/>
      <c r="C1368" s="296" t="s">
        <v>680</v>
      </c>
      <c r="D1368" s="296" t="s">
        <v>5238</v>
      </c>
      <c r="E1368" s="19" t="s">
        <v>216</v>
      </c>
      <c r="F1368" s="297">
        <v>608.65</v>
      </c>
      <c r="G1368" s="36"/>
      <c r="H1368" s="41"/>
    </row>
    <row r="1369" spans="1:8" s="2" customFormat="1" ht="16.899999999999999" customHeight="1">
      <c r="A1369" s="36"/>
      <c r="B1369" s="41"/>
      <c r="C1369" s="296" t="s">
        <v>702</v>
      </c>
      <c r="D1369" s="296" t="s">
        <v>703</v>
      </c>
      <c r="E1369" s="19" t="s">
        <v>216</v>
      </c>
      <c r="F1369" s="297">
        <v>608.65</v>
      </c>
      <c r="G1369" s="36"/>
      <c r="H1369" s="41"/>
    </row>
    <row r="1370" spans="1:8" s="2" customFormat="1" ht="16.899999999999999" customHeight="1">
      <c r="A1370" s="36"/>
      <c r="B1370" s="41"/>
      <c r="C1370" s="296" t="s">
        <v>707</v>
      </c>
      <c r="D1370" s="296" t="s">
        <v>5184</v>
      </c>
      <c r="E1370" s="19" t="s">
        <v>216</v>
      </c>
      <c r="F1370" s="297">
        <v>608.65</v>
      </c>
      <c r="G1370" s="36"/>
      <c r="H1370" s="41"/>
    </row>
    <row r="1371" spans="1:8" s="2" customFormat="1" ht="16.899999999999999" customHeight="1">
      <c r="A1371" s="36"/>
      <c r="B1371" s="41"/>
      <c r="C1371" s="296" t="s">
        <v>1011</v>
      </c>
      <c r="D1371" s="296" t="s">
        <v>1012</v>
      </c>
      <c r="E1371" s="19" t="s">
        <v>216</v>
      </c>
      <c r="F1371" s="297">
        <v>329.12</v>
      </c>
      <c r="G1371" s="36"/>
      <c r="H1371" s="41"/>
    </row>
    <row r="1372" spans="1:8" s="2" customFormat="1" ht="16.899999999999999" customHeight="1">
      <c r="A1372" s="36"/>
      <c r="B1372" s="41"/>
      <c r="C1372" s="292" t="s">
        <v>4837</v>
      </c>
      <c r="D1372" s="293" t="s">
        <v>21</v>
      </c>
      <c r="E1372" s="294" t="s">
        <v>21</v>
      </c>
      <c r="F1372" s="295">
        <v>202.3</v>
      </c>
      <c r="G1372" s="36"/>
      <c r="H1372" s="41"/>
    </row>
    <row r="1373" spans="1:8" s="2" customFormat="1" ht="16.899999999999999" customHeight="1">
      <c r="A1373" s="36"/>
      <c r="B1373" s="41"/>
      <c r="C1373" s="296" t="s">
        <v>21</v>
      </c>
      <c r="D1373" s="296" t="s">
        <v>677</v>
      </c>
      <c r="E1373" s="19" t="s">
        <v>21</v>
      </c>
      <c r="F1373" s="297">
        <v>0</v>
      </c>
      <c r="G1373" s="36"/>
      <c r="H1373" s="41"/>
    </row>
    <row r="1374" spans="1:8" s="2" customFormat="1" ht="16.899999999999999" customHeight="1">
      <c r="A1374" s="36"/>
      <c r="B1374" s="41"/>
      <c r="C1374" s="296" t="s">
        <v>21</v>
      </c>
      <c r="D1374" s="296" t="s">
        <v>5052</v>
      </c>
      <c r="E1374" s="19" t="s">
        <v>21</v>
      </c>
      <c r="F1374" s="297">
        <v>0</v>
      </c>
      <c r="G1374" s="36"/>
      <c r="H1374" s="41"/>
    </row>
    <row r="1375" spans="1:8" s="2" customFormat="1" ht="16.899999999999999" customHeight="1">
      <c r="A1375" s="36"/>
      <c r="B1375" s="41"/>
      <c r="C1375" s="296" t="s">
        <v>21</v>
      </c>
      <c r="D1375" s="296" t="s">
        <v>5053</v>
      </c>
      <c r="E1375" s="19" t="s">
        <v>21</v>
      </c>
      <c r="F1375" s="297">
        <v>202.3</v>
      </c>
      <c r="G1375" s="36"/>
      <c r="H1375" s="41"/>
    </row>
    <row r="1376" spans="1:8" s="2" customFormat="1" ht="16.899999999999999" customHeight="1">
      <c r="A1376" s="36"/>
      <c r="B1376" s="41"/>
      <c r="C1376" s="296" t="s">
        <v>4837</v>
      </c>
      <c r="D1376" s="296" t="s">
        <v>240</v>
      </c>
      <c r="E1376" s="19" t="s">
        <v>21</v>
      </c>
      <c r="F1376" s="297">
        <v>202.3</v>
      </c>
      <c r="G1376" s="36"/>
      <c r="H1376" s="41"/>
    </row>
    <row r="1377" spans="1:8" s="2" customFormat="1" ht="16.899999999999999" customHeight="1">
      <c r="A1377" s="36"/>
      <c r="B1377" s="41"/>
      <c r="C1377" s="298" t="s">
        <v>5152</v>
      </c>
      <c r="D1377" s="36"/>
      <c r="E1377" s="36"/>
      <c r="F1377" s="36"/>
      <c r="G1377" s="36"/>
      <c r="H1377" s="41"/>
    </row>
    <row r="1378" spans="1:8" s="2" customFormat="1" ht="16.899999999999999" customHeight="1">
      <c r="A1378" s="36"/>
      <c r="B1378" s="41"/>
      <c r="C1378" s="296" t="s">
        <v>5050</v>
      </c>
      <c r="D1378" s="296" t="s">
        <v>2558</v>
      </c>
      <c r="E1378" s="19" t="s">
        <v>216</v>
      </c>
      <c r="F1378" s="297">
        <v>334.37</v>
      </c>
      <c r="G1378" s="36"/>
      <c r="H1378" s="41"/>
    </row>
    <row r="1379" spans="1:8" s="2" customFormat="1" ht="16.899999999999999" customHeight="1">
      <c r="A1379" s="36"/>
      <c r="B1379" s="41"/>
      <c r="C1379" s="296" t="s">
        <v>4878</v>
      </c>
      <c r="D1379" s="296" t="s">
        <v>5240</v>
      </c>
      <c r="E1379" s="19" t="s">
        <v>216</v>
      </c>
      <c r="F1379" s="297">
        <v>202.3</v>
      </c>
      <c r="G1379" s="36"/>
      <c r="H1379" s="41"/>
    </row>
    <row r="1380" spans="1:8" s="2" customFormat="1" ht="16.899999999999999" customHeight="1">
      <c r="A1380" s="36"/>
      <c r="B1380" s="41"/>
      <c r="C1380" s="296" t="s">
        <v>620</v>
      </c>
      <c r="D1380" s="296" t="s">
        <v>621</v>
      </c>
      <c r="E1380" s="19" t="s">
        <v>216</v>
      </c>
      <c r="F1380" s="297">
        <v>512.95000000000005</v>
      </c>
      <c r="G1380" s="36"/>
      <c r="H1380" s="41"/>
    </row>
    <row r="1381" spans="1:8" s="2" customFormat="1" ht="16.899999999999999" customHeight="1">
      <c r="A1381" s="36"/>
      <c r="B1381" s="41"/>
      <c r="C1381" s="296" t="s">
        <v>976</v>
      </c>
      <c r="D1381" s="296" t="s">
        <v>5182</v>
      </c>
      <c r="E1381" s="19" t="s">
        <v>216</v>
      </c>
      <c r="F1381" s="297">
        <v>907.85</v>
      </c>
      <c r="G1381" s="36"/>
      <c r="H1381" s="41"/>
    </row>
    <row r="1382" spans="1:8" s="2" customFormat="1" ht="16.899999999999999" customHeight="1">
      <c r="A1382" s="36"/>
      <c r="B1382" s="41"/>
      <c r="C1382" s="296" t="s">
        <v>2541</v>
      </c>
      <c r="D1382" s="296" t="s">
        <v>5224</v>
      </c>
      <c r="E1382" s="19" t="s">
        <v>216</v>
      </c>
      <c r="F1382" s="297">
        <v>309.45</v>
      </c>
      <c r="G1382" s="36"/>
      <c r="H1382" s="41"/>
    </row>
    <row r="1383" spans="1:8" s="2" customFormat="1" ht="16.899999999999999" customHeight="1">
      <c r="A1383" s="36"/>
      <c r="B1383" s="41"/>
      <c r="C1383" s="296" t="s">
        <v>2545</v>
      </c>
      <c r="D1383" s="296" t="s">
        <v>5225</v>
      </c>
      <c r="E1383" s="19" t="s">
        <v>216</v>
      </c>
      <c r="F1383" s="297">
        <v>309.45</v>
      </c>
      <c r="G1383" s="36"/>
      <c r="H1383" s="41"/>
    </row>
    <row r="1384" spans="1:8" s="2" customFormat="1" ht="16.899999999999999" customHeight="1">
      <c r="A1384" s="36"/>
      <c r="B1384" s="41"/>
      <c r="C1384" s="296" t="s">
        <v>2549</v>
      </c>
      <c r="D1384" s="296" t="s">
        <v>5048</v>
      </c>
      <c r="E1384" s="19" t="s">
        <v>216</v>
      </c>
      <c r="F1384" s="297">
        <v>309.45</v>
      </c>
      <c r="G1384" s="36"/>
      <c r="H1384" s="41"/>
    </row>
    <row r="1385" spans="1:8" s="2" customFormat="1" ht="16.899999999999999" customHeight="1">
      <c r="A1385" s="36"/>
      <c r="B1385" s="41"/>
      <c r="C1385" s="296" t="s">
        <v>680</v>
      </c>
      <c r="D1385" s="296" t="s">
        <v>5238</v>
      </c>
      <c r="E1385" s="19" t="s">
        <v>216</v>
      </c>
      <c r="F1385" s="297">
        <v>608.65</v>
      </c>
      <c r="G1385" s="36"/>
      <c r="H1385" s="41"/>
    </row>
    <row r="1386" spans="1:8" s="2" customFormat="1" ht="16.899999999999999" customHeight="1">
      <c r="A1386" s="36"/>
      <c r="B1386" s="41"/>
      <c r="C1386" s="296" t="s">
        <v>692</v>
      </c>
      <c r="D1386" s="296" t="s">
        <v>5183</v>
      </c>
      <c r="E1386" s="19" t="s">
        <v>248</v>
      </c>
      <c r="F1386" s="297">
        <v>23.571000000000002</v>
      </c>
      <c r="G1386" s="36"/>
      <c r="H1386" s="41"/>
    </row>
    <row r="1387" spans="1:8" s="2" customFormat="1" ht="16.899999999999999" customHeight="1">
      <c r="A1387" s="36"/>
      <c r="B1387" s="41"/>
      <c r="C1387" s="296" t="s">
        <v>702</v>
      </c>
      <c r="D1387" s="296" t="s">
        <v>703</v>
      </c>
      <c r="E1387" s="19" t="s">
        <v>216</v>
      </c>
      <c r="F1387" s="297">
        <v>608.65</v>
      </c>
      <c r="G1387" s="36"/>
      <c r="H1387" s="41"/>
    </row>
    <row r="1388" spans="1:8" s="2" customFormat="1" ht="16.899999999999999" customHeight="1">
      <c r="A1388" s="36"/>
      <c r="B1388" s="41"/>
      <c r="C1388" s="296" t="s">
        <v>707</v>
      </c>
      <c r="D1388" s="296" t="s">
        <v>5184</v>
      </c>
      <c r="E1388" s="19" t="s">
        <v>216</v>
      </c>
      <c r="F1388" s="297">
        <v>608.65</v>
      </c>
      <c r="G1388" s="36"/>
      <c r="H1388" s="41"/>
    </row>
    <row r="1389" spans="1:8" s="2" customFormat="1" ht="16.899999999999999" customHeight="1">
      <c r="A1389" s="36"/>
      <c r="B1389" s="41"/>
      <c r="C1389" s="296" t="s">
        <v>5060</v>
      </c>
      <c r="D1389" s="296" t="s">
        <v>4540</v>
      </c>
      <c r="E1389" s="19" t="s">
        <v>216</v>
      </c>
      <c r="F1389" s="297">
        <v>367.80700000000002</v>
      </c>
      <c r="G1389" s="36"/>
      <c r="H1389" s="41"/>
    </row>
    <row r="1390" spans="1:8" s="2" customFormat="1" ht="16.899999999999999" customHeight="1">
      <c r="A1390" s="36"/>
      <c r="B1390" s="41"/>
      <c r="C1390" s="292" t="s">
        <v>4839</v>
      </c>
      <c r="D1390" s="293" t="s">
        <v>21</v>
      </c>
      <c r="E1390" s="294" t="s">
        <v>21</v>
      </c>
      <c r="F1390" s="295">
        <v>107.15</v>
      </c>
      <c r="G1390" s="36"/>
      <c r="H1390" s="41"/>
    </row>
    <row r="1391" spans="1:8" s="2" customFormat="1" ht="16.899999999999999" customHeight="1">
      <c r="A1391" s="36"/>
      <c r="B1391" s="41"/>
      <c r="C1391" s="296" t="s">
        <v>21</v>
      </c>
      <c r="D1391" s="296" t="s">
        <v>21</v>
      </c>
      <c r="E1391" s="19" t="s">
        <v>21</v>
      </c>
      <c r="F1391" s="297">
        <v>0</v>
      </c>
      <c r="G1391" s="36"/>
      <c r="H1391" s="41"/>
    </row>
    <row r="1392" spans="1:8" s="2" customFormat="1" ht="16.899999999999999" customHeight="1">
      <c r="A1392" s="36"/>
      <c r="B1392" s="41"/>
      <c r="C1392" s="296" t="s">
        <v>21</v>
      </c>
      <c r="D1392" s="296" t="s">
        <v>5054</v>
      </c>
      <c r="E1392" s="19" t="s">
        <v>21</v>
      </c>
      <c r="F1392" s="297">
        <v>0</v>
      </c>
      <c r="G1392" s="36"/>
      <c r="H1392" s="41"/>
    </row>
    <row r="1393" spans="1:8" s="2" customFormat="1" ht="16.899999999999999" customHeight="1">
      <c r="A1393" s="36"/>
      <c r="B1393" s="41"/>
      <c r="C1393" s="296" t="s">
        <v>21</v>
      </c>
      <c r="D1393" s="296" t="s">
        <v>4840</v>
      </c>
      <c r="E1393" s="19" t="s">
        <v>21</v>
      </c>
      <c r="F1393" s="297">
        <v>107.15</v>
      </c>
      <c r="G1393" s="36"/>
      <c r="H1393" s="41"/>
    </row>
    <row r="1394" spans="1:8" s="2" customFormat="1" ht="16.899999999999999" customHeight="1">
      <c r="A1394" s="36"/>
      <c r="B1394" s="41"/>
      <c r="C1394" s="296" t="s">
        <v>4839</v>
      </c>
      <c r="D1394" s="296" t="s">
        <v>240</v>
      </c>
      <c r="E1394" s="19" t="s">
        <v>21</v>
      </c>
      <c r="F1394" s="297">
        <v>107.15</v>
      </c>
      <c r="G1394" s="36"/>
      <c r="H1394" s="41"/>
    </row>
    <row r="1395" spans="1:8" s="2" customFormat="1" ht="16.899999999999999" customHeight="1">
      <c r="A1395" s="36"/>
      <c r="B1395" s="41"/>
      <c r="C1395" s="298" t="s">
        <v>5152</v>
      </c>
      <c r="D1395" s="36"/>
      <c r="E1395" s="36"/>
      <c r="F1395" s="36"/>
      <c r="G1395" s="36"/>
      <c r="H1395" s="41"/>
    </row>
    <row r="1396" spans="1:8" s="2" customFormat="1" ht="16.899999999999999" customHeight="1">
      <c r="A1396" s="36"/>
      <c r="B1396" s="41"/>
      <c r="C1396" s="296" t="s">
        <v>5050</v>
      </c>
      <c r="D1396" s="296" t="s">
        <v>2558</v>
      </c>
      <c r="E1396" s="19" t="s">
        <v>216</v>
      </c>
      <c r="F1396" s="297">
        <v>334.37</v>
      </c>
      <c r="G1396" s="36"/>
      <c r="H1396" s="41"/>
    </row>
    <row r="1397" spans="1:8" s="2" customFormat="1" ht="16.899999999999999" customHeight="1">
      <c r="A1397" s="36"/>
      <c r="B1397" s="41"/>
      <c r="C1397" s="296" t="s">
        <v>4881</v>
      </c>
      <c r="D1397" s="296" t="s">
        <v>1447</v>
      </c>
      <c r="E1397" s="19" t="s">
        <v>216</v>
      </c>
      <c r="F1397" s="297">
        <v>107.15</v>
      </c>
      <c r="G1397" s="36"/>
      <c r="H1397" s="41"/>
    </row>
    <row r="1398" spans="1:8" s="2" customFormat="1" ht="16.899999999999999" customHeight="1">
      <c r="A1398" s="36"/>
      <c r="B1398" s="41"/>
      <c r="C1398" s="296" t="s">
        <v>620</v>
      </c>
      <c r="D1398" s="296" t="s">
        <v>621</v>
      </c>
      <c r="E1398" s="19" t="s">
        <v>216</v>
      </c>
      <c r="F1398" s="297">
        <v>512.95000000000005</v>
      </c>
      <c r="G1398" s="36"/>
      <c r="H1398" s="41"/>
    </row>
    <row r="1399" spans="1:8" s="2" customFormat="1" ht="16.899999999999999" customHeight="1">
      <c r="A1399" s="36"/>
      <c r="B1399" s="41"/>
      <c r="C1399" s="296" t="s">
        <v>976</v>
      </c>
      <c r="D1399" s="296" t="s">
        <v>5182</v>
      </c>
      <c r="E1399" s="19" t="s">
        <v>216</v>
      </c>
      <c r="F1399" s="297">
        <v>907.85</v>
      </c>
      <c r="G1399" s="36"/>
      <c r="H1399" s="41"/>
    </row>
    <row r="1400" spans="1:8" s="2" customFormat="1" ht="16.899999999999999" customHeight="1">
      <c r="A1400" s="36"/>
      <c r="B1400" s="41"/>
      <c r="C1400" s="296" t="s">
        <v>2541</v>
      </c>
      <c r="D1400" s="296" t="s">
        <v>5224</v>
      </c>
      <c r="E1400" s="19" t="s">
        <v>216</v>
      </c>
      <c r="F1400" s="297">
        <v>309.45</v>
      </c>
      <c r="G1400" s="36"/>
      <c r="H1400" s="41"/>
    </row>
    <row r="1401" spans="1:8" s="2" customFormat="1" ht="16.899999999999999" customHeight="1">
      <c r="A1401" s="36"/>
      <c r="B1401" s="41"/>
      <c r="C1401" s="296" t="s">
        <v>2545</v>
      </c>
      <c r="D1401" s="296" t="s">
        <v>5225</v>
      </c>
      <c r="E1401" s="19" t="s">
        <v>216</v>
      </c>
      <c r="F1401" s="297">
        <v>309.45</v>
      </c>
      <c r="G1401" s="36"/>
      <c r="H1401" s="41"/>
    </row>
    <row r="1402" spans="1:8" s="2" customFormat="1" ht="16.899999999999999" customHeight="1">
      <c r="A1402" s="36"/>
      <c r="B1402" s="41"/>
      <c r="C1402" s="296" t="s">
        <v>2549</v>
      </c>
      <c r="D1402" s="296" t="s">
        <v>5048</v>
      </c>
      <c r="E1402" s="19" t="s">
        <v>216</v>
      </c>
      <c r="F1402" s="297">
        <v>309.45</v>
      </c>
      <c r="G1402" s="36"/>
      <c r="H1402" s="41"/>
    </row>
    <row r="1403" spans="1:8" s="2" customFormat="1" ht="16.899999999999999" customHeight="1">
      <c r="A1403" s="36"/>
      <c r="B1403" s="41"/>
      <c r="C1403" s="296" t="s">
        <v>680</v>
      </c>
      <c r="D1403" s="296" t="s">
        <v>5238</v>
      </c>
      <c r="E1403" s="19" t="s">
        <v>216</v>
      </c>
      <c r="F1403" s="297">
        <v>608.65</v>
      </c>
      <c r="G1403" s="36"/>
      <c r="H1403" s="41"/>
    </row>
    <row r="1404" spans="1:8" s="2" customFormat="1" ht="16.899999999999999" customHeight="1">
      <c r="A1404" s="36"/>
      <c r="B1404" s="41"/>
      <c r="C1404" s="296" t="s">
        <v>692</v>
      </c>
      <c r="D1404" s="296" t="s">
        <v>5183</v>
      </c>
      <c r="E1404" s="19" t="s">
        <v>248</v>
      </c>
      <c r="F1404" s="297">
        <v>23.571000000000002</v>
      </c>
      <c r="G1404" s="36"/>
      <c r="H1404" s="41"/>
    </row>
    <row r="1405" spans="1:8" s="2" customFormat="1" ht="16.899999999999999" customHeight="1">
      <c r="A1405" s="36"/>
      <c r="B1405" s="41"/>
      <c r="C1405" s="296" t="s">
        <v>702</v>
      </c>
      <c r="D1405" s="296" t="s">
        <v>703</v>
      </c>
      <c r="E1405" s="19" t="s">
        <v>216</v>
      </c>
      <c r="F1405" s="297">
        <v>608.65</v>
      </c>
      <c r="G1405" s="36"/>
      <c r="H1405" s="41"/>
    </row>
    <row r="1406" spans="1:8" s="2" customFormat="1" ht="16.899999999999999" customHeight="1">
      <c r="A1406" s="36"/>
      <c r="B1406" s="41"/>
      <c r="C1406" s="296" t="s">
        <v>4937</v>
      </c>
      <c r="D1406" s="296" t="s">
        <v>5239</v>
      </c>
      <c r="E1406" s="19" t="s">
        <v>248</v>
      </c>
      <c r="F1406" s="297">
        <v>15.478999999999999</v>
      </c>
      <c r="G1406" s="36"/>
      <c r="H1406" s="41"/>
    </row>
    <row r="1407" spans="1:8" s="2" customFormat="1" ht="16.899999999999999" customHeight="1">
      <c r="A1407" s="36"/>
      <c r="B1407" s="41"/>
      <c r="C1407" s="296" t="s">
        <v>707</v>
      </c>
      <c r="D1407" s="296" t="s">
        <v>5184</v>
      </c>
      <c r="E1407" s="19" t="s">
        <v>216</v>
      </c>
      <c r="F1407" s="297">
        <v>608.65</v>
      </c>
      <c r="G1407" s="36"/>
      <c r="H1407" s="41"/>
    </row>
    <row r="1408" spans="1:8" s="2" customFormat="1" ht="16.899999999999999" customHeight="1">
      <c r="A1408" s="36"/>
      <c r="B1408" s="41"/>
      <c r="C1408" s="296" t="s">
        <v>5060</v>
      </c>
      <c r="D1408" s="296" t="s">
        <v>4540</v>
      </c>
      <c r="E1408" s="19" t="s">
        <v>216</v>
      </c>
      <c r="F1408" s="297">
        <v>367.80700000000002</v>
      </c>
      <c r="G1408" s="36"/>
      <c r="H1408" s="41"/>
    </row>
    <row r="1409" spans="1:8" s="2" customFormat="1" ht="16.899999999999999" customHeight="1">
      <c r="A1409" s="36"/>
      <c r="B1409" s="41"/>
      <c r="C1409" s="292" t="s">
        <v>143</v>
      </c>
      <c r="D1409" s="293" t="s">
        <v>21</v>
      </c>
      <c r="E1409" s="294" t="s">
        <v>21</v>
      </c>
      <c r="F1409" s="295">
        <v>180.6</v>
      </c>
      <c r="G1409" s="36"/>
      <c r="H1409" s="41"/>
    </row>
    <row r="1410" spans="1:8" s="2" customFormat="1" ht="16.899999999999999" customHeight="1">
      <c r="A1410" s="36"/>
      <c r="B1410" s="41"/>
      <c r="C1410" s="296" t="s">
        <v>21</v>
      </c>
      <c r="D1410" s="296" t="s">
        <v>319</v>
      </c>
      <c r="E1410" s="19" t="s">
        <v>21</v>
      </c>
      <c r="F1410" s="297">
        <v>0</v>
      </c>
      <c r="G1410" s="36"/>
      <c r="H1410" s="41"/>
    </row>
    <row r="1411" spans="1:8" s="2" customFormat="1" ht="16.899999999999999" customHeight="1">
      <c r="A1411" s="36"/>
      <c r="B1411" s="41"/>
      <c r="C1411" s="296" t="s">
        <v>21</v>
      </c>
      <c r="D1411" s="296" t="s">
        <v>320</v>
      </c>
      <c r="E1411" s="19" t="s">
        <v>21</v>
      </c>
      <c r="F1411" s="297">
        <v>174</v>
      </c>
      <c r="G1411" s="36"/>
      <c r="H1411" s="41"/>
    </row>
    <row r="1412" spans="1:8" s="2" customFormat="1" ht="16.899999999999999" customHeight="1">
      <c r="A1412" s="36"/>
      <c r="B1412" s="41"/>
      <c r="C1412" s="296" t="s">
        <v>21</v>
      </c>
      <c r="D1412" s="296" t="s">
        <v>321</v>
      </c>
      <c r="E1412" s="19" t="s">
        <v>21</v>
      </c>
      <c r="F1412" s="297">
        <v>6.6</v>
      </c>
      <c r="G1412" s="36"/>
      <c r="H1412" s="41"/>
    </row>
    <row r="1413" spans="1:8" s="2" customFormat="1" ht="16.899999999999999" customHeight="1">
      <c r="A1413" s="36"/>
      <c r="B1413" s="41"/>
      <c r="C1413" s="296" t="s">
        <v>143</v>
      </c>
      <c r="D1413" s="296" t="s">
        <v>240</v>
      </c>
      <c r="E1413" s="19" t="s">
        <v>21</v>
      </c>
      <c r="F1413" s="297">
        <v>180.6</v>
      </c>
      <c r="G1413" s="36"/>
      <c r="H1413" s="41"/>
    </row>
    <row r="1414" spans="1:8" s="2" customFormat="1" ht="16.899999999999999" customHeight="1">
      <c r="A1414" s="36"/>
      <c r="B1414" s="41"/>
      <c r="C1414" s="292" t="s">
        <v>131</v>
      </c>
      <c r="D1414" s="293" t="s">
        <v>21</v>
      </c>
      <c r="E1414" s="294" t="s">
        <v>21</v>
      </c>
      <c r="F1414" s="295">
        <v>397.5</v>
      </c>
      <c r="G1414" s="36"/>
      <c r="H1414" s="41"/>
    </row>
    <row r="1415" spans="1:8" s="2" customFormat="1" ht="16.899999999999999" customHeight="1">
      <c r="A1415" s="36"/>
      <c r="B1415" s="41"/>
      <c r="C1415" s="296" t="s">
        <v>21</v>
      </c>
      <c r="D1415" s="296" t="s">
        <v>250</v>
      </c>
      <c r="E1415" s="19" t="s">
        <v>21</v>
      </c>
      <c r="F1415" s="297">
        <v>0</v>
      </c>
      <c r="G1415" s="36"/>
      <c r="H1415" s="41"/>
    </row>
    <row r="1416" spans="1:8" s="2" customFormat="1" ht="16.899999999999999" customHeight="1">
      <c r="A1416" s="36"/>
      <c r="B1416" s="41"/>
      <c r="C1416" s="296" t="s">
        <v>21</v>
      </c>
      <c r="D1416" s="296" t="s">
        <v>251</v>
      </c>
      <c r="E1416" s="19" t="s">
        <v>21</v>
      </c>
      <c r="F1416" s="297">
        <v>0</v>
      </c>
      <c r="G1416" s="36"/>
      <c r="H1416" s="41"/>
    </row>
    <row r="1417" spans="1:8" s="2" customFormat="1" ht="16.899999999999999" customHeight="1">
      <c r="A1417" s="36"/>
      <c r="B1417" s="41"/>
      <c r="C1417" s="296" t="s">
        <v>21</v>
      </c>
      <c r="D1417" s="296" t="s">
        <v>252</v>
      </c>
      <c r="E1417" s="19" t="s">
        <v>21</v>
      </c>
      <c r="F1417" s="297">
        <v>0</v>
      </c>
      <c r="G1417" s="36"/>
      <c r="H1417" s="41"/>
    </row>
    <row r="1418" spans="1:8" s="2" customFormat="1" ht="16.899999999999999" customHeight="1">
      <c r="A1418" s="36"/>
      <c r="B1418" s="41"/>
      <c r="C1418" s="296" t="s">
        <v>21</v>
      </c>
      <c r="D1418" s="296" t="s">
        <v>253</v>
      </c>
      <c r="E1418" s="19" t="s">
        <v>21</v>
      </c>
      <c r="F1418" s="297">
        <v>0</v>
      </c>
      <c r="G1418" s="36"/>
      <c r="H1418" s="41"/>
    </row>
    <row r="1419" spans="1:8" s="2" customFormat="1" ht="16.899999999999999" customHeight="1">
      <c r="A1419" s="36"/>
      <c r="B1419" s="41"/>
      <c r="C1419" s="296" t="s">
        <v>21</v>
      </c>
      <c r="D1419" s="296" t="s">
        <v>254</v>
      </c>
      <c r="E1419" s="19" t="s">
        <v>21</v>
      </c>
      <c r="F1419" s="297">
        <v>300.89999999999998</v>
      </c>
      <c r="G1419" s="36"/>
      <c r="H1419" s="41"/>
    </row>
    <row r="1420" spans="1:8" s="2" customFormat="1" ht="16.899999999999999" customHeight="1">
      <c r="A1420" s="36"/>
      <c r="B1420" s="41"/>
      <c r="C1420" s="296" t="s">
        <v>21</v>
      </c>
      <c r="D1420" s="296" t="s">
        <v>21</v>
      </c>
      <c r="E1420" s="19" t="s">
        <v>21</v>
      </c>
      <c r="F1420" s="297">
        <v>0</v>
      </c>
      <c r="G1420" s="36"/>
      <c r="H1420" s="41"/>
    </row>
    <row r="1421" spans="1:8" s="2" customFormat="1" ht="16.899999999999999" customHeight="1">
      <c r="A1421" s="36"/>
      <c r="B1421" s="41"/>
      <c r="C1421" s="296" t="s">
        <v>21</v>
      </c>
      <c r="D1421" s="296" t="s">
        <v>255</v>
      </c>
      <c r="E1421" s="19" t="s">
        <v>21</v>
      </c>
      <c r="F1421" s="297">
        <v>0</v>
      </c>
      <c r="G1421" s="36"/>
      <c r="H1421" s="41"/>
    </row>
    <row r="1422" spans="1:8" s="2" customFormat="1" ht="16.899999999999999" customHeight="1">
      <c r="A1422" s="36"/>
      <c r="B1422" s="41"/>
      <c r="C1422" s="296" t="s">
        <v>21</v>
      </c>
      <c r="D1422" s="296" t="s">
        <v>256</v>
      </c>
      <c r="E1422" s="19" t="s">
        <v>21</v>
      </c>
      <c r="F1422" s="297">
        <v>85.8</v>
      </c>
      <c r="G1422" s="36"/>
      <c r="H1422" s="41"/>
    </row>
    <row r="1423" spans="1:8" s="2" customFormat="1" ht="16.899999999999999" customHeight="1">
      <c r="A1423" s="36"/>
      <c r="B1423" s="41"/>
      <c r="C1423" s="296" t="s">
        <v>21</v>
      </c>
      <c r="D1423" s="296" t="s">
        <v>257</v>
      </c>
      <c r="E1423" s="19" t="s">
        <v>21</v>
      </c>
      <c r="F1423" s="297">
        <v>0</v>
      </c>
      <c r="G1423" s="36"/>
      <c r="H1423" s="41"/>
    </row>
    <row r="1424" spans="1:8" s="2" customFormat="1" ht="16.899999999999999" customHeight="1">
      <c r="A1424" s="36"/>
      <c r="B1424" s="41"/>
      <c r="C1424" s="296" t="s">
        <v>21</v>
      </c>
      <c r="D1424" s="296" t="s">
        <v>258</v>
      </c>
      <c r="E1424" s="19" t="s">
        <v>21</v>
      </c>
      <c r="F1424" s="297">
        <v>10.8</v>
      </c>
      <c r="G1424" s="36"/>
      <c r="H1424" s="41"/>
    </row>
    <row r="1425" spans="1:8" s="2" customFormat="1" ht="16.899999999999999" customHeight="1">
      <c r="A1425" s="36"/>
      <c r="B1425" s="41"/>
      <c r="C1425" s="296" t="s">
        <v>21</v>
      </c>
      <c r="D1425" s="296" t="s">
        <v>21</v>
      </c>
      <c r="E1425" s="19" t="s">
        <v>21</v>
      </c>
      <c r="F1425" s="297">
        <v>0</v>
      </c>
      <c r="G1425" s="36"/>
      <c r="H1425" s="41"/>
    </row>
    <row r="1426" spans="1:8" s="2" customFormat="1" ht="16.899999999999999" customHeight="1">
      <c r="A1426" s="36"/>
      <c r="B1426" s="41"/>
      <c r="C1426" s="296" t="s">
        <v>131</v>
      </c>
      <c r="D1426" s="296" t="s">
        <v>240</v>
      </c>
      <c r="E1426" s="19" t="s">
        <v>21</v>
      </c>
      <c r="F1426" s="297">
        <v>397.5</v>
      </c>
      <c r="G1426" s="36"/>
      <c r="H1426" s="41"/>
    </row>
    <row r="1427" spans="1:8" s="2" customFormat="1" ht="16.899999999999999" customHeight="1">
      <c r="A1427" s="36"/>
      <c r="B1427" s="41"/>
      <c r="C1427" s="292" t="s">
        <v>133</v>
      </c>
      <c r="D1427" s="293" t="s">
        <v>21</v>
      </c>
      <c r="E1427" s="294" t="s">
        <v>21</v>
      </c>
      <c r="F1427" s="295">
        <v>99.375</v>
      </c>
      <c r="G1427" s="36"/>
      <c r="H1427" s="41"/>
    </row>
    <row r="1428" spans="1:8" s="2" customFormat="1" ht="16.899999999999999" customHeight="1">
      <c r="A1428" s="36"/>
      <c r="B1428" s="41"/>
      <c r="C1428" s="296" t="s">
        <v>21</v>
      </c>
      <c r="D1428" s="296" t="s">
        <v>268</v>
      </c>
      <c r="E1428" s="19" t="s">
        <v>21</v>
      </c>
      <c r="F1428" s="297">
        <v>0</v>
      </c>
      <c r="G1428" s="36"/>
      <c r="H1428" s="41"/>
    </row>
    <row r="1429" spans="1:8" s="2" customFormat="1" ht="16.899999999999999" customHeight="1">
      <c r="A1429" s="36"/>
      <c r="B1429" s="41"/>
      <c r="C1429" s="296" t="s">
        <v>21</v>
      </c>
      <c r="D1429" s="296" t="s">
        <v>269</v>
      </c>
      <c r="E1429" s="19" t="s">
        <v>21</v>
      </c>
      <c r="F1429" s="297">
        <v>99.375</v>
      </c>
      <c r="G1429" s="36"/>
      <c r="H1429" s="41"/>
    </row>
    <row r="1430" spans="1:8" s="2" customFormat="1" ht="16.899999999999999" customHeight="1">
      <c r="A1430" s="36"/>
      <c r="B1430" s="41"/>
      <c r="C1430" s="296" t="s">
        <v>133</v>
      </c>
      <c r="D1430" s="296" t="s">
        <v>240</v>
      </c>
      <c r="E1430" s="19" t="s">
        <v>21</v>
      </c>
      <c r="F1430" s="297">
        <v>99.375</v>
      </c>
      <c r="G1430" s="36"/>
      <c r="H1430" s="41"/>
    </row>
    <row r="1431" spans="1:8" s="2" customFormat="1" ht="16.899999999999999" customHeight="1">
      <c r="A1431" s="36"/>
      <c r="B1431" s="41"/>
      <c r="C1431" s="292" t="s">
        <v>135</v>
      </c>
      <c r="D1431" s="293" t="s">
        <v>21</v>
      </c>
      <c r="E1431" s="294" t="s">
        <v>21</v>
      </c>
      <c r="F1431" s="295">
        <v>79.5</v>
      </c>
      <c r="G1431" s="36"/>
      <c r="H1431" s="41"/>
    </row>
    <row r="1432" spans="1:8" s="2" customFormat="1" ht="16.899999999999999" customHeight="1">
      <c r="A1432" s="36"/>
      <c r="B1432" s="41"/>
      <c r="C1432" s="296" t="s">
        <v>21</v>
      </c>
      <c r="D1432" s="296" t="s">
        <v>274</v>
      </c>
      <c r="E1432" s="19" t="s">
        <v>21</v>
      </c>
      <c r="F1432" s="297">
        <v>0</v>
      </c>
      <c r="G1432" s="36"/>
      <c r="H1432" s="41"/>
    </row>
    <row r="1433" spans="1:8" s="2" customFormat="1" ht="16.899999999999999" customHeight="1">
      <c r="A1433" s="36"/>
      <c r="B1433" s="41"/>
      <c r="C1433" s="296" t="s">
        <v>21</v>
      </c>
      <c r="D1433" s="296" t="s">
        <v>275</v>
      </c>
      <c r="E1433" s="19" t="s">
        <v>21</v>
      </c>
      <c r="F1433" s="297">
        <v>79.5</v>
      </c>
      <c r="G1433" s="36"/>
      <c r="H1433" s="41"/>
    </row>
    <row r="1434" spans="1:8" s="2" customFormat="1" ht="16.899999999999999" customHeight="1">
      <c r="A1434" s="36"/>
      <c r="B1434" s="41"/>
      <c r="C1434" s="296" t="s">
        <v>135</v>
      </c>
      <c r="D1434" s="296" t="s">
        <v>240</v>
      </c>
      <c r="E1434" s="19" t="s">
        <v>21</v>
      </c>
      <c r="F1434" s="297">
        <v>79.5</v>
      </c>
      <c r="G1434" s="36"/>
      <c r="H1434" s="41"/>
    </row>
    <row r="1435" spans="1:8" s="2" customFormat="1" ht="16.899999999999999" customHeight="1">
      <c r="A1435" s="36"/>
      <c r="B1435" s="41"/>
      <c r="C1435" s="292" t="s">
        <v>145</v>
      </c>
      <c r="D1435" s="293" t="s">
        <v>21</v>
      </c>
      <c r="E1435" s="294" t="s">
        <v>21</v>
      </c>
      <c r="F1435" s="295">
        <v>95.7</v>
      </c>
      <c r="G1435" s="36"/>
      <c r="H1435" s="41"/>
    </row>
    <row r="1436" spans="1:8" s="2" customFormat="1" ht="16.899999999999999" customHeight="1">
      <c r="A1436" s="36"/>
      <c r="B1436" s="41"/>
      <c r="C1436" s="296" t="s">
        <v>21</v>
      </c>
      <c r="D1436" s="296" t="s">
        <v>319</v>
      </c>
      <c r="E1436" s="19" t="s">
        <v>21</v>
      </c>
      <c r="F1436" s="297">
        <v>0</v>
      </c>
      <c r="G1436" s="36"/>
      <c r="H1436" s="41"/>
    </row>
    <row r="1437" spans="1:8" s="2" customFormat="1" ht="16.899999999999999" customHeight="1">
      <c r="A1437" s="36"/>
      <c r="B1437" s="41"/>
      <c r="C1437" s="296" t="s">
        <v>21</v>
      </c>
      <c r="D1437" s="296" t="s">
        <v>329</v>
      </c>
      <c r="E1437" s="19" t="s">
        <v>21</v>
      </c>
      <c r="F1437" s="297">
        <v>95.7</v>
      </c>
      <c r="G1437" s="36"/>
      <c r="H1437" s="41"/>
    </row>
    <row r="1438" spans="1:8" s="2" customFormat="1" ht="16.899999999999999" customHeight="1">
      <c r="A1438" s="36"/>
      <c r="B1438" s="41"/>
      <c r="C1438" s="296" t="s">
        <v>145</v>
      </c>
      <c r="D1438" s="296" t="s">
        <v>240</v>
      </c>
      <c r="E1438" s="19" t="s">
        <v>21</v>
      </c>
      <c r="F1438" s="297">
        <v>95.7</v>
      </c>
      <c r="G1438" s="36"/>
      <c r="H1438" s="41"/>
    </row>
    <row r="1439" spans="1:8" s="2" customFormat="1" ht="16.899999999999999" customHeight="1">
      <c r="A1439" s="36"/>
      <c r="B1439" s="41"/>
      <c r="C1439" s="292" t="s">
        <v>137</v>
      </c>
      <c r="D1439" s="293" t="s">
        <v>21</v>
      </c>
      <c r="E1439" s="294" t="s">
        <v>21</v>
      </c>
      <c r="F1439" s="295">
        <v>59.625</v>
      </c>
      <c r="G1439" s="36"/>
      <c r="H1439" s="41"/>
    </row>
    <row r="1440" spans="1:8" s="2" customFormat="1" ht="16.899999999999999" customHeight="1">
      <c r="A1440" s="36"/>
      <c r="B1440" s="41"/>
      <c r="C1440" s="296" t="s">
        <v>21</v>
      </c>
      <c r="D1440" s="296" t="s">
        <v>280</v>
      </c>
      <c r="E1440" s="19" t="s">
        <v>21</v>
      </c>
      <c r="F1440" s="297">
        <v>0</v>
      </c>
      <c r="G1440" s="36"/>
      <c r="H1440" s="41"/>
    </row>
    <row r="1441" spans="1:8" s="2" customFormat="1" ht="16.899999999999999" customHeight="1">
      <c r="A1441" s="36"/>
      <c r="B1441" s="41"/>
      <c r="C1441" s="296" t="s">
        <v>21</v>
      </c>
      <c r="D1441" s="296" t="s">
        <v>281</v>
      </c>
      <c r="E1441" s="19" t="s">
        <v>21</v>
      </c>
      <c r="F1441" s="297">
        <v>59.625</v>
      </c>
      <c r="G1441" s="36"/>
      <c r="H1441" s="41"/>
    </row>
    <row r="1442" spans="1:8" s="2" customFormat="1" ht="16.899999999999999" customHeight="1">
      <c r="A1442" s="36"/>
      <c r="B1442" s="41"/>
      <c r="C1442" s="296" t="s">
        <v>137</v>
      </c>
      <c r="D1442" s="296" t="s">
        <v>240</v>
      </c>
      <c r="E1442" s="19" t="s">
        <v>21</v>
      </c>
      <c r="F1442" s="297">
        <v>59.625</v>
      </c>
      <c r="G1442" s="36"/>
      <c r="H1442" s="41"/>
    </row>
    <row r="1443" spans="1:8" s="2" customFormat="1" ht="16.899999999999999" customHeight="1">
      <c r="A1443" s="36"/>
      <c r="B1443" s="41"/>
      <c r="C1443" s="292" t="s">
        <v>128</v>
      </c>
      <c r="D1443" s="293" t="s">
        <v>21</v>
      </c>
      <c r="E1443" s="294" t="s">
        <v>21</v>
      </c>
      <c r="F1443" s="295">
        <v>324</v>
      </c>
      <c r="G1443" s="36"/>
      <c r="H1443" s="41"/>
    </row>
    <row r="1444" spans="1:8" s="2" customFormat="1" ht="16.899999999999999" customHeight="1">
      <c r="A1444" s="36"/>
      <c r="B1444" s="41"/>
      <c r="C1444" s="296" t="s">
        <v>21</v>
      </c>
      <c r="D1444" s="296" t="s">
        <v>235</v>
      </c>
      <c r="E1444" s="19" t="s">
        <v>21</v>
      </c>
      <c r="F1444" s="297">
        <v>0</v>
      </c>
      <c r="G1444" s="36"/>
      <c r="H1444" s="41"/>
    </row>
    <row r="1445" spans="1:8" s="2" customFormat="1" ht="16.899999999999999" customHeight="1">
      <c r="A1445" s="36"/>
      <c r="B1445" s="41"/>
      <c r="C1445" s="296" t="s">
        <v>21</v>
      </c>
      <c r="D1445" s="296" t="s">
        <v>236</v>
      </c>
      <c r="E1445" s="19" t="s">
        <v>21</v>
      </c>
      <c r="F1445" s="297">
        <v>177</v>
      </c>
      <c r="G1445" s="36"/>
      <c r="H1445" s="41"/>
    </row>
    <row r="1446" spans="1:8" s="2" customFormat="1" ht="16.899999999999999" customHeight="1">
      <c r="A1446" s="36"/>
      <c r="B1446" s="41"/>
      <c r="C1446" s="296" t="s">
        <v>21</v>
      </c>
      <c r="D1446" s="296" t="s">
        <v>237</v>
      </c>
      <c r="E1446" s="19" t="s">
        <v>21</v>
      </c>
      <c r="F1446" s="297">
        <v>52</v>
      </c>
      <c r="G1446" s="36"/>
      <c r="H1446" s="41"/>
    </row>
    <row r="1447" spans="1:8" s="2" customFormat="1" ht="16.899999999999999" customHeight="1">
      <c r="A1447" s="36"/>
      <c r="B1447" s="41"/>
      <c r="C1447" s="296" t="s">
        <v>21</v>
      </c>
      <c r="D1447" s="296" t="s">
        <v>238</v>
      </c>
      <c r="E1447" s="19" t="s">
        <v>21</v>
      </c>
      <c r="F1447" s="297">
        <v>0</v>
      </c>
      <c r="G1447" s="36"/>
      <c r="H1447" s="41"/>
    </row>
    <row r="1448" spans="1:8" s="2" customFormat="1" ht="16.899999999999999" customHeight="1">
      <c r="A1448" s="36"/>
      <c r="B1448" s="41"/>
      <c r="C1448" s="296" t="s">
        <v>21</v>
      </c>
      <c r="D1448" s="296" t="s">
        <v>239</v>
      </c>
      <c r="E1448" s="19" t="s">
        <v>21</v>
      </c>
      <c r="F1448" s="297">
        <v>95</v>
      </c>
      <c r="G1448" s="36"/>
      <c r="H1448" s="41"/>
    </row>
    <row r="1449" spans="1:8" s="2" customFormat="1" ht="16.899999999999999" customHeight="1">
      <c r="A1449" s="36"/>
      <c r="B1449" s="41"/>
      <c r="C1449" s="296" t="s">
        <v>128</v>
      </c>
      <c r="D1449" s="296" t="s">
        <v>240</v>
      </c>
      <c r="E1449" s="19" t="s">
        <v>21</v>
      </c>
      <c r="F1449" s="297">
        <v>324</v>
      </c>
      <c r="G1449" s="36"/>
      <c r="H1449" s="41"/>
    </row>
    <row r="1450" spans="1:8" s="2" customFormat="1" ht="16.899999999999999" customHeight="1">
      <c r="A1450" s="36"/>
      <c r="B1450" s="41"/>
      <c r="C1450" s="292" t="s">
        <v>170</v>
      </c>
      <c r="D1450" s="293" t="s">
        <v>21</v>
      </c>
      <c r="E1450" s="294" t="s">
        <v>21</v>
      </c>
      <c r="F1450" s="295">
        <v>189.2</v>
      </c>
      <c r="G1450" s="36"/>
      <c r="H1450" s="41"/>
    </row>
    <row r="1451" spans="1:8" s="2" customFormat="1" ht="16.899999999999999" customHeight="1">
      <c r="A1451" s="36"/>
      <c r="B1451" s="41"/>
      <c r="C1451" s="296" t="s">
        <v>21</v>
      </c>
      <c r="D1451" s="296" t="s">
        <v>5012</v>
      </c>
      <c r="E1451" s="19" t="s">
        <v>21</v>
      </c>
      <c r="F1451" s="297">
        <v>0</v>
      </c>
      <c r="G1451" s="36"/>
      <c r="H1451" s="41"/>
    </row>
    <row r="1452" spans="1:8" s="2" customFormat="1" ht="16.899999999999999" customHeight="1">
      <c r="A1452" s="36"/>
      <c r="B1452" s="41"/>
      <c r="C1452" s="296" t="s">
        <v>21</v>
      </c>
      <c r="D1452" s="296" t="s">
        <v>5013</v>
      </c>
      <c r="E1452" s="19" t="s">
        <v>21</v>
      </c>
      <c r="F1452" s="297">
        <v>131.30000000000001</v>
      </c>
      <c r="G1452" s="36"/>
      <c r="H1452" s="41"/>
    </row>
    <row r="1453" spans="1:8" s="2" customFormat="1" ht="16.899999999999999" customHeight="1">
      <c r="A1453" s="36"/>
      <c r="B1453" s="41"/>
      <c r="C1453" s="296" t="s">
        <v>21</v>
      </c>
      <c r="D1453" s="296" t="s">
        <v>5014</v>
      </c>
      <c r="E1453" s="19" t="s">
        <v>21</v>
      </c>
      <c r="F1453" s="297">
        <v>-23.6</v>
      </c>
      <c r="G1453" s="36"/>
      <c r="H1453" s="41"/>
    </row>
    <row r="1454" spans="1:8" s="2" customFormat="1" ht="16.899999999999999" customHeight="1">
      <c r="A1454" s="36"/>
      <c r="B1454" s="41"/>
      <c r="C1454" s="296" t="s">
        <v>21</v>
      </c>
      <c r="D1454" s="296" t="s">
        <v>5015</v>
      </c>
      <c r="E1454" s="19" t="s">
        <v>21</v>
      </c>
      <c r="F1454" s="297">
        <v>0</v>
      </c>
      <c r="G1454" s="36"/>
      <c r="H1454" s="41"/>
    </row>
    <row r="1455" spans="1:8" s="2" customFormat="1" ht="16.899999999999999" customHeight="1">
      <c r="A1455" s="36"/>
      <c r="B1455" s="41"/>
      <c r="C1455" s="296" t="s">
        <v>21</v>
      </c>
      <c r="D1455" s="296" t="s">
        <v>5016</v>
      </c>
      <c r="E1455" s="19" t="s">
        <v>21</v>
      </c>
      <c r="F1455" s="297">
        <v>0</v>
      </c>
      <c r="G1455" s="36"/>
      <c r="H1455" s="41"/>
    </row>
    <row r="1456" spans="1:8" s="2" customFormat="1" ht="16.899999999999999" customHeight="1">
      <c r="A1456" s="36"/>
      <c r="B1456" s="41"/>
      <c r="C1456" s="296" t="s">
        <v>21</v>
      </c>
      <c r="D1456" s="296" t="s">
        <v>4901</v>
      </c>
      <c r="E1456" s="19" t="s">
        <v>21</v>
      </c>
      <c r="F1456" s="297">
        <v>39.4</v>
      </c>
      <c r="G1456" s="36"/>
      <c r="H1456" s="41"/>
    </row>
    <row r="1457" spans="1:8" s="2" customFormat="1" ht="16.899999999999999" customHeight="1">
      <c r="A1457" s="36"/>
      <c r="B1457" s="41"/>
      <c r="C1457" s="296" t="s">
        <v>21</v>
      </c>
      <c r="D1457" s="296" t="s">
        <v>5017</v>
      </c>
      <c r="E1457" s="19" t="s">
        <v>21</v>
      </c>
      <c r="F1457" s="297">
        <v>-5.7</v>
      </c>
      <c r="G1457" s="36"/>
      <c r="H1457" s="41"/>
    </row>
    <row r="1458" spans="1:8" s="2" customFormat="1" ht="16.899999999999999" customHeight="1">
      <c r="A1458" s="36"/>
      <c r="B1458" s="41"/>
      <c r="C1458" s="296" t="s">
        <v>21</v>
      </c>
      <c r="D1458" s="296" t="s">
        <v>4903</v>
      </c>
      <c r="E1458" s="19" t="s">
        <v>21</v>
      </c>
      <c r="F1458" s="297">
        <v>0</v>
      </c>
      <c r="G1458" s="36"/>
      <c r="H1458" s="41"/>
    </row>
    <row r="1459" spans="1:8" s="2" customFormat="1" ht="16.899999999999999" customHeight="1">
      <c r="A1459" s="36"/>
      <c r="B1459" s="41"/>
      <c r="C1459" s="296" t="s">
        <v>21</v>
      </c>
      <c r="D1459" s="296" t="s">
        <v>4901</v>
      </c>
      <c r="E1459" s="19" t="s">
        <v>21</v>
      </c>
      <c r="F1459" s="297">
        <v>39.4</v>
      </c>
      <c r="G1459" s="36"/>
      <c r="H1459" s="41"/>
    </row>
    <row r="1460" spans="1:8" s="2" customFormat="1" ht="16.899999999999999" customHeight="1">
      <c r="A1460" s="36"/>
      <c r="B1460" s="41"/>
      <c r="C1460" s="296" t="s">
        <v>21</v>
      </c>
      <c r="D1460" s="296" t="s">
        <v>5017</v>
      </c>
      <c r="E1460" s="19" t="s">
        <v>21</v>
      </c>
      <c r="F1460" s="297">
        <v>-5.7</v>
      </c>
      <c r="G1460" s="36"/>
      <c r="H1460" s="41"/>
    </row>
    <row r="1461" spans="1:8" s="2" customFormat="1" ht="16.899999999999999" customHeight="1">
      <c r="A1461" s="36"/>
      <c r="B1461" s="41"/>
      <c r="C1461" s="296" t="s">
        <v>21</v>
      </c>
      <c r="D1461" s="296" t="s">
        <v>5018</v>
      </c>
      <c r="E1461" s="19" t="s">
        <v>21</v>
      </c>
      <c r="F1461" s="297">
        <v>0</v>
      </c>
      <c r="G1461" s="36"/>
      <c r="H1461" s="41"/>
    </row>
    <row r="1462" spans="1:8" s="2" customFormat="1" ht="16.899999999999999" customHeight="1">
      <c r="A1462" s="36"/>
      <c r="B1462" s="41"/>
      <c r="C1462" s="296" t="s">
        <v>21</v>
      </c>
      <c r="D1462" s="296" t="s">
        <v>4906</v>
      </c>
      <c r="E1462" s="19" t="s">
        <v>21</v>
      </c>
      <c r="F1462" s="297">
        <v>17.8</v>
      </c>
      <c r="G1462" s="36"/>
      <c r="H1462" s="41"/>
    </row>
    <row r="1463" spans="1:8" s="2" customFormat="1" ht="16.899999999999999" customHeight="1">
      <c r="A1463" s="36"/>
      <c r="B1463" s="41"/>
      <c r="C1463" s="296" t="s">
        <v>21</v>
      </c>
      <c r="D1463" s="296" t="s">
        <v>5019</v>
      </c>
      <c r="E1463" s="19" t="s">
        <v>21</v>
      </c>
      <c r="F1463" s="297">
        <v>-3.7</v>
      </c>
      <c r="G1463" s="36"/>
      <c r="H1463" s="41"/>
    </row>
    <row r="1464" spans="1:8" s="2" customFormat="1" ht="16.899999999999999" customHeight="1">
      <c r="A1464" s="36"/>
      <c r="B1464" s="41"/>
      <c r="C1464" s="296" t="s">
        <v>170</v>
      </c>
      <c r="D1464" s="296" t="s">
        <v>240</v>
      </c>
      <c r="E1464" s="19" t="s">
        <v>21</v>
      </c>
      <c r="F1464" s="297">
        <v>189.2</v>
      </c>
      <c r="G1464" s="36"/>
      <c r="H1464" s="41"/>
    </row>
    <row r="1465" spans="1:8" s="2" customFormat="1" ht="16.899999999999999" customHeight="1">
      <c r="A1465" s="36"/>
      <c r="B1465" s="41"/>
      <c r="C1465" s="298" t="s">
        <v>5152</v>
      </c>
      <c r="D1465" s="36"/>
      <c r="E1465" s="36"/>
      <c r="F1465" s="36"/>
      <c r="G1465" s="36"/>
      <c r="H1465" s="41"/>
    </row>
    <row r="1466" spans="1:8" s="2" customFormat="1" ht="16.899999999999999" customHeight="1">
      <c r="A1466" s="36"/>
      <c r="B1466" s="41"/>
      <c r="C1466" s="296" t="s">
        <v>983</v>
      </c>
      <c r="D1466" s="296" t="s">
        <v>984</v>
      </c>
      <c r="E1466" s="19" t="s">
        <v>438</v>
      </c>
      <c r="F1466" s="297">
        <v>189.2</v>
      </c>
      <c r="G1466" s="36"/>
      <c r="H1466" s="41"/>
    </row>
    <row r="1467" spans="1:8" s="2" customFormat="1" ht="16.899999999999999" customHeight="1">
      <c r="A1467" s="36"/>
      <c r="B1467" s="41"/>
      <c r="C1467" s="296" t="s">
        <v>712</v>
      </c>
      <c r="D1467" s="296" t="s">
        <v>5195</v>
      </c>
      <c r="E1467" s="19" t="s">
        <v>438</v>
      </c>
      <c r="F1467" s="297">
        <v>393.8</v>
      </c>
      <c r="G1467" s="36"/>
      <c r="H1467" s="41"/>
    </row>
    <row r="1468" spans="1:8" s="2" customFormat="1" ht="16.899999999999999" customHeight="1">
      <c r="A1468" s="36"/>
      <c r="B1468" s="41"/>
      <c r="C1468" s="296" t="s">
        <v>990</v>
      </c>
      <c r="D1468" s="296" t="s">
        <v>991</v>
      </c>
      <c r="E1468" s="19" t="s">
        <v>438</v>
      </c>
      <c r="F1468" s="297">
        <v>208.12</v>
      </c>
      <c r="G1468" s="36"/>
      <c r="H1468" s="41"/>
    </row>
    <row r="1469" spans="1:8" s="2" customFormat="1" ht="16.899999999999999" customHeight="1">
      <c r="A1469" s="36"/>
      <c r="B1469" s="41"/>
      <c r="C1469" s="292" t="s">
        <v>1200</v>
      </c>
      <c r="D1469" s="293" t="s">
        <v>21</v>
      </c>
      <c r="E1469" s="294" t="s">
        <v>21</v>
      </c>
      <c r="F1469" s="295">
        <v>204.6</v>
      </c>
      <c r="G1469" s="36"/>
      <c r="H1469" s="41"/>
    </row>
    <row r="1470" spans="1:8" s="2" customFormat="1" ht="16.899999999999999" customHeight="1">
      <c r="A1470" s="36"/>
      <c r="B1470" s="41"/>
      <c r="C1470" s="296" t="s">
        <v>21</v>
      </c>
      <c r="D1470" s="296" t="s">
        <v>5056</v>
      </c>
      <c r="E1470" s="19" t="s">
        <v>21</v>
      </c>
      <c r="F1470" s="297">
        <v>0</v>
      </c>
      <c r="G1470" s="36"/>
      <c r="H1470" s="41"/>
    </row>
    <row r="1471" spans="1:8" s="2" customFormat="1" ht="16.899999999999999" customHeight="1">
      <c r="A1471" s="36"/>
      <c r="B1471" s="41"/>
      <c r="C1471" s="296" t="s">
        <v>21</v>
      </c>
      <c r="D1471" s="296" t="s">
        <v>4896</v>
      </c>
      <c r="E1471" s="19" t="s">
        <v>21</v>
      </c>
      <c r="F1471" s="297">
        <v>129.69999999999999</v>
      </c>
      <c r="G1471" s="36"/>
      <c r="H1471" s="41"/>
    </row>
    <row r="1472" spans="1:8" s="2" customFormat="1" ht="16.899999999999999" customHeight="1">
      <c r="A1472" s="36"/>
      <c r="B1472" s="41"/>
      <c r="C1472" s="296" t="s">
        <v>21</v>
      </c>
      <c r="D1472" s="296" t="s">
        <v>5075</v>
      </c>
      <c r="E1472" s="19" t="s">
        <v>21</v>
      </c>
      <c r="F1472" s="297">
        <v>-23.2</v>
      </c>
      <c r="G1472" s="36"/>
      <c r="H1472" s="41"/>
    </row>
    <row r="1473" spans="1:8" s="2" customFormat="1" ht="16.899999999999999" customHeight="1">
      <c r="A1473" s="36"/>
      <c r="B1473" s="41"/>
      <c r="C1473" s="296" t="s">
        <v>21</v>
      </c>
      <c r="D1473" s="296" t="s">
        <v>5058</v>
      </c>
      <c r="E1473" s="19" t="s">
        <v>21</v>
      </c>
      <c r="F1473" s="297">
        <v>0</v>
      </c>
      <c r="G1473" s="36"/>
      <c r="H1473" s="41"/>
    </row>
    <row r="1474" spans="1:8" s="2" customFormat="1" ht="16.899999999999999" customHeight="1">
      <c r="A1474" s="36"/>
      <c r="B1474" s="41"/>
      <c r="C1474" s="296" t="s">
        <v>21</v>
      </c>
      <c r="D1474" s="296" t="s">
        <v>4892</v>
      </c>
      <c r="E1474" s="19" t="s">
        <v>21</v>
      </c>
      <c r="F1474" s="297">
        <v>119.5</v>
      </c>
      <c r="G1474" s="36"/>
      <c r="H1474" s="41"/>
    </row>
    <row r="1475" spans="1:8" s="2" customFormat="1" ht="16.899999999999999" customHeight="1">
      <c r="A1475" s="36"/>
      <c r="B1475" s="41"/>
      <c r="C1475" s="296" t="s">
        <v>21</v>
      </c>
      <c r="D1475" s="296" t="s">
        <v>5076</v>
      </c>
      <c r="E1475" s="19" t="s">
        <v>21</v>
      </c>
      <c r="F1475" s="297">
        <v>-21.4</v>
      </c>
      <c r="G1475" s="36"/>
      <c r="H1475" s="41"/>
    </row>
    <row r="1476" spans="1:8" s="2" customFormat="1" ht="16.899999999999999" customHeight="1">
      <c r="A1476" s="36"/>
      <c r="B1476" s="41"/>
      <c r="C1476" s="296" t="s">
        <v>1200</v>
      </c>
      <c r="D1476" s="296" t="s">
        <v>240</v>
      </c>
      <c r="E1476" s="19" t="s">
        <v>21</v>
      </c>
      <c r="F1476" s="297">
        <v>204.6</v>
      </c>
      <c r="G1476" s="36"/>
      <c r="H1476" s="41"/>
    </row>
    <row r="1477" spans="1:8" s="2" customFormat="1" ht="16.899999999999999" customHeight="1">
      <c r="A1477" s="36"/>
      <c r="B1477" s="41"/>
      <c r="C1477" s="298" t="s">
        <v>5152</v>
      </c>
      <c r="D1477" s="36"/>
      <c r="E1477" s="36"/>
      <c r="F1477" s="36"/>
      <c r="G1477" s="36"/>
      <c r="H1477" s="41"/>
    </row>
    <row r="1478" spans="1:8" s="2" customFormat="1" ht="16.899999999999999" customHeight="1">
      <c r="A1478" s="36"/>
      <c r="B1478" s="41"/>
      <c r="C1478" s="296" t="s">
        <v>2584</v>
      </c>
      <c r="D1478" s="296" t="s">
        <v>2585</v>
      </c>
      <c r="E1478" s="19" t="s">
        <v>438</v>
      </c>
      <c r="F1478" s="297">
        <v>204.6</v>
      </c>
      <c r="G1478" s="36"/>
      <c r="H1478" s="41"/>
    </row>
    <row r="1479" spans="1:8" s="2" customFormat="1" ht="16.899999999999999" customHeight="1">
      <c r="A1479" s="36"/>
      <c r="B1479" s="41"/>
      <c r="C1479" s="296" t="s">
        <v>712</v>
      </c>
      <c r="D1479" s="296" t="s">
        <v>5195</v>
      </c>
      <c r="E1479" s="19" t="s">
        <v>438</v>
      </c>
      <c r="F1479" s="297">
        <v>393.8</v>
      </c>
      <c r="G1479" s="36"/>
      <c r="H1479" s="41"/>
    </row>
    <row r="1480" spans="1:8" s="2" customFormat="1" ht="16.899999999999999" customHeight="1">
      <c r="A1480" s="36"/>
      <c r="B1480" s="41"/>
      <c r="C1480" s="296" t="s">
        <v>2593</v>
      </c>
      <c r="D1480" s="296" t="s">
        <v>2594</v>
      </c>
      <c r="E1480" s="19" t="s">
        <v>438</v>
      </c>
      <c r="F1480" s="297">
        <v>225.06</v>
      </c>
      <c r="G1480" s="36"/>
      <c r="H1480" s="41"/>
    </row>
    <row r="1481" spans="1:8" s="2" customFormat="1" ht="16.899999999999999" customHeight="1">
      <c r="A1481" s="36"/>
      <c r="B1481" s="41"/>
      <c r="C1481" s="292" t="s">
        <v>164</v>
      </c>
      <c r="D1481" s="293" t="s">
        <v>21</v>
      </c>
      <c r="E1481" s="294" t="s">
        <v>21</v>
      </c>
      <c r="F1481" s="295">
        <v>21.6</v>
      </c>
      <c r="G1481" s="36"/>
      <c r="H1481" s="41"/>
    </row>
    <row r="1482" spans="1:8" s="2" customFormat="1" ht="16.899999999999999" customHeight="1">
      <c r="A1482" s="36"/>
      <c r="B1482" s="41"/>
      <c r="C1482" s="296" t="s">
        <v>21</v>
      </c>
      <c r="D1482" s="296" t="s">
        <v>1029</v>
      </c>
      <c r="E1482" s="19" t="s">
        <v>21</v>
      </c>
      <c r="F1482" s="297">
        <v>0</v>
      </c>
      <c r="G1482" s="36"/>
      <c r="H1482" s="41"/>
    </row>
    <row r="1483" spans="1:8" s="2" customFormat="1" ht="16.899999999999999" customHeight="1">
      <c r="A1483" s="36"/>
      <c r="B1483" s="41"/>
      <c r="C1483" s="296" t="s">
        <v>21</v>
      </c>
      <c r="D1483" s="296" t="s">
        <v>685</v>
      </c>
      <c r="E1483" s="19" t="s">
        <v>21</v>
      </c>
      <c r="F1483" s="297">
        <v>21.6</v>
      </c>
      <c r="G1483" s="36"/>
      <c r="H1483" s="41"/>
    </row>
    <row r="1484" spans="1:8" s="2" customFormat="1" ht="16.899999999999999" customHeight="1">
      <c r="A1484" s="36"/>
      <c r="B1484" s="41"/>
      <c r="C1484" s="296" t="s">
        <v>164</v>
      </c>
      <c r="D1484" s="296" t="s">
        <v>240</v>
      </c>
      <c r="E1484" s="19" t="s">
        <v>21</v>
      </c>
      <c r="F1484" s="297">
        <v>21.6</v>
      </c>
      <c r="G1484" s="36"/>
      <c r="H1484" s="41"/>
    </row>
    <row r="1485" spans="1:8" s="2" customFormat="1" ht="16.899999999999999" customHeight="1">
      <c r="A1485" s="36"/>
      <c r="B1485" s="41"/>
      <c r="C1485" s="292" t="s">
        <v>148</v>
      </c>
      <c r="D1485" s="293" t="s">
        <v>21</v>
      </c>
      <c r="E1485" s="294" t="s">
        <v>21</v>
      </c>
      <c r="F1485" s="295">
        <v>346.75</v>
      </c>
      <c r="G1485" s="36"/>
      <c r="H1485" s="41"/>
    </row>
    <row r="1486" spans="1:8" s="2" customFormat="1" ht="16.899999999999999" customHeight="1">
      <c r="A1486" s="36"/>
      <c r="B1486" s="41"/>
      <c r="C1486" s="296" t="s">
        <v>21</v>
      </c>
      <c r="D1486" s="296" t="s">
        <v>377</v>
      </c>
      <c r="E1486" s="19" t="s">
        <v>21</v>
      </c>
      <c r="F1486" s="297">
        <v>0</v>
      </c>
      <c r="G1486" s="36"/>
      <c r="H1486" s="41"/>
    </row>
    <row r="1487" spans="1:8" s="2" customFormat="1" ht="16.899999999999999" customHeight="1">
      <c r="A1487" s="36"/>
      <c r="B1487" s="41"/>
      <c r="C1487" s="296" t="s">
        <v>21</v>
      </c>
      <c r="D1487" s="296" t="s">
        <v>378</v>
      </c>
      <c r="E1487" s="19" t="s">
        <v>21</v>
      </c>
      <c r="F1487" s="297">
        <v>0</v>
      </c>
      <c r="G1487" s="36"/>
      <c r="H1487" s="41"/>
    </row>
    <row r="1488" spans="1:8" s="2" customFormat="1" ht="16.899999999999999" customHeight="1">
      <c r="A1488" s="36"/>
      <c r="B1488" s="41"/>
      <c r="C1488" s="296" t="s">
        <v>21</v>
      </c>
      <c r="D1488" s="296" t="s">
        <v>131</v>
      </c>
      <c r="E1488" s="19" t="s">
        <v>21</v>
      </c>
      <c r="F1488" s="297">
        <v>397.5</v>
      </c>
      <c r="G1488" s="36"/>
      <c r="H1488" s="41"/>
    </row>
    <row r="1489" spans="1:8" s="2" customFormat="1" ht="16.899999999999999" customHeight="1">
      <c r="A1489" s="36"/>
      <c r="B1489" s="41"/>
      <c r="C1489" s="296" t="s">
        <v>21</v>
      </c>
      <c r="D1489" s="296" t="s">
        <v>379</v>
      </c>
      <c r="E1489" s="19" t="s">
        <v>21</v>
      </c>
      <c r="F1489" s="297">
        <v>0</v>
      </c>
      <c r="G1489" s="36"/>
      <c r="H1489" s="41"/>
    </row>
    <row r="1490" spans="1:8" s="2" customFormat="1" ht="16.899999999999999" customHeight="1">
      <c r="A1490" s="36"/>
      <c r="B1490" s="41"/>
      <c r="C1490" s="296" t="s">
        <v>21</v>
      </c>
      <c r="D1490" s="296" t="s">
        <v>380</v>
      </c>
      <c r="E1490" s="19" t="s">
        <v>21</v>
      </c>
      <c r="F1490" s="297">
        <v>-36.590000000000003</v>
      </c>
      <c r="G1490" s="36"/>
      <c r="H1490" s="41"/>
    </row>
    <row r="1491" spans="1:8" s="2" customFormat="1" ht="16.899999999999999" customHeight="1">
      <c r="A1491" s="36"/>
      <c r="B1491" s="41"/>
      <c r="C1491" s="296" t="s">
        <v>21</v>
      </c>
      <c r="D1491" s="296" t="s">
        <v>381</v>
      </c>
      <c r="E1491" s="19" t="s">
        <v>21</v>
      </c>
      <c r="F1491" s="297">
        <v>0</v>
      </c>
      <c r="G1491" s="36"/>
      <c r="H1491" s="41"/>
    </row>
    <row r="1492" spans="1:8" s="2" customFormat="1" ht="16.899999999999999" customHeight="1">
      <c r="A1492" s="36"/>
      <c r="B1492" s="41"/>
      <c r="C1492" s="296" t="s">
        <v>21</v>
      </c>
      <c r="D1492" s="296" t="s">
        <v>382</v>
      </c>
      <c r="E1492" s="19" t="s">
        <v>21</v>
      </c>
      <c r="F1492" s="297">
        <v>-14.16</v>
      </c>
      <c r="G1492" s="36"/>
      <c r="H1492" s="41"/>
    </row>
    <row r="1493" spans="1:8" s="2" customFormat="1" ht="16.899999999999999" customHeight="1">
      <c r="A1493" s="36"/>
      <c r="B1493" s="41"/>
      <c r="C1493" s="296" t="s">
        <v>148</v>
      </c>
      <c r="D1493" s="296" t="s">
        <v>240</v>
      </c>
      <c r="E1493" s="19" t="s">
        <v>21</v>
      </c>
      <c r="F1493" s="297">
        <v>346.75</v>
      </c>
      <c r="G1493" s="36"/>
      <c r="H1493" s="41"/>
    </row>
    <row r="1494" spans="1:8" s="2" customFormat="1" ht="16.899999999999999" customHeight="1">
      <c r="A1494" s="36"/>
      <c r="B1494" s="41"/>
      <c r="C1494" s="292" t="s">
        <v>168</v>
      </c>
      <c r="D1494" s="293" t="s">
        <v>21</v>
      </c>
      <c r="E1494" s="294" t="s">
        <v>21</v>
      </c>
      <c r="F1494" s="295">
        <v>125</v>
      </c>
      <c r="G1494" s="36"/>
      <c r="H1494" s="41"/>
    </row>
    <row r="1495" spans="1:8" s="2" customFormat="1" ht="16.899999999999999" customHeight="1">
      <c r="A1495" s="36"/>
      <c r="B1495" s="41"/>
      <c r="C1495" s="296" t="s">
        <v>21</v>
      </c>
      <c r="D1495" s="296" t="s">
        <v>4862</v>
      </c>
      <c r="E1495" s="19" t="s">
        <v>21</v>
      </c>
      <c r="F1495" s="297">
        <v>0</v>
      </c>
      <c r="G1495" s="36"/>
      <c r="H1495" s="41"/>
    </row>
    <row r="1496" spans="1:8" s="2" customFormat="1" ht="16.899999999999999" customHeight="1">
      <c r="A1496" s="36"/>
      <c r="B1496" s="41"/>
      <c r="C1496" s="296" t="s">
        <v>21</v>
      </c>
      <c r="D1496" s="296" t="s">
        <v>4863</v>
      </c>
      <c r="E1496" s="19" t="s">
        <v>21</v>
      </c>
      <c r="F1496" s="297">
        <v>0</v>
      </c>
      <c r="G1496" s="36"/>
      <c r="H1496" s="41"/>
    </row>
    <row r="1497" spans="1:8" s="2" customFormat="1" ht="16.899999999999999" customHeight="1">
      <c r="A1497" s="36"/>
      <c r="B1497" s="41"/>
      <c r="C1497" s="296" t="s">
        <v>21</v>
      </c>
      <c r="D1497" s="296" t="s">
        <v>4847</v>
      </c>
      <c r="E1497" s="19" t="s">
        <v>21</v>
      </c>
      <c r="F1497" s="297">
        <v>125</v>
      </c>
      <c r="G1497" s="36"/>
      <c r="H1497" s="41"/>
    </row>
    <row r="1498" spans="1:8" s="2" customFormat="1" ht="16.899999999999999" customHeight="1">
      <c r="A1498" s="36"/>
      <c r="B1498" s="41"/>
      <c r="C1498" s="296" t="s">
        <v>168</v>
      </c>
      <c r="D1498" s="296" t="s">
        <v>240</v>
      </c>
      <c r="E1498" s="19" t="s">
        <v>21</v>
      </c>
      <c r="F1498" s="297">
        <v>125</v>
      </c>
      <c r="G1498" s="36"/>
      <c r="H1498" s="41"/>
    </row>
    <row r="1499" spans="1:8" s="2" customFormat="1" ht="16.899999999999999" customHeight="1">
      <c r="A1499" s="36"/>
      <c r="B1499" s="41"/>
      <c r="C1499" s="298" t="s">
        <v>5152</v>
      </c>
      <c r="D1499" s="36"/>
      <c r="E1499" s="36"/>
      <c r="F1499" s="36"/>
      <c r="G1499" s="36"/>
      <c r="H1499" s="41"/>
    </row>
    <row r="1500" spans="1:8" s="2" customFormat="1" ht="16.899999999999999" customHeight="1">
      <c r="A1500" s="36"/>
      <c r="B1500" s="41"/>
      <c r="C1500" s="296" t="s">
        <v>496</v>
      </c>
      <c r="D1500" s="296" t="s">
        <v>5197</v>
      </c>
      <c r="E1500" s="19" t="s">
        <v>216</v>
      </c>
      <c r="F1500" s="297">
        <v>125</v>
      </c>
      <c r="G1500" s="36"/>
      <c r="H1500" s="41"/>
    </row>
    <row r="1501" spans="1:8" s="2" customFormat="1" ht="16.899999999999999" customHeight="1">
      <c r="A1501" s="36"/>
      <c r="B1501" s="41"/>
      <c r="C1501" s="296" t="s">
        <v>4851</v>
      </c>
      <c r="D1501" s="296" t="s">
        <v>5241</v>
      </c>
      <c r="E1501" s="19" t="s">
        <v>216</v>
      </c>
      <c r="F1501" s="297">
        <v>125</v>
      </c>
      <c r="G1501" s="36"/>
      <c r="H1501" s="41"/>
    </row>
    <row r="1502" spans="1:8" s="2" customFormat="1" ht="16.899999999999999" customHeight="1">
      <c r="A1502" s="36"/>
      <c r="B1502" s="41"/>
      <c r="C1502" s="296" t="s">
        <v>4856</v>
      </c>
      <c r="D1502" s="296" t="s">
        <v>5242</v>
      </c>
      <c r="E1502" s="19" t="s">
        <v>216</v>
      </c>
      <c r="F1502" s="297">
        <v>625</v>
      </c>
      <c r="G1502" s="36"/>
      <c r="H1502" s="41"/>
    </row>
    <row r="1503" spans="1:8" s="2" customFormat="1" ht="16.899999999999999" customHeight="1">
      <c r="A1503" s="36"/>
      <c r="B1503" s="41"/>
      <c r="C1503" s="296" t="s">
        <v>501</v>
      </c>
      <c r="D1503" s="296" t="s">
        <v>502</v>
      </c>
      <c r="E1503" s="19" t="s">
        <v>216</v>
      </c>
      <c r="F1503" s="297">
        <v>12.5</v>
      </c>
      <c r="G1503" s="36"/>
      <c r="H1503" s="41"/>
    </row>
    <row r="1504" spans="1:8" s="2" customFormat="1" ht="7.35" customHeight="1">
      <c r="A1504" s="36"/>
      <c r="B1504" s="143"/>
      <c r="C1504" s="144"/>
      <c r="D1504" s="144"/>
      <c r="E1504" s="144"/>
      <c r="F1504" s="144"/>
      <c r="G1504" s="144"/>
      <c r="H1504" s="41"/>
    </row>
    <row r="1505" spans="1:8" s="2" customFormat="1" ht="11.25">
      <c r="A1505" s="36"/>
      <c r="B1505" s="36"/>
      <c r="C1505" s="36"/>
      <c r="D1505" s="36"/>
      <c r="E1505" s="36"/>
      <c r="F1505" s="36"/>
      <c r="G1505" s="36"/>
      <c r="H1505" s="36"/>
    </row>
  </sheetData>
  <sheetProtection algorithmName="SHA-512" hashValue="7ylOQtoNW6Ge7bb2znxP/ZCerIy5IK7l0jNG7ObG0erMeM0VIvCChtJNfBHIPhGXRH4lTL/pQzjx3VPfgewLjA==" saltValue="WwVijMHxIQk+CnP6PCBv2oKcNZyniAgmNMgC0cmsm0YcN3qSniKTiIF6LTtov47pAoTtVSHV1nYmL27f3Oq6P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99" customWidth="1"/>
    <col min="2" max="2" width="1.6640625" style="299" customWidth="1"/>
    <col min="3" max="4" width="5" style="299" customWidth="1"/>
    <col min="5" max="5" width="11.6640625" style="299" customWidth="1"/>
    <col min="6" max="6" width="9.1640625" style="299" customWidth="1"/>
    <col min="7" max="7" width="5" style="299" customWidth="1"/>
    <col min="8" max="8" width="77.83203125" style="299" customWidth="1"/>
    <col min="9" max="10" width="20" style="299" customWidth="1"/>
    <col min="11" max="11" width="1.6640625" style="299" customWidth="1"/>
  </cols>
  <sheetData>
    <row r="1" spans="2:11" s="1" customFormat="1" ht="37.5" customHeight="1"/>
    <row r="2" spans="2:11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pans="2:11" s="17" customFormat="1" ht="45" customHeight="1">
      <c r="B3" s="303"/>
      <c r="C3" s="436" t="s">
        <v>5243</v>
      </c>
      <c r="D3" s="436"/>
      <c r="E3" s="436"/>
      <c r="F3" s="436"/>
      <c r="G3" s="436"/>
      <c r="H3" s="436"/>
      <c r="I3" s="436"/>
      <c r="J3" s="436"/>
      <c r="K3" s="304"/>
    </row>
    <row r="4" spans="2:11" s="1" customFormat="1" ht="25.5" customHeight="1">
      <c r="B4" s="305"/>
      <c r="C4" s="441" t="s">
        <v>5244</v>
      </c>
      <c r="D4" s="441"/>
      <c r="E4" s="441"/>
      <c r="F4" s="441"/>
      <c r="G4" s="441"/>
      <c r="H4" s="441"/>
      <c r="I4" s="441"/>
      <c r="J4" s="441"/>
      <c r="K4" s="306"/>
    </row>
    <row r="5" spans="2:11" s="1" customFormat="1" ht="5.25" customHeight="1">
      <c r="B5" s="305"/>
      <c r="C5" s="307"/>
      <c r="D5" s="307"/>
      <c r="E5" s="307"/>
      <c r="F5" s="307"/>
      <c r="G5" s="307"/>
      <c r="H5" s="307"/>
      <c r="I5" s="307"/>
      <c r="J5" s="307"/>
      <c r="K5" s="306"/>
    </row>
    <row r="6" spans="2:11" s="1" customFormat="1" ht="15" customHeight="1">
      <c r="B6" s="305"/>
      <c r="C6" s="440" t="s">
        <v>5245</v>
      </c>
      <c r="D6" s="440"/>
      <c r="E6" s="440"/>
      <c r="F6" s="440"/>
      <c r="G6" s="440"/>
      <c r="H6" s="440"/>
      <c r="I6" s="440"/>
      <c r="J6" s="440"/>
      <c r="K6" s="306"/>
    </row>
    <row r="7" spans="2:11" s="1" customFormat="1" ht="15" customHeight="1">
      <c r="B7" s="309"/>
      <c r="C7" s="440" t="s">
        <v>5246</v>
      </c>
      <c r="D7" s="440"/>
      <c r="E7" s="440"/>
      <c r="F7" s="440"/>
      <c r="G7" s="440"/>
      <c r="H7" s="440"/>
      <c r="I7" s="440"/>
      <c r="J7" s="440"/>
      <c r="K7" s="306"/>
    </row>
    <row r="8" spans="2:11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pans="2:11" s="1" customFormat="1" ht="15" customHeight="1">
      <c r="B9" s="309"/>
      <c r="C9" s="440" t="s">
        <v>5247</v>
      </c>
      <c r="D9" s="440"/>
      <c r="E9" s="440"/>
      <c r="F9" s="440"/>
      <c r="G9" s="440"/>
      <c r="H9" s="440"/>
      <c r="I9" s="440"/>
      <c r="J9" s="440"/>
      <c r="K9" s="306"/>
    </row>
    <row r="10" spans="2:11" s="1" customFormat="1" ht="15" customHeight="1">
      <c r="B10" s="309"/>
      <c r="C10" s="308"/>
      <c r="D10" s="440" t="s">
        <v>5248</v>
      </c>
      <c r="E10" s="440"/>
      <c r="F10" s="440"/>
      <c r="G10" s="440"/>
      <c r="H10" s="440"/>
      <c r="I10" s="440"/>
      <c r="J10" s="440"/>
      <c r="K10" s="306"/>
    </row>
    <row r="11" spans="2:11" s="1" customFormat="1" ht="15" customHeight="1">
      <c r="B11" s="309"/>
      <c r="C11" s="310"/>
      <c r="D11" s="440" t="s">
        <v>5249</v>
      </c>
      <c r="E11" s="440"/>
      <c r="F11" s="440"/>
      <c r="G11" s="440"/>
      <c r="H11" s="440"/>
      <c r="I11" s="440"/>
      <c r="J11" s="440"/>
      <c r="K11" s="306"/>
    </row>
    <row r="12" spans="2:11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pans="2:11" s="1" customFormat="1" ht="15" customHeight="1">
      <c r="B13" s="309"/>
      <c r="C13" s="310"/>
      <c r="D13" s="311" t="s">
        <v>5250</v>
      </c>
      <c r="E13" s="308"/>
      <c r="F13" s="308"/>
      <c r="G13" s="308"/>
      <c r="H13" s="308"/>
      <c r="I13" s="308"/>
      <c r="J13" s="308"/>
      <c r="K13" s="306"/>
    </row>
    <row r="14" spans="2:11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pans="2:11" s="1" customFormat="1" ht="15" customHeight="1">
      <c r="B15" s="309"/>
      <c r="C15" s="310"/>
      <c r="D15" s="440" t="s">
        <v>5251</v>
      </c>
      <c r="E15" s="440"/>
      <c r="F15" s="440"/>
      <c r="G15" s="440"/>
      <c r="H15" s="440"/>
      <c r="I15" s="440"/>
      <c r="J15" s="440"/>
      <c r="K15" s="306"/>
    </row>
    <row r="16" spans="2:11" s="1" customFormat="1" ht="15" customHeight="1">
      <c r="B16" s="309"/>
      <c r="C16" s="310"/>
      <c r="D16" s="440" t="s">
        <v>5252</v>
      </c>
      <c r="E16" s="440"/>
      <c r="F16" s="440"/>
      <c r="G16" s="440"/>
      <c r="H16" s="440"/>
      <c r="I16" s="440"/>
      <c r="J16" s="440"/>
      <c r="K16" s="306"/>
    </row>
    <row r="17" spans="2:11" s="1" customFormat="1" ht="15" customHeight="1">
      <c r="B17" s="309"/>
      <c r="C17" s="310"/>
      <c r="D17" s="440" t="s">
        <v>5253</v>
      </c>
      <c r="E17" s="440"/>
      <c r="F17" s="440"/>
      <c r="G17" s="440"/>
      <c r="H17" s="440"/>
      <c r="I17" s="440"/>
      <c r="J17" s="440"/>
      <c r="K17" s="306"/>
    </row>
    <row r="18" spans="2:11" s="1" customFormat="1" ht="15" customHeight="1">
      <c r="B18" s="309"/>
      <c r="C18" s="310"/>
      <c r="D18" s="310"/>
      <c r="E18" s="312" t="s">
        <v>79</v>
      </c>
      <c r="F18" s="440" t="s">
        <v>5254</v>
      </c>
      <c r="G18" s="440"/>
      <c r="H18" s="440"/>
      <c r="I18" s="440"/>
      <c r="J18" s="440"/>
      <c r="K18" s="306"/>
    </row>
    <row r="19" spans="2:11" s="1" customFormat="1" ht="15" customHeight="1">
      <c r="B19" s="309"/>
      <c r="C19" s="310"/>
      <c r="D19" s="310"/>
      <c r="E19" s="312" t="s">
        <v>5255</v>
      </c>
      <c r="F19" s="440" t="s">
        <v>5256</v>
      </c>
      <c r="G19" s="440"/>
      <c r="H19" s="440"/>
      <c r="I19" s="440"/>
      <c r="J19" s="440"/>
      <c r="K19" s="306"/>
    </row>
    <row r="20" spans="2:11" s="1" customFormat="1" ht="15" customHeight="1">
      <c r="B20" s="309"/>
      <c r="C20" s="310"/>
      <c r="D20" s="310"/>
      <c r="E20" s="312" t="s">
        <v>5257</v>
      </c>
      <c r="F20" s="440" t="s">
        <v>5258</v>
      </c>
      <c r="G20" s="440"/>
      <c r="H20" s="440"/>
      <c r="I20" s="440"/>
      <c r="J20" s="440"/>
      <c r="K20" s="306"/>
    </row>
    <row r="21" spans="2:11" s="1" customFormat="1" ht="15" customHeight="1">
      <c r="B21" s="309"/>
      <c r="C21" s="310"/>
      <c r="D21" s="310"/>
      <c r="E21" s="312" t="s">
        <v>5259</v>
      </c>
      <c r="F21" s="440" t="s">
        <v>5260</v>
      </c>
      <c r="G21" s="440"/>
      <c r="H21" s="440"/>
      <c r="I21" s="440"/>
      <c r="J21" s="440"/>
      <c r="K21" s="306"/>
    </row>
    <row r="22" spans="2:11" s="1" customFormat="1" ht="15" customHeight="1">
      <c r="B22" s="309"/>
      <c r="C22" s="310"/>
      <c r="D22" s="310"/>
      <c r="E22" s="312" t="s">
        <v>5261</v>
      </c>
      <c r="F22" s="440" t="s">
        <v>5262</v>
      </c>
      <c r="G22" s="440"/>
      <c r="H22" s="440"/>
      <c r="I22" s="440"/>
      <c r="J22" s="440"/>
      <c r="K22" s="306"/>
    </row>
    <row r="23" spans="2:11" s="1" customFormat="1" ht="15" customHeight="1">
      <c r="B23" s="309"/>
      <c r="C23" s="310"/>
      <c r="D23" s="310"/>
      <c r="E23" s="312" t="s">
        <v>84</v>
      </c>
      <c r="F23" s="440" t="s">
        <v>5263</v>
      </c>
      <c r="G23" s="440"/>
      <c r="H23" s="440"/>
      <c r="I23" s="440"/>
      <c r="J23" s="440"/>
      <c r="K23" s="306"/>
    </row>
    <row r="24" spans="2:11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pans="2:11" s="1" customFormat="1" ht="15" customHeight="1">
      <c r="B25" s="309"/>
      <c r="C25" s="440" t="s">
        <v>5264</v>
      </c>
      <c r="D25" s="440"/>
      <c r="E25" s="440"/>
      <c r="F25" s="440"/>
      <c r="G25" s="440"/>
      <c r="H25" s="440"/>
      <c r="I25" s="440"/>
      <c r="J25" s="440"/>
      <c r="K25" s="306"/>
    </row>
    <row r="26" spans="2:11" s="1" customFormat="1" ht="15" customHeight="1">
      <c r="B26" s="309"/>
      <c r="C26" s="440" t="s">
        <v>5265</v>
      </c>
      <c r="D26" s="440"/>
      <c r="E26" s="440"/>
      <c r="F26" s="440"/>
      <c r="G26" s="440"/>
      <c r="H26" s="440"/>
      <c r="I26" s="440"/>
      <c r="J26" s="440"/>
      <c r="K26" s="306"/>
    </row>
    <row r="27" spans="2:11" s="1" customFormat="1" ht="15" customHeight="1">
      <c r="B27" s="309"/>
      <c r="C27" s="308"/>
      <c r="D27" s="440" t="s">
        <v>5266</v>
      </c>
      <c r="E27" s="440"/>
      <c r="F27" s="440"/>
      <c r="G27" s="440"/>
      <c r="H27" s="440"/>
      <c r="I27" s="440"/>
      <c r="J27" s="440"/>
      <c r="K27" s="306"/>
    </row>
    <row r="28" spans="2:11" s="1" customFormat="1" ht="15" customHeight="1">
      <c r="B28" s="309"/>
      <c r="C28" s="310"/>
      <c r="D28" s="440" t="s">
        <v>5267</v>
      </c>
      <c r="E28" s="440"/>
      <c r="F28" s="440"/>
      <c r="G28" s="440"/>
      <c r="H28" s="440"/>
      <c r="I28" s="440"/>
      <c r="J28" s="440"/>
      <c r="K28" s="306"/>
    </row>
    <row r="29" spans="2:11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pans="2:11" s="1" customFormat="1" ht="15" customHeight="1">
      <c r="B30" s="309"/>
      <c r="C30" s="310"/>
      <c r="D30" s="440" t="s">
        <v>5268</v>
      </c>
      <c r="E30" s="440"/>
      <c r="F30" s="440"/>
      <c r="G30" s="440"/>
      <c r="H30" s="440"/>
      <c r="I30" s="440"/>
      <c r="J30" s="440"/>
      <c r="K30" s="306"/>
    </row>
    <row r="31" spans="2:11" s="1" customFormat="1" ht="15" customHeight="1">
      <c r="B31" s="309"/>
      <c r="C31" s="310"/>
      <c r="D31" s="440" t="s">
        <v>5269</v>
      </c>
      <c r="E31" s="440"/>
      <c r="F31" s="440"/>
      <c r="G31" s="440"/>
      <c r="H31" s="440"/>
      <c r="I31" s="440"/>
      <c r="J31" s="440"/>
      <c r="K31" s="306"/>
    </row>
    <row r="32" spans="2:11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pans="2:11" s="1" customFormat="1" ht="15" customHeight="1">
      <c r="B33" s="309"/>
      <c r="C33" s="310"/>
      <c r="D33" s="440" t="s">
        <v>5270</v>
      </c>
      <c r="E33" s="440"/>
      <c r="F33" s="440"/>
      <c r="G33" s="440"/>
      <c r="H33" s="440"/>
      <c r="I33" s="440"/>
      <c r="J33" s="440"/>
      <c r="K33" s="306"/>
    </row>
    <row r="34" spans="2:11" s="1" customFormat="1" ht="15" customHeight="1">
      <c r="B34" s="309"/>
      <c r="C34" s="310"/>
      <c r="D34" s="440" t="s">
        <v>5271</v>
      </c>
      <c r="E34" s="440"/>
      <c r="F34" s="440"/>
      <c r="G34" s="440"/>
      <c r="H34" s="440"/>
      <c r="I34" s="440"/>
      <c r="J34" s="440"/>
      <c r="K34" s="306"/>
    </row>
    <row r="35" spans="2:11" s="1" customFormat="1" ht="15" customHeight="1">
      <c r="B35" s="309"/>
      <c r="C35" s="310"/>
      <c r="D35" s="440" t="s">
        <v>5272</v>
      </c>
      <c r="E35" s="440"/>
      <c r="F35" s="440"/>
      <c r="G35" s="440"/>
      <c r="H35" s="440"/>
      <c r="I35" s="440"/>
      <c r="J35" s="440"/>
      <c r="K35" s="306"/>
    </row>
    <row r="36" spans="2:11" s="1" customFormat="1" ht="15" customHeight="1">
      <c r="B36" s="309"/>
      <c r="C36" s="310"/>
      <c r="D36" s="308"/>
      <c r="E36" s="311" t="s">
        <v>197</v>
      </c>
      <c r="F36" s="308"/>
      <c r="G36" s="440" t="s">
        <v>5273</v>
      </c>
      <c r="H36" s="440"/>
      <c r="I36" s="440"/>
      <c r="J36" s="440"/>
      <c r="K36" s="306"/>
    </row>
    <row r="37" spans="2:11" s="1" customFormat="1" ht="30.75" customHeight="1">
      <c r="B37" s="309"/>
      <c r="C37" s="310"/>
      <c r="D37" s="308"/>
      <c r="E37" s="311" t="s">
        <v>5274</v>
      </c>
      <c r="F37" s="308"/>
      <c r="G37" s="440" t="s">
        <v>5275</v>
      </c>
      <c r="H37" s="440"/>
      <c r="I37" s="440"/>
      <c r="J37" s="440"/>
      <c r="K37" s="306"/>
    </row>
    <row r="38" spans="2:11" s="1" customFormat="1" ht="15" customHeight="1">
      <c r="B38" s="309"/>
      <c r="C38" s="310"/>
      <c r="D38" s="308"/>
      <c r="E38" s="311" t="s">
        <v>54</v>
      </c>
      <c r="F38" s="308"/>
      <c r="G38" s="440" t="s">
        <v>5276</v>
      </c>
      <c r="H38" s="440"/>
      <c r="I38" s="440"/>
      <c r="J38" s="440"/>
      <c r="K38" s="306"/>
    </row>
    <row r="39" spans="2:11" s="1" customFormat="1" ht="15" customHeight="1">
      <c r="B39" s="309"/>
      <c r="C39" s="310"/>
      <c r="D39" s="308"/>
      <c r="E39" s="311" t="s">
        <v>55</v>
      </c>
      <c r="F39" s="308"/>
      <c r="G39" s="440" t="s">
        <v>5277</v>
      </c>
      <c r="H39" s="440"/>
      <c r="I39" s="440"/>
      <c r="J39" s="440"/>
      <c r="K39" s="306"/>
    </row>
    <row r="40" spans="2:11" s="1" customFormat="1" ht="15" customHeight="1">
      <c r="B40" s="309"/>
      <c r="C40" s="310"/>
      <c r="D40" s="308"/>
      <c r="E40" s="311" t="s">
        <v>198</v>
      </c>
      <c r="F40" s="308"/>
      <c r="G40" s="440" t="s">
        <v>5278</v>
      </c>
      <c r="H40" s="440"/>
      <c r="I40" s="440"/>
      <c r="J40" s="440"/>
      <c r="K40" s="306"/>
    </row>
    <row r="41" spans="2:11" s="1" customFormat="1" ht="15" customHeight="1">
      <c r="B41" s="309"/>
      <c r="C41" s="310"/>
      <c r="D41" s="308"/>
      <c r="E41" s="311" t="s">
        <v>199</v>
      </c>
      <c r="F41" s="308"/>
      <c r="G41" s="440" t="s">
        <v>5279</v>
      </c>
      <c r="H41" s="440"/>
      <c r="I41" s="440"/>
      <c r="J41" s="440"/>
      <c r="K41" s="306"/>
    </row>
    <row r="42" spans="2:11" s="1" customFormat="1" ht="15" customHeight="1">
      <c r="B42" s="309"/>
      <c r="C42" s="310"/>
      <c r="D42" s="308"/>
      <c r="E42" s="311" t="s">
        <v>5280</v>
      </c>
      <c r="F42" s="308"/>
      <c r="G42" s="440" t="s">
        <v>5281</v>
      </c>
      <c r="H42" s="440"/>
      <c r="I42" s="440"/>
      <c r="J42" s="440"/>
      <c r="K42" s="306"/>
    </row>
    <row r="43" spans="2:11" s="1" customFormat="1" ht="15" customHeight="1">
      <c r="B43" s="309"/>
      <c r="C43" s="310"/>
      <c r="D43" s="308"/>
      <c r="E43" s="311"/>
      <c r="F43" s="308"/>
      <c r="G43" s="440" t="s">
        <v>5282</v>
      </c>
      <c r="H43" s="440"/>
      <c r="I43" s="440"/>
      <c r="J43" s="440"/>
      <c r="K43" s="306"/>
    </row>
    <row r="44" spans="2:11" s="1" customFormat="1" ht="15" customHeight="1">
      <c r="B44" s="309"/>
      <c r="C44" s="310"/>
      <c r="D44" s="308"/>
      <c r="E44" s="311" t="s">
        <v>5283</v>
      </c>
      <c r="F44" s="308"/>
      <c r="G44" s="440" t="s">
        <v>5284</v>
      </c>
      <c r="H44" s="440"/>
      <c r="I44" s="440"/>
      <c r="J44" s="440"/>
      <c r="K44" s="306"/>
    </row>
    <row r="45" spans="2:11" s="1" customFormat="1" ht="15" customHeight="1">
      <c r="B45" s="309"/>
      <c r="C45" s="310"/>
      <c r="D45" s="308"/>
      <c r="E45" s="311" t="s">
        <v>201</v>
      </c>
      <c r="F45" s="308"/>
      <c r="G45" s="440" t="s">
        <v>5285</v>
      </c>
      <c r="H45" s="440"/>
      <c r="I45" s="440"/>
      <c r="J45" s="440"/>
      <c r="K45" s="306"/>
    </row>
    <row r="46" spans="2:11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pans="2:11" s="1" customFormat="1" ht="15" customHeight="1">
      <c r="B47" s="309"/>
      <c r="C47" s="310"/>
      <c r="D47" s="440" t="s">
        <v>5286</v>
      </c>
      <c r="E47" s="440"/>
      <c r="F47" s="440"/>
      <c r="G47" s="440"/>
      <c r="H47" s="440"/>
      <c r="I47" s="440"/>
      <c r="J47" s="440"/>
      <c r="K47" s="306"/>
    </row>
    <row r="48" spans="2:11" s="1" customFormat="1" ht="15" customHeight="1">
      <c r="B48" s="309"/>
      <c r="C48" s="310"/>
      <c r="D48" s="310"/>
      <c r="E48" s="440" t="s">
        <v>5287</v>
      </c>
      <c r="F48" s="440"/>
      <c r="G48" s="440"/>
      <c r="H48" s="440"/>
      <c r="I48" s="440"/>
      <c r="J48" s="440"/>
      <c r="K48" s="306"/>
    </row>
    <row r="49" spans="2:11" s="1" customFormat="1" ht="15" customHeight="1">
      <c r="B49" s="309"/>
      <c r="C49" s="310"/>
      <c r="D49" s="310"/>
      <c r="E49" s="440" t="s">
        <v>5288</v>
      </c>
      <c r="F49" s="440"/>
      <c r="G49" s="440"/>
      <c r="H49" s="440"/>
      <c r="I49" s="440"/>
      <c r="J49" s="440"/>
      <c r="K49" s="306"/>
    </row>
    <row r="50" spans="2:11" s="1" customFormat="1" ht="15" customHeight="1">
      <c r="B50" s="309"/>
      <c r="C50" s="310"/>
      <c r="D50" s="310"/>
      <c r="E50" s="440" t="s">
        <v>5289</v>
      </c>
      <c r="F50" s="440"/>
      <c r="G50" s="440"/>
      <c r="H50" s="440"/>
      <c r="I50" s="440"/>
      <c r="J50" s="440"/>
      <c r="K50" s="306"/>
    </row>
    <row r="51" spans="2:11" s="1" customFormat="1" ht="15" customHeight="1">
      <c r="B51" s="309"/>
      <c r="C51" s="310"/>
      <c r="D51" s="440" t="s">
        <v>5290</v>
      </c>
      <c r="E51" s="440"/>
      <c r="F51" s="440"/>
      <c r="G51" s="440"/>
      <c r="H51" s="440"/>
      <c r="I51" s="440"/>
      <c r="J51" s="440"/>
      <c r="K51" s="306"/>
    </row>
    <row r="52" spans="2:11" s="1" customFormat="1" ht="25.5" customHeight="1">
      <c r="B52" s="305"/>
      <c r="C52" s="441" t="s">
        <v>5291</v>
      </c>
      <c r="D52" s="441"/>
      <c r="E52" s="441"/>
      <c r="F52" s="441"/>
      <c r="G52" s="441"/>
      <c r="H52" s="441"/>
      <c r="I52" s="441"/>
      <c r="J52" s="441"/>
      <c r="K52" s="306"/>
    </row>
    <row r="53" spans="2:11" s="1" customFormat="1" ht="5.25" customHeight="1">
      <c r="B53" s="305"/>
      <c r="C53" s="307"/>
      <c r="D53" s="307"/>
      <c r="E53" s="307"/>
      <c r="F53" s="307"/>
      <c r="G53" s="307"/>
      <c r="H53" s="307"/>
      <c r="I53" s="307"/>
      <c r="J53" s="307"/>
      <c r="K53" s="306"/>
    </row>
    <row r="54" spans="2:11" s="1" customFormat="1" ht="15" customHeight="1">
      <c r="B54" s="305"/>
      <c r="C54" s="440" t="s">
        <v>5292</v>
      </c>
      <c r="D54" s="440"/>
      <c r="E54" s="440"/>
      <c r="F54" s="440"/>
      <c r="G54" s="440"/>
      <c r="H54" s="440"/>
      <c r="I54" s="440"/>
      <c r="J54" s="440"/>
      <c r="K54" s="306"/>
    </row>
    <row r="55" spans="2:11" s="1" customFormat="1" ht="15" customHeight="1">
      <c r="B55" s="305"/>
      <c r="C55" s="440" t="s">
        <v>5293</v>
      </c>
      <c r="D55" s="440"/>
      <c r="E55" s="440"/>
      <c r="F55" s="440"/>
      <c r="G55" s="440"/>
      <c r="H55" s="440"/>
      <c r="I55" s="440"/>
      <c r="J55" s="440"/>
      <c r="K55" s="306"/>
    </row>
    <row r="56" spans="2:11" s="1" customFormat="1" ht="12.75" customHeight="1">
      <c r="B56" s="305"/>
      <c r="C56" s="308"/>
      <c r="D56" s="308"/>
      <c r="E56" s="308"/>
      <c r="F56" s="308"/>
      <c r="G56" s="308"/>
      <c r="H56" s="308"/>
      <c r="I56" s="308"/>
      <c r="J56" s="308"/>
      <c r="K56" s="306"/>
    </row>
    <row r="57" spans="2:11" s="1" customFormat="1" ht="15" customHeight="1">
      <c r="B57" s="305"/>
      <c r="C57" s="440" t="s">
        <v>5294</v>
      </c>
      <c r="D57" s="440"/>
      <c r="E57" s="440"/>
      <c r="F57" s="440"/>
      <c r="G57" s="440"/>
      <c r="H57" s="440"/>
      <c r="I57" s="440"/>
      <c r="J57" s="440"/>
      <c r="K57" s="306"/>
    </row>
    <row r="58" spans="2:11" s="1" customFormat="1" ht="15" customHeight="1">
      <c r="B58" s="305"/>
      <c r="C58" s="310"/>
      <c r="D58" s="440" t="s">
        <v>5295</v>
      </c>
      <c r="E58" s="440"/>
      <c r="F58" s="440"/>
      <c r="G58" s="440"/>
      <c r="H58" s="440"/>
      <c r="I58" s="440"/>
      <c r="J58" s="440"/>
      <c r="K58" s="306"/>
    </row>
    <row r="59" spans="2:11" s="1" customFormat="1" ht="15" customHeight="1">
      <c r="B59" s="305"/>
      <c r="C59" s="310"/>
      <c r="D59" s="440" t="s">
        <v>5296</v>
      </c>
      <c r="E59" s="440"/>
      <c r="F59" s="440"/>
      <c r="G59" s="440"/>
      <c r="H59" s="440"/>
      <c r="I59" s="440"/>
      <c r="J59" s="440"/>
      <c r="K59" s="306"/>
    </row>
    <row r="60" spans="2:11" s="1" customFormat="1" ht="15" customHeight="1">
      <c r="B60" s="305"/>
      <c r="C60" s="310"/>
      <c r="D60" s="440" t="s">
        <v>5297</v>
      </c>
      <c r="E60" s="440"/>
      <c r="F60" s="440"/>
      <c r="G60" s="440"/>
      <c r="H60" s="440"/>
      <c r="I60" s="440"/>
      <c r="J60" s="440"/>
      <c r="K60" s="306"/>
    </row>
    <row r="61" spans="2:11" s="1" customFormat="1" ht="15" customHeight="1">
      <c r="B61" s="305"/>
      <c r="C61" s="310"/>
      <c r="D61" s="440" t="s">
        <v>5298</v>
      </c>
      <c r="E61" s="440"/>
      <c r="F61" s="440"/>
      <c r="G61" s="440"/>
      <c r="H61" s="440"/>
      <c r="I61" s="440"/>
      <c r="J61" s="440"/>
      <c r="K61" s="306"/>
    </row>
    <row r="62" spans="2:11" s="1" customFormat="1" ht="15" customHeight="1">
      <c r="B62" s="305"/>
      <c r="C62" s="310"/>
      <c r="D62" s="442" t="s">
        <v>5299</v>
      </c>
      <c r="E62" s="442"/>
      <c r="F62" s="442"/>
      <c r="G62" s="442"/>
      <c r="H62" s="442"/>
      <c r="I62" s="442"/>
      <c r="J62" s="442"/>
      <c r="K62" s="306"/>
    </row>
    <row r="63" spans="2:11" s="1" customFormat="1" ht="15" customHeight="1">
      <c r="B63" s="305"/>
      <c r="C63" s="310"/>
      <c r="D63" s="440" t="s">
        <v>5300</v>
      </c>
      <c r="E63" s="440"/>
      <c r="F63" s="440"/>
      <c r="G63" s="440"/>
      <c r="H63" s="440"/>
      <c r="I63" s="440"/>
      <c r="J63" s="440"/>
      <c r="K63" s="306"/>
    </row>
    <row r="64" spans="2:11" s="1" customFormat="1" ht="12.75" customHeight="1">
      <c r="B64" s="305"/>
      <c r="C64" s="310"/>
      <c r="D64" s="310"/>
      <c r="E64" s="313"/>
      <c r="F64" s="310"/>
      <c r="G64" s="310"/>
      <c r="H64" s="310"/>
      <c r="I64" s="310"/>
      <c r="J64" s="310"/>
      <c r="K64" s="306"/>
    </row>
    <row r="65" spans="2:11" s="1" customFormat="1" ht="15" customHeight="1">
      <c r="B65" s="305"/>
      <c r="C65" s="310"/>
      <c r="D65" s="440" t="s">
        <v>5301</v>
      </c>
      <c r="E65" s="440"/>
      <c r="F65" s="440"/>
      <c r="G65" s="440"/>
      <c r="H65" s="440"/>
      <c r="I65" s="440"/>
      <c r="J65" s="440"/>
      <c r="K65" s="306"/>
    </row>
    <row r="66" spans="2:11" s="1" customFormat="1" ht="15" customHeight="1">
      <c r="B66" s="305"/>
      <c r="C66" s="310"/>
      <c r="D66" s="442" t="s">
        <v>5302</v>
      </c>
      <c r="E66" s="442"/>
      <c r="F66" s="442"/>
      <c r="G66" s="442"/>
      <c r="H66" s="442"/>
      <c r="I66" s="442"/>
      <c r="J66" s="442"/>
      <c r="K66" s="306"/>
    </row>
    <row r="67" spans="2:11" s="1" customFormat="1" ht="15" customHeight="1">
      <c r="B67" s="305"/>
      <c r="C67" s="310"/>
      <c r="D67" s="440" t="s">
        <v>5303</v>
      </c>
      <c r="E67" s="440"/>
      <c r="F67" s="440"/>
      <c r="G67" s="440"/>
      <c r="H67" s="440"/>
      <c r="I67" s="440"/>
      <c r="J67" s="440"/>
      <c r="K67" s="306"/>
    </row>
    <row r="68" spans="2:11" s="1" customFormat="1" ht="15" customHeight="1">
      <c r="B68" s="305"/>
      <c r="C68" s="310"/>
      <c r="D68" s="440" t="s">
        <v>5304</v>
      </c>
      <c r="E68" s="440"/>
      <c r="F68" s="440"/>
      <c r="G68" s="440"/>
      <c r="H68" s="440"/>
      <c r="I68" s="440"/>
      <c r="J68" s="440"/>
      <c r="K68" s="306"/>
    </row>
    <row r="69" spans="2:11" s="1" customFormat="1" ht="15" customHeight="1">
      <c r="B69" s="305"/>
      <c r="C69" s="310"/>
      <c r="D69" s="440" t="s">
        <v>5305</v>
      </c>
      <c r="E69" s="440"/>
      <c r="F69" s="440"/>
      <c r="G69" s="440"/>
      <c r="H69" s="440"/>
      <c r="I69" s="440"/>
      <c r="J69" s="440"/>
      <c r="K69" s="306"/>
    </row>
    <row r="70" spans="2:11" s="1" customFormat="1" ht="15" customHeight="1">
      <c r="B70" s="305"/>
      <c r="C70" s="310"/>
      <c r="D70" s="440" t="s">
        <v>5306</v>
      </c>
      <c r="E70" s="440"/>
      <c r="F70" s="440"/>
      <c r="G70" s="440"/>
      <c r="H70" s="440"/>
      <c r="I70" s="440"/>
      <c r="J70" s="440"/>
      <c r="K70" s="306"/>
    </row>
    <row r="71" spans="2:1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pans="2:11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pans="2:11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pans="2:11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pans="2:11" s="1" customFormat="1" ht="45" customHeight="1">
      <c r="B75" s="322"/>
      <c r="C75" s="435" t="s">
        <v>5307</v>
      </c>
      <c r="D75" s="435"/>
      <c r="E75" s="435"/>
      <c r="F75" s="435"/>
      <c r="G75" s="435"/>
      <c r="H75" s="435"/>
      <c r="I75" s="435"/>
      <c r="J75" s="435"/>
      <c r="K75" s="323"/>
    </row>
    <row r="76" spans="2:11" s="1" customFormat="1" ht="17.25" customHeight="1">
      <c r="B76" s="322"/>
      <c r="C76" s="324" t="s">
        <v>5308</v>
      </c>
      <c r="D76" s="324"/>
      <c r="E76" s="324"/>
      <c r="F76" s="324" t="s">
        <v>5309</v>
      </c>
      <c r="G76" s="325"/>
      <c r="H76" s="324" t="s">
        <v>55</v>
      </c>
      <c r="I76" s="324" t="s">
        <v>58</v>
      </c>
      <c r="J76" s="324" t="s">
        <v>5310</v>
      </c>
      <c r="K76" s="323"/>
    </row>
    <row r="77" spans="2:11" s="1" customFormat="1" ht="17.25" customHeight="1">
      <c r="B77" s="322"/>
      <c r="C77" s="326" t="s">
        <v>5311</v>
      </c>
      <c r="D77" s="326"/>
      <c r="E77" s="326"/>
      <c r="F77" s="327" t="s">
        <v>5312</v>
      </c>
      <c r="G77" s="328"/>
      <c r="H77" s="326"/>
      <c r="I77" s="326"/>
      <c r="J77" s="326" t="s">
        <v>5313</v>
      </c>
      <c r="K77" s="323"/>
    </row>
    <row r="78" spans="2:11" s="1" customFormat="1" ht="5.25" customHeight="1">
      <c r="B78" s="322"/>
      <c r="C78" s="329"/>
      <c r="D78" s="329"/>
      <c r="E78" s="329"/>
      <c r="F78" s="329"/>
      <c r="G78" s="330"/>
      <c r="H78" s="329"/>
      <c r="I78" s="329"/>
      <c r="J78" s="329"/>
      <c r="K78" s="323"/>
    </row>
    <row r="79" spans="2:11" s="1" customFormat="1" ht="15" customHeight="1">
      <c r="B79" s="322"/>
      <c r="C79" s="311" t="s">
        <v>54</v>
      </c>
      <c r="D79" s="329"/>
      <c r="E79" s="329"/>
      <c r="F79" s="331" t="s">
        <v>5314</v>
      </c>
      <c r="G79" s="330"/>
      <c r="H79" s="311" t="s">
        <v>5315</v>
      </c>
      <c r="I79" s="311" t="s">
        <v>5316</v>
      </c>
      <c r="J79" s="311">
        <v>20</v>
      </c>
      <c r="K79" s="323"/>
    </row>
    <row r="80" spans="2:11" s="1" customFormat="1" ht="15" customHeight="1">
      <c r="B80" s="322"/>
      <c r="C80" s="311" t="s">
        <v>5317</v>
      </c>
      <c r="D80" s="311"/>
      <c r="E80" s="311"/>
      <c r="F80" s="331" t="s">
        <v>5314</v>
      </c>
      <c r="G80" s="330"/>
      <c r="H80" s="311" t="s">
        <v>5318</v>
      </c>
      <c r="I80" s="311" t="s">
        <v>5316</v>
      </c>
      <c r="J80" s="311">
        <v>120</v>
      </c>
      <c r="K80" s="323"/>
    </row>
    <row r="81" spans="2:11" s="1" customFormat="1" ht="15" customHeight="1">
      <c r="B81" s="332"/>
      <c r="C81" s="311" t="s">
        <v>5319</v>
      </c>
      <c r="D81" s="311"/>
      <c r="E81" s="311"/>
      <c r="F81" s="331" t="s">
        <v>5320</v>
      </c>
      <c r="G81" s="330"/>
      <c r="H81" s="311" t="s">
        <v>5321</v>
      </c>
      <c r="I81" s="311" t="s">
        <v>5316</v>
      </c>
      <c r="J81" s="311">
        <v>50</v>
      </c>
      <c r="K81" s="323"/>
    </row>
    <row r="82" spans="2:11" s="1" customFormat="1" ht="15" customHeight="1">
      <c r="B82" s="332"/>
      <c r="C82" s="311" t="s">
        <v>5322</v>
      </c>
      <c r="D82" s="311"/>
      <c r="E82" s="311"/>
      <c r="F82" s="331" t="s">
        <v>5314</v>
      </c>
      <c r="G82" s="330"/>
      <c r="H82" s="311" t="s">
        <v>5323</v>
      </c>
      <c r="I82" s="311" t="s">
        <v>5324</v>
      </c>
      <c r="J82" s="311"/>
      <c r="K82" s="323"/>
    </row>
    <row r="83" spans="2:11" s="1" customFormat="1" ht="15" customHeight="1">
      <c r="B83" s="332"/>
      <c r="C83" s="333" t="s">
        <v>5325</v>
      </c>
      <c r="D83" s="333"/>
      <c r="E83" s="333"/>
      <c r="F83" s="334" t="s">
        <v>5320</v>
      </c>
      <c r="G83" s="333"/>
      <c r="H83" s="333" t="s">
        <v>5326</v>
      </c>
      <c r="I83" s="333" t="s">
        <v>5316</v>
      </c>
      <c r="J83" s="333">
        <v>15</v>
      </c>
      <c r="K83" s="323"/>
    </row>
    <row r="84" spans="2:11" s="1" customFormat="1" ht="15" customHeight="1">
      <c r="B84" s="332"/>
      <c r="C84" s="333" t="s">
        <v>5327</v>
      </c>
      <c r="D84" s="333"/>
      <c r="E84" s="333"/>
      <c r="F84" s="334" t="s">
        <v>5320</v>
      </c>
      <c r="G84" s="333"/>
      <c r="H84" s="333" t="s">
        <v>5328</v>
      </c>
      <c r="I84" s="333" t="s">
        <v>5316</v>
      </c>
      <c r="J84" s="333">
        <v>15</v>
      </c>
      <c r="K84" s="323"/>
    </row>
    <row r="85" spans="2:11" s="1" customFormat="1" ht="15" customHeight="1">
      <c r="B85" s="332"/>
      <c r="C85" s="333" t="s">
        <v>5329</v>
      </c>
      <c r="D85" s="333"/>
      <c r="E85" s="333"/>
      <c r="F85" s="334" t="s">
        <v>5320</v>
      </c>
      <c r="G85" s="333"/>
      <c r="H85" s="333" t="s">
        <v>5330</v>
      </c>
      <c r="I85" s="333" t="s">
        <v>5316</v>
      </c>
      <c r="J85" s="333">
        <v>20</v>
      </c>
      <c r="K85" s="323"/>
    </row>
    <row r="86" spans="2:11" s="1" customFormat="1" ht="15" customHeight="1">
      <c r="B86" s="332"/>
      <c r="C86" s="333" t="s">
        <v>5331</v>
      </c>
      <c r="D86" s="333"/>
      <c r="E86" s="333"/>
      <c r="F86" s="334" t="s">
        <v>5320</v>
      </c>
      <c r="G86" s="333"/>
      <c r="H86" s="333" t="s">
        <v>5332</v>
      </c>
      <c r="I86" s="333" t="s">
        <v>5316</v>
      </c>
      <c r="J86" s="333">
        <v>20</v>
      </c>
      <c r="K86" s="323"/>
    </row>
    <row r="87" spans="2:11" s="1" customFormat="1" ht="15" customHeight="1">
      <c r="B87" s="332"/>
      <c r="C87" s="311" t="s">
        <v>5333</v>
      </c>
      <c r="D87" s="311"/>
      <c r="E87" s="311"/>
      <c r="F87" s="331" t="s">
        <v>5320</v>
      </c>
      <c r="G87" s="330"/>
      <c r="H87" s="311" t="s">
        <v>5334</v>
      </c>
      <c r="I87" s="311" t="s">
        <v>5316</v>
      </c>
      <c r="J87" s="311">
        <v>50</v>
      </c>
      <c r="K87" s="323"/>
    </row>
    <row r="88" spans="2:11" s="1" customFormat="1" ht="15" customHeight="1">
      <c r="B88" s="332"/>
      <c r="C88" s="311" t="s">
        <v>5335</v>
      </c>
      <c r="D88" s="311"/>
      <c r="E88" s="311"/>
      <c r="F88" s="331" t="s">
        <v>5320</v>
      </c>
      <c r="G88" s="330"/>
      <c r="H88" s="311" t="s">
        <v>5336</v>
      </c>
      <c r="I88" s="311" t="s">
        <v>5316</v>
      </c>
      <c r="J88" s="311">
        <v>20</v>
      </c>
      <c r="K88" s="323"/>
    </row>
    <row r="89" spans="2:11" s="1" customFormat="1" ht="15" customHeight="1">
      <c r="B89" s="332"/>
      <c r="C89" s="311" t="s">
        <v>5337</v>
      </c>
      <c r="D89" s="311"/>
      <c r="E89" s="311"/>
      <c r="F89" s="331" t="s">
        <v>5320</v>
      </c>
      <c r="G89" s="330"/>
      <c r="H89" s="311" t="s">
        <v>5338</v>
      </c>
      <c r="I89" s="311" t="s">
        <v>5316</v>
      </c>
      <c r="J89" s="311">
        <v>20</v>
      </c>
      <c r="K89" s="323"/>
    </row>
    <row r="90" spans="2:11" s="1" customFormat="1" ht="15" customHeight="1">
      <c r="B90" s="332"/>
      <c r="C90" s="311" t="s">
        <v>5339</v>
      </c>
      <c r="D90" s="311"/>
      <c r="E90" s="311"/>
      <c r="F90" s="331" t="s">
        <v>5320</v>
      </c>
      <c r="G90" s="330"/>
      <c r="H90" s="311" t="s">
        <v>5340</v>
      </c>
      <c r="I90" s="311" t="s">
        <v>5316</v>
      </c>
      <c r="J90" s="311">
        <v>50</v>
      </c>
      <c r="K90" s="323"/>
    </row>
    <row r="91" spans="2:11" s="1" customFormat="1" ht="15" customHeight="1">
      <c r="B91" s="332"/>
      <c r="C91" s="311" t="s">
        <v>5341</v>
      </c>
      <c r="D91" s="311"/>
      <c r="E91" s="311"/>
      <c r="F91" s="331" t="s">
        <v>5320</v>
      </c>
      <c r="G91" s="330"/>
      <c r="H91" s="311" t="s">
        <v>5341</v>
      </c>
      <c r="I91" s="311" t="s">
        <v>5316</v>
      </c>
      <c r="J91" s="311">
        <v>50</v>
      </c>
      <c r="K91" s="323"/>
    </row>
    <row r="92" spans="2:11" s="1" customFormat="1" ht="15" customHeight="1">
      <c r="B92" s="332"/>
      <c r="C92" s="311" t="s">
        <v>5342</v>
      </c>
      <c r="D92" s="311"/>
      <c r="E92" s="311"/>
      <c r="F92" s="331" t="s">
        <v>5320</v>
      </c>
      <c r="G92" s="330"/>
      <c r="H92" s="311" t="s">
        <v>5343</v>
      </c>
      <c r="I92" s="311" t="s">
        <v>5316</v>
      </c>
      <c r="J92" s="311">
        <v>255</v>
      </c>
      <c r="K92" s="323"/>
    </row>
    <row r="93" spans="2:11" s="1" customFormat="1" ht="15" customHeight="1">
      <c r="B93" s="332"/>
      <c r="C93" s="311" t="s">
        <v>5344</v>
      </c>
      <c r="D93" s="311"/>
      <c r="E93" s="311"/>
      <c r="F93" s="331" t="s">
        <v>5314</v>
      </c>
      <c r="G93" s="330"/>
      <c r="H93" s="311" t="s">
        <v>5345</v>
      </c>
      <c r="I93" s="311" t="s">
        <v>5346</v>
      </c>
      <c r="J93" s="311"/>
      <c r="K93" s="323"/>
    </row>
    <row r="94" spans="2:11" s="1" customFormat="1" ht="15" customHeight="1">
      <c r="B94" s="332"/>
      <c r="C94" s="311" t="s">
        <v>5347</v>
      </c>
      <c r="D94" s="311"/>
      <c r="E94" s="311"/>
      <c r="F94" s="331" t="s">
        <v>5314</v>
      </c>
      <c r="G94" s="330"/>
      <c r="H94" s="311" t="s">
        <v>5348</v>
      </c>
      <c r="I94" s="311" t="s">
        <v>5349</v>
      </c>
      <c r="J94" s="311"/>
      <c r="K94" s="323"/>
    </row>
    <row r="95" spans="2:11" s="1" customFormat="1" ht="15" customHeight="1">
      <c r="B95" s="332"/>
      <c r="C95" s="311" t="s">
        <v>5350</v>
      </c>
      <c r="D95" s="311"/>
      <c r="E95" s="311"/>
      <c r="F95" s="331" t="s">
        <v>5314</v>
      </c>
      <c r="G95" s="330"/>
      <c r="H95" s="311" t="s">
        <v>5350</v>
      </c>
      <c r="I95" s="311" t="s">
        <v>5349</v>
      </c>
      <c r="J95" s="311"/>
      <c r="K95" s="323"/>
    </row>
    <row r="96" spans="2:11" s="1" customFormat="1" ht="15" customHeight="1">
      <c r="B96" s="332"/>
      <c r="C96" s="311" t="s">
        <v>39</v>
      </c>
      <c r="D96" s="311"/>
      <c r="E96" s="311"/>
      <c r="F96" s="331" t="s">
        <v>5314</v>
      </c>
      <c r="G96" s="330"/>
      <c r="H96" s="311" t="s">
        <v>5351</v>
      </c>
      <c r="I96" s="311" t="s">
        <v>5349</v>
      </c>
      <c r="J96" s="311"/>
      <c r="K96" s="323"/>
    </row>
    <row r="97" spans="2:11" s="1" customFormat="1" ht="15" customHeight="1">
      <c r="B97" s="332"/>
      <c r="C97" s="311" t="s">
        <v>49</v>
      </c>
      <c r="D97" s="311"/>
      <c r="E97" s="311"/>
      <c r="F97" s="331" t="s">
        <v>5314</v>
      </c>
      <c r="G97" s="330"/>
      <c r="H97" s="311" t="s">
        <v>5352</v>
      </c>
      <c r="I97" s="311" t="s">
        <v>5349</v>
      </c>
      <c r="J97" s="311"/>
      <c r="K97" s="323"/>
    </row>
    <row r="98" spans="2:11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pans="2:11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pans="2:11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pans="2:1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pans="2:11" s="1" customFormat="1" ht="45" customHeight="1">
      <c r="B102" s="322"/>
      <c r="C102" s="435" t="s">
        <v>5353</v>
      </c>
      <c r="D102" s="435"/>
      <c r="E102" s="435"/>
      <c r="F102" s="435"/>
      <c r="G102" s="435"/>
      <c r="H102" s="435"/>
      <c r="I102" s="435"/>
      <c r="J102" s="435"/>
      <c r="K102" s="323"/>
    </row>
    <row r="103" spans="2:11" s="1" customFormat="1" ht="17.25" customHeight="1">
      <c r="B103" s="322"/>
      <c r="C103" s="324" t="s">
        <v>5308</v>
      </c>
      <c r="D103" s="324"/>
      <c r="E103" s="324"/>
      <c r="F103" s="324" t="s">
        <v>5309</v>
      </c>
      <c r="G103" s="325"/>
      <c r="H103" s="324" t="s">
        <v>55</v>
      </c>
      <c r="I103" s="324" t="s">
        <v>58</v>
      </c>
      <c r="J103" s="324" t="s">
        <v>5310</v>
      </c>
      <c r="K103" s="323"/>
    </row>
    <row r="104" spans="2:11" s="1" customFormat="1" ht="17.25" customHeight="1">
      <c r="B104" s="322"/>
      <c r="C104" s="326" t="s">
        <v>5311</v>
      </c>
      <c r="D104" s="326"/>
      <c r="E104" s="326"/>
      <c r="F104" s="327" t="s">
        <v>5312</v>
      </c>
      <c r="G104" s="328"/>
      <c r="H104" s="326"/>
      <c r="I104" s="326"/>
      <c r="J104" s="326" t="s">
        <v>5313</v>
      </c>
      <c r="K104" s="323"/>
    </row>
    <row r="105" spans="2:11" s="1" customFormat="1" ht="5.25" customHeight="1">
      <c r="B105" s="322"/>
      <c r="C105" s="324"/>
      <c r="D105" s="324"/>
      <c r="E105" s="324"/>
      <c r="F105" s="324"/>
      <c r="G105" s="340"/>
      <c r="H105" s="324"/>
      <c r="I105" s="324"/>
      <c r="J105" s="324"/>
      <c r="K105" s="323"/>
    </row>
    <row r="106" spans="2:11" s="1" customFormat="1" ht="15" customHeight="1">
      <c r="B106" s="322"/>
      <c r="C106" s="311" t="s">
        <v>54</v>
      </c>
      <c r="D106" s="329"/>
      <c r="E106" s="329"/>
      <c r="F106" s="331" t="s">
        <v>5314</v>
      </c>
      <c r="G106" s="340"/>
      <c r="H106" s="311" t="s">
        <v>5354</v>
      </c>
      <c r="I106" s="311" t="s">
        <v>5316</v>
      </c>
      <c r="J106" s="311">
        <v>20</v>
      </c>
      <c r="K106" s="323"/>
    </row>
    <row r="107" spans="2:11" s="1" customFormat="1" ht="15" customHeight="1">
      <c r="B107" s="322"/>
      <c r="C107" s="311" t="s">
        <v>5317</v>
      </c>
      <c r="D107" s="311"/>
      <c r="E107" s="311"/>
      <c r="F107" s="331" t="s">
        <v>5314</v>
      </c>
      <c r="G107" s="311"/>
      <c r="H107" s="311" t="s">
        <v>5354</v>
      </c>
      <c r="I107" s="311" t="s">
        <v>5316</v>
      </c>
      <c r="J107" s="311">
        <v>120</v>
      </c>
      <c r="K107" s="323"/>
    </row>
    <row r="108" spans="2:11" s="1" customFormat="1" ht="15" customHeight="1">
      <c r="B108" s="332"/>
      <c r="C108" s="311" t="s">
        <v>5319</v>
      </c>
      <c r="D108" s="311"/>
      <c r="E108" s="311"/>
      <c r="F108" s="331" t="s">
        <v>5320</v>
      </c>
      <c r="G108" s="311"/>
      <c r="H108" s="311" t="s">
        <v>5354</v>
      </c>
      <c r="I108" s="311" t="s">
        <v>5316</v>
      </c>
      <c r="J108" s="311">
        <v>50</v>
      </c>
      <c r="K108" s="323"/>
    </row>
    <row r="109" spans="2:11" s="1" customFormat="1" ht="15" customHeight="1">
      <c r="B109" s="332"/>
      <c r="C109" s="311" t="s">
        <v>5322</v>
      </c>
      <c r="D109" s="311"/>
      <c r="E109" s="311"/>
      <c r="F109" s="331" t="s">
        <v>5314</v>
      </c>
      <c r="G109" s="311"/>
      <c r="H109" s="311" t="s">
        <v>5354</v>
      </c>
      <c r="I109" s="311" t="s">
        <v>5324</v>
      </c>
      <c r="J109" s="311"/>
      <c r="K109" s="323"/>
    </row>
    <row r="110" spans="2:11" s="1" customFormat="1" ht="15" customHeight="1">
      <c r="B110" s="332"/>
      <c r="C110" s="311" t="s">
        <v>5333</v>
      </c>
      <c r="D110" s="311"/>
      <c r="E110" s="311"/>
      <c r="F110" s="331" t="s">
        <v>5320</v>
      </c>
      <c r="G110" s="311"/>
      <c r="H110" s="311" t="s">
        <v>5354</v>
      </c>
      <c r="I110" s="311" t="s">
        <v>5316</v>
      </c>
      <c r="J110" s="311">
        <v>50</v>
      </c>
      <c r="K110" s="323"/>
    </row>
    <row r="111" spans="2:11" s="1" customFormat="1" ht="15" customHeight="1">
      <c r="B111" s="332"/>
      <c r="C111" s="311" t="s">
        <v>5341</v>
      </c>
      <c r="D111" s="311"/>
      <c r="E111" s="311"/>
      <c r="F111" s="331" t="s">
        <v>5320</v>
      </c>
      <c r="G111" s="311"/>
      <c r="H111" s="311" t="s">
        <v>5354</v>
      </c>
      <c r="I111" s="311" t="s">
        <v>5316</v>
      </c>
      <c r="J111" s="311">
        <v>50</v>
      </c>
      <c r="K111" s="323"/>
    </row>
    <row r="112" spans="2:11" s="1" customFormat="1" ht="15" customHeight="1">
      <c r="B112" s="332"/>
      <c r="C112" s="311" t="s">
        <v>5339</v>
      </c>
      <c r="D112" s="311"/>
      <c r="E112" s="311"/>
      <c r="F112" s="331" t="s">
        <v>5320</v>
      </c>
      <c r="G112" s="311"/>
      <c r="H112" s="311" t="s">
        <v>5354</v>
      </c>
      <c r="I112" s="311" t="s">
        <v>5316</v>
      </c>
      <c r="J112" s="311">
        <v>50</v>
      </c>
      <c r="K112" s="323"/>
    </row>
    <row r="113" spans="2:11" s="1" customFormat="1" ht="15" customHeight="1">
      <c r="B113" s="332"/>
      <c r="C113" s="311" t="s">
        <v>54</v>
      </c>
      <c r="D113" s="311"/>
      <c r="E113" s="311"/>
      <c r="F113" s="331" t="s">
        <v>5314</v>
      </c>
      <c r="G113" s="311"/>
      <c r="H113" s="311" t="s">
        <v>5355</v>
      </c>
      <c r="I113" s="311" t="s">
        <v>5316</v>
      </c>
      <c r="J113" s="311">
        <v>20</v>
      </c>
      <c r="K113" s="323"/>
    </row>
    <row r="114" spans="2:11" s="1" customFormat="1" ht="15" customHeight="1">
      <c r="B114" s="332"/>
      <c r="C114" s="311" t="s">
        <v>5356</v>
      </c>
      <c r="D114" s="311"/>
      <c r="E114" s="311"/>
      <c r="F114" s="331" t="s">
        <v>5314</v>
      </c>
      <c r="G114" s="311"/>
      <c r="H114" s="311" t="s">
        <v>5357</v>
      </c>
      <c r="I114" s="311" t="s">
        <v>5316</v>
      </c>
      <c r="J114" s="311">
        <v>120</v>
      </c>
      <c r="K114" s="323"/>
    </row>
    <row r="115" spans="2:11" s="1" customFormat="1" ht="15" customHeight="1">
      <c r="B115" s="332"/>
      <c r="C115" s="311" t="s">
        <v>39</v>
      </c>
      <c r="D115" s="311"/>
      <c r="E115" s="311"/>
      <c r="F115" s="331" t="s">
        <v>5314</v>
      </c>
      <c r="G115" s="311"/>
      <c r="H115" s="311" t="s">
        <v>5358</v>
      </c>
      <c r="I115" s="311" t="s">
        <v>5349</v>
      </c>
      <c r="J115" s="311"/>
      <c r="K115" s="323"/>
    </row>
    <row r="116" spans="2:11" s="1" customFormat="1" ht="15" customHeight="1">
      <c r="B116" s="332"/>
      <c r="C116" s="311" t="s">
        <v>49</v>
      </c>
      <c r="D116" s="311"/>
      <c r="E116" s="311"/>
      <c r="F116" s="331" t="s">
        <v>5314</v>
      </c>
      <c r="G116" s="311"/>
      <c r="H116" s="311" t="s">
        <v>5359</v>
      </c>
      <c r="I116" s="311" t="s">
        <v>5349</v>
      </c>
      <c r="J116" s="311"/>
      <c r="K116" s="323"/>
    </row>
    <row r="117" spans="2:11" s="1" customFormat="1" ht="15" customHeight="1">
      <c r="B117" s="332"/>
      <c r="C117" s="311" t="s">
        <v>58</v>
      </c>
      <c r="D117" s="311"/>
      <c r="E117" s="311"/>
      <c r="F117" s="331" t="s">
        <v>5314</v>
      </c>
      <c r="G117" s="311"/>
      <c r="H117" s="311" t="s">
        <v>5360</v>
      </c>
      <c r="I117" s="311" t="s">
        <v>5361</v>
      </c>
      <c r="J117" s="311"/>
      <c r="K117" s="323"/>
    </row>
    <row r="118" spans="2:11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pans="2:11" s="1" customFormat="1" ht="18.75" customHeight="1">
      <c r="B119" s="342"/>
      <c r="C119" s="308"/>
      <c r="D119" s="308"/>
      <c r="E119" s="308"/>
      <c r="F119" s="343"/>
      <c r="G119" s="308"/>
      <c r="H119" s="308"/>
      <c r="I119" s="308"/>
      <c r="J119" s="308"/>
      <c r="K119" s="342"/>
    </row>
    <row r="120" spans="2:11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pans="2:1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pans="2:11" s="1" customFormat="1" ht="45" customHeight="1">
      <c r="B122" s="347"/>
      <c r="C122" s="436" t="s">
        <v>5362</v>
      </c>
      <c r="D122" s="436"/>
      <c r="E122" s="436"/>
      <c r="F122" s="436"/>
      <c r="G122" s="436"/>
      <c r="H122" s="436"/>
      <c r="I122" s="436"/>
      <c r="J122" s="436"/>
      <c r="K122" s="348"/>
    </row>
    <row r="123" spans="2:11" s="1" customFormat="1" ht="17.25" customHeight="1">
      <c r="B123" s="349"/>
      <c r="C123" s="324" t="s">
        <v>5308</v>
      </c>
      <c r="D123" s="324"/>
      <c r="E123" s="324"/>
      <c r="F123" s="324" t="s">
        <v>5309</v>
      </c>
      <c r="G123" s="325"/>
      <c r="H123" s="324" t="s">
        <v>55</v>
      </c>
      <c r="I123" s="324" t="s">
        <v>58</v>
      </c>
      <c r="J123" s="324" t="s">
        <v>5310</v>
      </c>
      <c r="K123" s="350"/>
    </row>
    <row r="124" spans="2:11" s="1" customFormat="1" ht="17.25" customHeight="1">
      <c r="B124" s="349"/>
      <c r="C124" s="326" t="s">
        <v>5311</v>
      </c>
      <c r="D124" s="326"/>
      <c r="E124" s="326"/>
      <c r="F124" s="327" t="s">
        <v>5312</v>
      </c>
      <c r="G124" s="328"/>
      <c r="H124" s="326"/>
      <c r="I124" s="326"/>
      <c r="J124" s="326" t="s">
        <v>5313</v>
      </c>
      <c r="K124" s="350"/>
    </row>
    <row r="125" spans="2:11" s="1" customFormat="1" ht="5.25" customHeight="1">
      <c r="B125" s="351"/>
      <c r="C125" s="329"/>
      <c r="D125" s="329"/>
      <c r="E125" s="329"/>
      <c r="F125" s="329"/>
      <c r="G125" s="311"/>
      <c r="H125" s="329"/>
      <c r="I125" s="329"/>
      <c r="J125" s="329"/>
      <c r="K125" s="352"/>
    </row>
    <row r="126" spans="2:11" s="1" customFormat="1" ht="15" customHeight="1">
      <c r="B126" s="351"/>
      <c r="C126" s="311" t="s">
        <v>5317</v>
      </c>
      <c r="D126" s="329"/>
      <c r="E126" s="329"/>
      <c r="F126" s="331" t="s">
        <v>5314</v>
      </c>
      <c r="G126" s="311"/>
      <c r="H126" s="311" t="s">
        <v>5354</v>
      </c>
      <c r="I126" s="311" t="s">
        <v>5316</v>
      </c>
      <c r="J126" s="311">
        <v>120</v>
      </c>
      <c r="K126" s="353"/>
    </row>
    <row r="127" spans="2:11" s="1" customFormat="1" ht="15" customHeight="1">
      <c r="B127" s="351"/>
      <c r="C127" s="311" t="s">
        <v>5363</v>
      </c>
      <c r="D127" s="311"/>
      <c r="E127" s="311"/>
      <c r="F127" s="331" t="s">
        <v>5314</v>
      </c>
      <c r="G127" s="311"/>
      <c r="H127" s="311" t="s">
        <v>5364</v>
      </c>
      <c r="I127" s="311" t="s">
        <v>5316</v>
      </c>
      <c r="J127" s="311" t="s">
        <v>5365</v>
      </c>
      <c r="K127" s="353"/>
    </row>
    <row r="128" spans="2:11" s="1" customFormat="1" ht="15" customHeight="1">
      <c r="B128" s="351"/>
      <c r="C128" s="311" t="s">
        <v>84</v>
      </c>
      <c r="D128" s="311"/>
      <c r="E128" s="311"/>
      <c r="F128" s="331" t="s">
        <v>5314</v>
      </c>
      <c r="G128" s="311"/>
      <c r="H128" s="311" t="s">
        <v>5366</v>
      </c>
      <c r="I128" s="311" t="s">
        <v>5316</v>
      </c>
      <c r="J128" s="311" t="s">
        <v>5365</v>
      </c>
      <c r="K128" s="353"/>
    </row>
    <row r="129" spans="2:11" s="1" customFormat="1" ht="15" customHeight="1">
      <c r="B129" s="351"/>
      <c r="C129" s="311" t="s">
        <v>5325</v>
      </c>
      <c r="D129" s="311"/>
      <c r="E129" s="311"/>
      <c r="F129" s="331" t="s">
        <v>5320</v>
      </c>
      <c r="G129" s="311"/>
      <c r="H129" s="311" t="s">
        <v>5326</v>
      </c>
      <c r="I129" s="311" t="s">
        <v>5316</v>
      </c>
      <c r="J129" s="311">
        <v>15</v>
      </c>
      <c r="K129" s="353"/>
    </row>
    <row r="130" spans="2:11" s="1" customFormat="1" ht="15" customHeight="1">
      <c r="B130" s="351"/>
      <c r="C130" s="333" t="s">
        <v>5327</v>
      </c>
      <c r="D130" s="333"/>
      <c r="E130" s="333"/>
      <c r="F130" s="334" t="s">
        <v>5320</v>
      </c>
      <c r="G130" s="333"/>
      <c r="H130" s="333" t="s">
        <v>5328</v>
      </c>
      <c r="I130" s="333" t="s">
        <v>5316</v>
      </c>
      <c r="J130" s="333">
        <v>15</v>
      </c>
      <c r="K130" s="353"/>
    </row>
    <row r="131" spans="2:11" s="1" customFormat="1" ht="15" customHeight="1">
      <c r="B131" s="351"/>
      <c r="C131" s="333" t="s">
        <v>5329</v>
      </c>
      <c r="D131" s="333"/>
      <c r="E131" s="333"/>
      <c r="F131" s="334" t="s">
        <v>5320</v>
      </c>
      <c r="G131" s="333"/>
      <c r="H131" s="333" t="s">
        <v>5330</v>
      </c>
      <c r="I131" s="333" t="s">
        <v>5316</v>
      </c>
      <c r="J131" s="333">
        <v>20</v>
      </c>
      <c r="K131" s="353"/>
    </row>
    <row r="132" spans="2:11" s="1" customFormat="1" ht="15" customHeight="1">
      <c r="B132" s="351"/>
      <c r="C132" s="333" t="s">
        <v>5331</v>
      </c>
      <c r="D132" s="333"/>
      <c r="E132" s="333"/>
      <c r="F132" s="334" t="s">
        <v>5320</v>
      </c>
      <c r="G132" s="333"/>
      <c r="H132" s="333" t="s">
        <v>5332</v>
      </c>
      <c r="I132" s="333" t="s">
        <v>5316</v>
      </c>
      <c r="J132" s="333">
        <v>20</v>
      </c>
      <c r="K132" s="353"/>
    </row>
    <row r="133" spans="2:11" s="1" customFormat="1" ht="15" customHeight="1">
      <c r="B133" s="351"/>
      <c r="C133" s="311" t="s">
        <v>5319</v>
      </c>
      <c r="D133" s="311"/>
      <c r="E133" s="311"/>
      <c r="F133" s="331" t="s">
        <v>5320</v>
      </c>
      <c r="G133" s="311"/>
      <c r="H133" s="311" t="s">
        <v>5354</v>
      </c>
      <c r="I133" s="311" t="s">
        <v>5316</v>
      </c>
      <c r="J133" s="311">
        <v>50</v>
      </c>
      <c r="K133" s="353"/>
    </row>
    <row r="134" spans="2:11" s="1" customFormat="1" ht="15" customHeight="1">
      <c r="B134" s="351"/>
      <c r="C134" s="311" t="s">
        <v>5333</v>
      </c>
      <c r="D134" s="311"/>
      <c r="E134" s="311"/>
      <c r="F134" s="331" t="s">
        <v>5320</v>
      </c>
      <c r="G134" s="311"/>
      <c r="H134" s="311" t="s">
        <v>5354</v>
      </c>
      <c r="I134" s="311" t="s">
        <v>5316</v>
      </c>
      <c r="J134" s="311">
        <v>50</v>
      </c>
      <c r="K134" s="353"/>
    </row>
    <row r="135" spans="2:11" s="1" customFormat="1" ht="15" customHeight="1">
      <c r="B135" s="351"/>
      <c r="C135" s="311" t="s">
        <v>5339</v>
      </c>
      <c r="D135" s="311"/>
      <c r="E135" s="311"/>
      <c r="F135" s="331" t="s">
        <v>5320</v>
      </c>
      <c r="G135" s="311"/>
      <c r="H135" s="311" t="s">
        <v>5354</v>
      </c>
      <c r="I135" s="311" t="s">
        <v>5316</v>
      </c>
      <c r="J135" s="311">
        <v>50</v>
      </c>
      <c r="K135" s="353"/>
    </row>
    <row r="136" spans="2:11" s="1" customFormat="1" ht="15" customHeight="1">
      <c r="B136" s="351"/>
      <c r="C136" s="311" t="s">
        <v>5341</v>
      </c>
      <c r="D136" s="311"/>
      <c r="E136" s="311"/>
      <c r="F136" s="331" t="s">
        <v>5320</v>
      </c>
      <c r="G136" s="311"/>
      <c r="H136" s="311" t="s">
        <v>5354</v>
      </c>
      <c r="I136" s="311" t="s">
        <v>5316</v>
      </c>
      <c r="J136" s="311">
        <v>50</v>
      </c>
      <c r="K136" s="353"/>
    </row>
    <row r="137" spans="2:11" s="1" customFormat="1" ht="15" customHeight="1">
      <c r="B137" s="351"/>
      <c r="C137" s="311" t="s">
        <v>5342</v>
      </c>
      <c r="D137" s="311"/>
      <c r="E137" s="311"/>
      <c r="F137" s="331" t="s">
        <v>5320</v>
      </c>
      <c r="G137" s="311"/>
      <c r="H137" s="311" t="s">
        <v>5367</v>
      </c>
      <c r="I137" s="311" t="s">
        <v>5316</v>
      </c>
      <c r="J137" s="311">
        <v>255</v>
      </c>
      <c r="K137" s="353"/>
    </row>
    <row r="138" spans="2:11" s="1" customFormat="1" ht="15" customHeight="1">
      <c r="B138" s="351"/>
      <c r="C138" s="311" t="s">
        <v>5344</v>
      </c>
      <c r="D138" s="311"/>
      <c r="E138" s="311"/>
      <c r="F138" s="331" t="s">
        <v>5314</v>
      </c>
      <c r="G138" s="311"/>
      <c r="H138" s="311" t="s">
        <v>5368</v>
      </c>
      <c r="I138" s="311" t="s">
        <v>5346</v>
      </c>
      <c r="J138" s="311"/>
      <c r="K138" s="353"/>
    </row>
    <row r="139" spans="2:11" s="1" customFormat="1" ht="15" customHeight="1">
      <c r="B139" s="351"/>
      <c r="C139" s="311" t="s">
        <v>5347</v>
      </c>
      <c r="D139" s="311"/>
      <c r="E139" s="311"/>
      <c r="F139" s="331" t="s">
        <v>5314</v>
      </c>
      <c r="G139" s="311"/>
      <c r="H139" s="311" t="s">
        <v>5369</v>
      </c>
      <c r="I139" s="311" t="s">
        <v>5349</v>
      </c>
      <c r="J139" s="311"/>
      <c r="K139" s="353"/>
    </row>
    <row r="140" spans="2:11" s="1" customFormat="1" ht="15" customHeight="1">
      <c r="B140" s="351"/>
      <c r="C140" s="311" t="s">
        <v>5350</v>
      </c>
      <c r="D140" s="311"/>
      <c r="E140" s="311"/>
      <c r="F140" s="331" t="s">
        <v>5314</v>
      </c>
      <c r="G140" s="311"/>
      <c r="H140" s="311" t="s">
        <v>5350</v>
      </c>
      <c r="I140" s="311" t="s">
        <v>5349</v>
      </c>
      <c r="J140" s="311"/>
      <c r="K140" s="353"/>
    </row>
    <row r="141" spans="2:11" s="1" customFormat="1" ht="15" customHeight="1">
      <c r="B141" s="351"/>
      <c r="C141" s="311" t="s">
        <v>39</v>
      </c>
      <c r="D141" s="311"/>
      <c r="E141" s="311"/>
      <c r="F141" s="331" t="s">
        <v>5314</v>
      </c>
      <c r="G141" s="311"/>
      <c r="H141" s="311" t="s">
        <v>5370</v>
      </c>
      <c r="I141" s="311" t="s">
        <v>5349</v>
      </c>
      <c r="J141" s="311"/>
      <c r="K141" s="353"/>
    </row>
    <row r="142" spans="2:11" s="1" customFormat="1" ht="15" customHeight="1">
      <c r="B142" s="351"/>
      <c r="C142" s="311" t="s">
        <v>5371</v>
      </c>
      <c r="D142" s="311"/>
      <c r="E142" s="311"/>
      <c r="F142" s="331" t="s">
        <v>5314</v>
      </c>
      <c r="G142" s="311"/>
      <c r="H142" s="311" t="s">
        <v>5372</v>
      </c>
      <c r="I142" s="311" t="s">
        <v>5349</v>
      </c>
      <c r="J142" s="311"/>
      <c r="K142" s="353"/>
    </row>
    <row r="143" spans="2:11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pans="2:11" s="1" customFormat="1" ht="18.75" customHeight="1">
      <c r="B144" s="308"/>
      <c r="C144" s="308"/>
      <c r="D144" s="308"/>
      <c r="E144" s="308"/>
      <c r="F144" s="343"/>
      <c r="G144" s="308"/>
      <c r="H144" s="308"/>
      <c r="I144" s="308"/>
      <c r="J144" s="308"/>
      <c r="K144" s="308"/>
    </row>
    <row r="145" spans="2:11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pans="2:11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pans="2:11" s="1" customFormat="1" ht="45" customHeight="1">
      <c r="B147" s="322"/>
      <c r="C147" s="435" t="s">
        <v>5373</v>
      </c>
      <c r="D147" s="435"/>
      <c r="E147" s="435"/>
      <c r="F147" s="435"/>
      <c r="G147" s="435"/>
      <c r="H147" s="435"/>
      <c r="I147" s="435"/>
      <c r="J147" s="435"/>
      <c r="K147" s="323"/>
    </row>
    <row r="148" spans="2:11" s="1" customFormat="1" ht="17.25" customHeight="1">
      <c r="B148" s="322"/>
      <c r="C148" s="324" t="s">
        <v>5308</v>
      </c>
      <c r="D148" s="324"/>
      <c r="E148" s="324"/>
      <c r="F148" s="324" t="s">
        <v>5309</v>
      </c>
      <c r="G148" s="325"/>
      <c r="H148" s="324" t="s">
        <v>55</v>
      </c>
      <c r="I148" s="324" t="s">
        <v>58</v>
      </c>
      <c r="J148" s="324" t="s">
        <v>5310</v>
      </c>
      <c r="K148" s="323"/>
    </row>
    <row r="149" spans="2:11" s="1" customFormat="1" ht="17.25" customHeight="1">
      <c r="B149" s="322"/>
      <c r="C149" s="326" t="s">
        <v>5311</v>
      </c>
      <c r="D149" s="326"/>
      <c r="E149" s="326"/>
      <c r="F149" s="327" t="s">
        <v>5312</v>
      </c>
      <c r="G149" s="328"/>
      <c r="H149" s="326"/>
      <c r="I149" s="326"/>
      <c r="J149" s="326" t="s">
        <v>5313</v>
      </c>
      <c r="K149" s="323"/>
    </row>
    <row r="150" spans="2:11" s="1" customFormat="1" ht="5.25" customHeight="1">
      <c r="B150" s="332"/>
      <c r="C150" s="329"/>
      <c r="D150" s="329"/>
      <c r="E150" s="329"/>
      <c r="F150" s="329"/>
      <c r="G150" s="330"/>
      <c r="H150" s="329"/>
      <c r="I150" s="329"/>
      <c r="J150" s="329"/>
      <c r="K150" s="353"/>
    </row>
    <row r="151" spans="2:11" s="1" customFormat="1" ht="15" customHeight="1">
      <c r="B151" s="332"/>
      <c r="C151" s="357" t="s">
        <v>5317</v>
      </c>
      <c r="D151" s="311"/>
      <c r="E151" s="311"/>
      <c r="F151" s="358" t="s">
        <v>5314</v>
      </c>
      <c r="G151" s="311"/>
      <c r="H151" s="357" t="s">
        <v>5354</v>
      </c>
      <c r="I151" s="357" t="s">
        <v>5316</v>
      </c>
      <c r="J151" s="357">
        <v>120</v>
      </c>
      <c r="K151" s="353"/>
    </row>
    <row r="152" spans="2:11" s="1" customFormat="1" ht="15" customHeight="1">
      <c r="B152" s="332"/>
      <c r="C152" s="357" t="s">
        <v>5363</v>
      </c>
      <c r="D152" s="311"/>
      <c r="E152" s="311"/>
      <c r="F152" s="358" t="s">
        <v>5314</v>
      </c>
      <c r="G152" s="311"/>
      <c r="H152" s="357" t="s">
        <v>5374</v>
      </c>
      <c r="I152" s="357" t="s">
        <v>5316</v>
      </c>
      <c r="J152" s="357" t="s">
        <v>5365</v>
      </c>
      <c r="K152" s="353"/>
    </row>
    <row r="153" spans="2:11" s="1" customFormat="1" ht="15" customHeight="1">
      <c r="B153" s="332"/>
      <c r="C153" s="357" t="s">
        <v>84</v>
      </c>
      <c r="D153" s="311"/>
      <c r="E153" s="311"/>
      <c r="F153" s="358" t="s">
        <v>5314</v>
      </c>
      <c r="G153" s="311"/>
      <c r="H153" s="357" t="s">
        <v>5375</v>
      </c>
      <c r="I153" s="357" t="s">
        <v>5316</v>
      </c>
      <c r="J153" s="357" t="s">
        <v>5365</v>
      </c>
      <c r="K153" s="353"/>
    </row>
    <row r="154" spans="2:11" s="1" customFormat="1" ht="15" customHeight="1">
      <c r="B154" s="332"/>
      <c r="C154" s="357" t="s">
        <v>5319</v>
      </c>
      <c r="D154" s="311"/>
      <c r="E154" s="311"/>
      <c r="F154" s="358" t="s">
        <v>5320</v>
      </c>
      <c r="G154" s="311"/>
      <c r="H154" s="357" t="s">
        <v>5354</v>
      </c>
      <c r="I154" s="357" t="s">
        <v>5316</v>
      </c>
      <c r="J154" s="357">
        <v>50</v>
      </c>
      <c r="K154" s="353"/>
    </row>
    <row r="155" spans="2:11" s="1" customFormat="1" ht="15" customHeight="1">
      <c r="B155" s="332"/>
      <c r="C155" s="357" t="s">
        <v>5322</v>
      </c>
      <c r="D155" s="311"/>
      <c r="E155" s="311"/>
      <c r="F155" s="358" t="s">
        <v>5314</v>
      </c>
      <c r="G155" s="311"/>
      <c r="H155" s="357" t="s">
        <v>5354</v>
      </c>
      <c r="I155" s="357" t="s">
        <v>5324</v>
      </c>
      <c r="J155" s="357"/>
      <c r="K155" s="353"/>
    </row>
    <row r="156" spans="2:11" s="1" customFormat="1" ht="15" customHeight="1">
      <c r="B156" s="332"/>
      <c r="C156" s="357" t="s">
        <v>5333</v>
      </c>
      <c r="D156" s="311"/>
      <c r="E156" s="311"/>
      <c r="F156" s="358" t="s">
        <v>5320</v>
      </c>
      <c r="G156" s="311"/>
      <c r="H156" s="357" t="s">
        <v>5354</v>
      </c>
      <c r="I156" s="357" t="s">
        <v>5316</v>
      </c>
      <c r="J156" s="357">
        <v>50</v>
      </c>
      <c r="K156" s="353"/>
    </row>
    <row r="157" spans="2:11" s="1" customFormat="1" ht="15" customHeight="1">
      <c r="B157" s="332"/>
      <c r="C157" s="357" t="s">
        <v>5341</v>
      </c>
      <c r="D157" s="311"/>
      <c r="E157" s="311"/>
      <c r="F157" s="358" t="s">
        <v>5320</v>
      </c>
      <c r="G157" s="311"/>
      <c r="H157" s="357" t="s">
        <v>5354</v>
      </c>
      <c r="I157" s="357" t="s">
        <v>5316</v>
      </c>
      <c r="J157" s="357">
        <v>50</v>
      </c>
      <c r="K157" s="353"/>
    </row>
    <row r="158" spans="2:11" s="1" customFormat="1" ht="15" customHeight="1">
      <c r="B158" s="332"/>
      <c r="C158" s="357" t="s">
        <v>5339</v>
      </c>
      <c r="D158" s="311"/>
      <c r="E158" s="311"/>
      <c r="F158" s="358" t="s">
        <v>5320</v>
      </c>
      <c r="G158" s="311"/>
      <c r="H158" s="357" t="s">
        <v>5354</v>
      </c>
      <c r="I158" s="357" t="s">
        <v>5316</v>
      </c>
      <c r="J158" s="357">
        <v>50</v>
      </c>
      <c r="K158" s="353"/>
    </row>
    <row r="159" spans="2:11" s="1" customFormat="1" ht="15" customHeight="1">
      <c r="B159" s="332"/>
      <c r="C159" s="357" t="s">
        <v>173</v>
      </c>
      <c r="D159" s="311"/>
      <c r="E159" s="311"/>
      <c r="F159" s="358" t="s">
        <v>5314</v>
      </c>
      <c r="G159" s="311"/>
      <c r="H159" s="357" t="s">
        <v>5376</v>
      </c>
      <c r="I159" s="357" t="s">
        <v>5316</v>
      </c>
      <c r="J159" s="357" t="s">
        <v>5377</v>
      </c>
      <c r="K159" s="353"/>
    </row>
    <row r="160" spans="2:11" s="1" customFormat="1" ht="15" customHeight="1">
      <c r="B160" s="332"/>
      <c r="C160" s="357" t="s">
        <v>5378</v>
      </c>
      <c r="D160" s="311"/>
      <c r="E160" s="311"/>
      <c r="F160" s="358" t="s">
        <v>5314</v>
      </c>
      <c r="G160" s="311"/>
      <c r="H160" s="357" t="s">
        <v>5379</v>
      </c>
      <c r="I160" s="357" t="s">
        <v>5349</v>
      </c>
      <c r="J160" s="357"/>
      <c r="K160" s="353"/>
    </row>
    <row r="161" spans="2:11" s="1" customFormat="1" ht="15" customHeight="1">
      <c r="B161" s="359"/>
      <c r="C161" s="341"/>
      <c r="D161" s="341"/>
      <c r="E161" s="341"/>
      <c r="F161" s="341"/>
      <c r="G161" s="341"/>
      <c r="H161" s="341"/>
      <c r="I161" s="341"/>
      <c r="J161" s="341"/>
      <c r="K161" s="360"/>
    </row>
    <row r="162" spans="2:11" s="1" customFormat="1" ht="18.75" customHeight="1">
      <c r="B162" s="308"/>
      <c r="C162" s="311"/>
      <c r="D162" s="311"/>
      <c r="E162" s="311"/>
      <c r="F162" s="331"/>
      <c r="G162" s="311"/>
      <c r="H162" s="311"/>
      <c r="I162" s="311"/>
      <c r="J162" s="311"/>
      <c r="K162" s="308"/>
    </row>
    <row r="163" spans="2:11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pans="2:11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pans="2:11" s="1" customFormat="1" ht="45" customHeight="1">
      <c r="B165" s="303"/>
      <c r="C165" s="436" t="s">
        <v>5380</v>
      </c>
      <c r="D165" s="436"/>
      <c r="E165" s="436"/>
      <c r="F165" s="436"/>
      <c r="G165" s="436"/>
      <c r="H165" s="436"/>
      <c r="I165" s="436"/>
      <c r="J165" s="436"/>
      <c r="K165" s="304"/>
    </row>
    <row r="166" spans="2:11" s="1" customFormat="1" ht="17.25" customHeight="1">
      <c r="B166" s="303"/>
      <c r="C166" s="324" t="s">
        <v>5308</v>
      </c>
      <c r="D166" s="324"/>
      <c r="E166" s="324"/>
      <c r="F166" s="324" t="s">
        <v>5309</v>
      </c>
      <c r="G166" s="361"/>
      <c r="H166" s="362" t="s">
        <v>55</v>
      </c>
      <c r="I166" s="362" t="s">
        <v>58</v>
      </c>
      <c r="J166" s="324" t="s">
        <v>5310</v>
      </c>
      <c r="K166" s="304"/>
    </row>
    <row r="167" spans="2:11" s="1" customFormat="1" ht="17.25" customHeight="1">
      <c r="B167" s="305"/>
      <c r="C167" s="326" t="s">
        <v>5311</v>
      </c>
      <c r="D167" s="326"/>
      <c r="E167" s="326"/>
      <c r="F167" s="327" t="s">
        <v>5312</v>
      </c>
      <c r="G167" s="363"/>
      <c r="H167" s="364"/>
      <c r="I167" s="364"/>
      <c r="J167" s="326" t="s">
        <v>5313</v>
      </c>
      <c r="K167" s="306"/>
    </row>
    <row r="168" spans="2:11" s="1" customFormat="1" ht="5.25" customHeight="1">
      <c r="B168" s="332"/>
      <c r="C168" s="329"/>
      <c r="D168" s="329"/>
      <c r="E168" s="329"/>
      <c r="F168" s="329"/>
      <c r="G168" s="330"/>
      <c r="H168" s="329"/>
      <c r="I168" s="329"/>
      <c r="J168" s="329"/>
      <c r="K168" s="353"/>
    </row>
    <row r="169" spans="2:11" s="1" customFormat="1" ht="15" customHeight="1">
      <c r="B169" s="332"/>
      <c r="C169" s="311" t="s">
        <v>5317</v>
      </c>
      <c r="D169" s="311"/>
      <c r="E169" s="311"/>
      <c r="F169" s="331" t="s">
        <v>5314</v>
      </c>
      <c r="G169" s="311"/>
      <c r="H169" s="311" t="s">
        <v>5354</v>
      </c>
      <c r="I169" s="311" t="s">
        <v>5316</v>
      </c>
      <c r="J169" s="311">
        <v>120</v>
      </c>
      <c r="K169" s="353"/>
    </row>
    <row r="170" spans="2:11" s="1" customFormat="1" ht="15" customHeight="1">
      <c r="B170" s="332"/>
      <c r="C170" s="311" t="s">
        <v>5363</v>
      </c>
      <c r="D170" s="311"/>
      <c r="E170" s="311"/>
      <c r="F170" s="331" t="s">
        <v>5314</v>
      </c>
      <c r="G170" s="311"/>
      <c r="H170" s="311" t="s">
        <v>5364</v>
      </c>
      <c r="I170" s="311" t="s">
        <v>5316</v>
      </c>
      <c r="J170" s="311" t="s">
        <v>5365</v>
      </c>
      <c r="K170" s="353"/>
    </row>
    <row r="171" spans="2:11" s="1" customFormat="1" ht="15" customHeight="1">
      <c r="B171" s="332"/>
      <c r="C171" s="311" t="s">
        <v>84</v>
      </c>
      <c r="D171" s="311"/>
      <c r="E171" s="311"/>
      <c r="F171" s="331" t="s">
        <v>5314</v>
      </c>
      <c r="G171" s="311"/>
      <c r="H171" s="311" t="s">
        <v>5381</v>
      </c>
      <c r="I171" s="311" t="s">
        <v>5316</v>
      </c>
      <c r="J171" s="311" t="s">
        <v>5365</v>
      </c>
      <c r="K171" s="353"/>
    </row>
    <row r="172" spans="2:11" s="1" customFormat="1" ht="15" customHeight="1">
      <c r="B172" s="332"/>
      <c r="C172" s="311" t="s">
        <v>5319</v>
      </c>
      <c r="D172" s="311"/>
      <c r="E172" s="311"/>
      <c r="F172" s="331" t="s">
        <v>5320</v>
      </c>
      <c r="G172" s="311"/>
      <c r="H172" s="311" t="s">
        <v>5381</v>
      </c>
      <c r="I172" s="311" t="s">
        <v>5316</v>
      </c>
      <c r="J172" s="311">
        <v>50</v>
      </c>
      <c r="K172" s="353"/>
    </row>
    <row r="173" spans="2:11" s="1" customFormat="1" ht="15" customHeight="1">
      <c r="B173" s="332"/>
      <c r="C173" s="311" t="s">
        <v>5322</v>
      </c>
      <c r="D173" s="311"/>
      <c r="E173" s="311"/>
      <c r="F173" s="331" t="s">
        <v>5314</v>
      </c>
      <c r="G173" s="311"/>
      <c r="H173" s="311" t="s">
        <v>5381</v>
      </c>
      <c r="I173" s="311" t="s">
        <v>5324</v>
      </c>
      <c r="J173" s="311"/>
      <c r="K173" s="353"/>
    </row>
    <row r="174" spans="2:11" s="1" customFormat="1" ht="15" customHeight="1">
      <c r="B174" s="332"/>
      <c r="C174" s="311" t="s">
        <v>5333</v>
      </c>
      <c r="D174" s="311"/>
      <c r="E174" s="311"/>
      <c r="F174" s="331" t="s">
        <v>5320</v>
      </c>
      <c r="G174" s="311"/>
      <c r="H174" s="311" t="s">
        <v>5381</v>
      </c>
      <c r="I174" s="311" t="s">
        <v>5316</v>
      </c>
      <c r="J174" s="311">
        <v>50</v>
      </c>
      <c r="K174" s="353"/>
    </row>
    <row r="175" spans="2:11" s="1" customFormat="1" ht="15" customHeight="1">
      <c r="B175" s="332"/>
      <c r="C175" s="311" t="s">
        <v>5341</v>
      </c>
      <c r="D175" s="311"/>
      <c r="E175" s="311"/>
      <c r="F175" s="331" t="s">
        <v>5320</v>
      </c>
      <c r="G175" s="311"/>
      <c r="H175" s="311" t="s">
        <v>5381</v>
      </c>
      <c r="I175" s="311" t="s">
        <v>5316</v>
      </c>
      <c r="J175" s="311">
        <v>50</v>
      </c>
      <c r="K175" s="353"/>
    </row>
    <row r="176" spans="2:11" s="1" customFormat="1" ht="15" customHeight="1">
      <c r="B176" s="332"/>
      <c r="C176" s="311" t="s">
        <v>5339</v>
      </c>
      <c r="D176" s="311"/>
      <c r="E176" s="311"/>
      <c r="F176" s="331" t="s">
        <v>5320</v>
      </c>
      <c r="G176" s="311"/>
      <c r="H176" s="311" t="s">
        <v>5381</v>
      </c>
      <c r="I176" s="311" t="s">
        <v>5316</v>
      </c>
      <c r="J176" s="311">
        <v>50</v>
      </c>
      <c r="K176" s="353"/>
    </row>
    <row r="177" spans="2:11" s="1" customFormat="1" ht="15" customHeight="1">
      <c r="B177" s="332"/>
      <c r="C177" s="311" t="s">
        <v>197</v>
      </c>
      <c r="D177" s="311"/>
      <c r="E177" s="311"/>
      <c r="F177" s="331" t="s">
        <v>5314</v>
      </c>
      <c r="G177" s="311"/>
      <c r="H177" s="311" t="s">
        <v>5382</v>
      </c>
      <c r="I177" s="311" t="s">
        <v>5383</v>
      </c>
      <c r="J177" s="311"/>
      <c r="K177" s="353"/>
    </row>
    <row r="178" spans="2:11" s="1" customFormat="1" ht="15" customHeight="1">
      <c r="B178" s="332"/>
      <c r="C178" s="311" t="s">
        <v>58</v>
      </c>
      <c r="D178" s="311"/>
      <c r="E178" s="311"/>
      <c r="F178" s="331" t="s">
        <v>5314</v>
      </c>
      <c r="G178" s="311"/>
      <c r="H178" s="311" t="s">
        <v>5384</v>
      </c>
      <c r="I178" s="311" t="s">
        <v>5385</v>
      </c>
      <c r="J178" s="311">
        <v>1</v>
      </c>
      <c r="K178" s="353"/>
    </row>
    <row r="179" spans="2:11" s="1" customFormat="1" ht="15" customHeight="1">
      <c r="B179" s="332"/>
      <c r="C179" s="311" t="s">
        <v>54</v>
      </c>
      <c r="D179" s="311"/>
      <c r="E179" s="311"/>
      <c r="F179" s="331" t="s">
        <v>5314</v>
      </c>
      <c r="G179" s="311"/>
      <c r="H179" s="311" t="s">
        <v>5386</v>
      </c>
      <c r="I179" s="311" t="s">
        <v>5316</v>
      </c>
      <c r="J179" s="311">
        <v>20</v>
      </c>
      <c r="K179" s="353"/>
    </row>
    <row r="180" spans="2:11" s="1" customFormat="1" ht="15" customHeight="1">
      <c r="B180" s="332"/>
      <c r="C180" s="311" t="s">
        <v>55</v>
      </c>
      <c r="D180" s="311"/>
      <c r="E180" s="311"/>
      <c r="F180" s="331" t="s">
        <v>5314</v>
      </c>
      <c r="G180" s="311"/>
      <c r="H180" s="311" t="s">
        <v>5387</v>
      </c>
      <c r="I180" s="311" t="s">
        <v>5316</v>
      </c>
      <c r="J180" s="311">
        <v>255</v>
      </c>
      <c r="K180" s="353"/>
    </row>
    <row r="181" spans="2:11" s="1" customFormat="1" ht="15" customHeight="1">
      <c r="B181" s="332"/>
      <c r="C181" s="311" t="s">
        <v>198</v>
      </c>
      <c r="D181" s="311"/>
      <c r="E181" s="311"/>
      <c r="F181" s="331" t="s">
        <v>5314</v>
      </c>
      <c r="G181" s="311"/>
      <c r="H181" s="311" t="s">
        <v>5278</v>
      </c>
      <c r="I181" s="311" t="s">
        <v>5316</v>
      </c>
      <c r="J181" s="311">
        <v>10</v>
      </c>
      <c r="K181" s="353"/>
    </row>
    <row r="182" spans="2:11" s="1" customFormat="1" ht="15" customHeight="1">
      <c r="B182" s="332"/>
      <c r="C182" s="311" t="s">
        <v>199</v>
      </c>
      <c r="D182" s="311"/>
      <c r="E182" s="311"/>
      <c r="F182" s="331" t="s">
        <v>5314</v>
      </c>
      <c r="G182" s="311"/>
      <c r="H182" s="311" t="s">
        <v>5388</v>
      </c>
      <c r="I182" s="311" t="s">
        <v>5349</v>
      </c>
      <c r="J182" s="311"/>
      <c r="K182" s="353"/>
    </row>
    <row r="183" spans="2:11" s="1" customFormat="1" ht="15" customHeight="1">
      <c r="B183" s="332"/>
      <c r="C183" s="311" t="s">
        <v>5389</v>
      </c>
      <c r="D183" s="311"/>
      <c r="E183" s="311"/>
      <c r="F183" s="331" t="s">
        <v>5314</v>
      </c>
      <c r="G183" s="311"/>
      <c r="H183" s="311" t="s">
        <v>5390</v>
      </c>
      <c r="I183" s="311" t="s">
        <v>5349</v>
      </c>
      <c r="J183" s="311"/>
      <c r="K183" s="353"/>
    </row>
    <row r="184" spans="2:11" s="1" customFormat="1" ht="15" customHeight="1">
      <c r="B184" s="332"/>
      <c r="C184" s="311" t="s">
        <v>5378</v>
      </c>
      <c r="D184" s="311"/>
      <c r="E184" s="311"/>
      <c r="F184" s="331" t="s">
        <v>5314</v>
      </c>
      <c r="G184" s="311"/>
      <c r="H184" s="311" t="s">
        <v>5391</v>
      </c>
      <c r="I184" s="311" t="s">
        <v>5349</v>
      </c>
      <c r="J184" s="311"/>
      <c r="K184" s="353"/>
    </row>
    <row r="185" spans="2:11" s="1" customFormat="1" ht="15" customHeight="1">
      <c r="B185" s="332"/>
      <c r="C185" s="311" t="s">
        <v>201</v>
      </c>
      <c r="D185" s="311"/>
      <c r="E185" s="311"/>
      <c r="F185" s="331" t="s">
        <v>5320</v>
      </c>
      <c r="G185" s="311"/>
      <c r="H185" s="311" t="s">
        <v>5392</v>
      </c>
      <c r="I185" s="311" t="s">
        <v>5316</v>
      </c>
      <c r="J185" s="311">
        <v>50</v>
      </c>
      <c r="K185" s="353"/>
    </row>
    <row r="186" spans="2:11" s="1" customFormat="1" ht="15" customHeight="1">
      <c r="B186" s="332"/>
      <c r="C186" s="311" t="s">
        <v>5393</v>
      </c>
      <c r="D186" s="311"/>
      <c r="E186" s="311"/>
      <c r="F186" s="331" t="s">
        <v>5320</v>
      </c>
      <c r="G186" s="311"/>
      <c r="H186" s="311" t="s">
        <v>5394</v>
      </c>
      <c r="I186" s="311" t="s">
        <v>5395</v>
      </c>
      <c r="J186" s="311"/>
      <c r="K186" s="353"/>
    </row>
    <row r="187" spans="2:11" s="1" customFormat="1" ht="15" customHeight="1">
      <c r="B187" s="332"/>
      <c r="C187" s="311" t="s">
        <v>5396</v>
      </c>
      <c r="D187" s="311"/>
      <c r="E187" s="311"/>
      <c r="F187" s="331" t="s">
        <v>5320</v>
      </c>
      <c r="G187" s="311"/>
      <c r="H187" s="311" t="s">
        <v>5397</v>
      </c>
      <c r="I187" s="311" t="s">
        <v>5395</v>
      </c>
      <c r="J187" s="311"/>
      <c r="K187" s="353"/>
    </row>
    <row r="188" spans="2:11" s="1" customFormat="1" ht="15" customHeight="1">
      <c r="B188" s="332"/>
      <c r="C188" s="311" t="s">
        <v>5398</v>
      </c>
      <c r="D188" s="311"/>
      <c r="E188" s="311"/>
      <c r="F188" s="331" t="s">
        <v>5320</v>
      </c>
      <c r="G188" s="311"/>
      <c r="H188" s="311" t="s">
        <v>5399</v>
      </c>
      <c r="I188" s="311" t="s">
        <v>5395</v>
      </c>
      <c r="J188" s="311"/>
      <c r="K188" s="353"/>
    </row>
    <row r="189" spans="2:11" s="1" customFormat="1" ht="15" customHeight="1">
      <c r="B189" s="332"/>
      <c r="C189" s="365" t="s">
        <v>5400</v>
      </c>
      <c r="D189" s="311"/>
      <c r="E189" s="311"/>
      <c r="F189" s="331" t="s">
        <v>5320</v>
      </c>
      <c r="G189" s="311"/>
      <c r="H189" s="311" t="s">
        <v>5401</v>
      </c>
      <c r="I189" s="311" t="s">
        <v>5402</v>
      </c>
      <c r="J189" s="366" t="s">
        <v>5403</v>
      </c>
      <c r="K189" s="353"/>
    </row>
    <row r="190" spans="2:11" s="1" customFormat="1" ht="15" customHeight="1">
      <c r="B190" s="332"/>
      <c r="C190" s="317" t="s">
        <v>43</v>
      </c>
      <c r="D190" s="311"/>
      <c r="E190" s="311"/>
      <c r="F190" s="331" t="s">
        <v>5314</v>
      </c>
      <c r="G190" s="311"/>
      <c r="H190" s="308" t="s">
        <v>5404</v>
      </c>
      <c r="I190" s="311" t="s">
        <v>5405</v>
      </c>
      <c r="J190" s="311"/>
      <c r="K190" s="353"/>
    </row>
    <row r="191" spans="2:11" s="1" customFormat="1" ht="15" customHeight="1">
      <c r="B191" s="332"/>
      <c r="C191" s="317" t="s">
        <v>5406</v>
      </c>
      <c r="D191" s="311"/>
      <c r="E191" s="311"/>
      <c r="F191" s="331" t="s">
        <v>5314</v>
      </c>
      <c r="G191" s="311"/>
      <c r="H191" s="311" t="s">
        <v>5407</v>
      </c>
      <c r="I191" s="311" t="s">
        <v>5349</v>
      </c>
      <c r="J191" s="311"/>
      <c r="K191" s="353"/>
    </row>
    <row r="192" spans="2:11" s="1" customFormat="1" ht="15" customHeight="1">
      <c r="B192" s="332"/>
      <c r="C192" s="317" t="s">
        <v>5408</v>
      </c>
      <c r="D192" s="311"/>
      <c r="E192" s="311"/>
      <c r="F192" s="331" t="s">
        <v>5314</v>
      </c>
      <c r="G192" s="311"/>
      <c r="H192" s="311" t="s">
        <v>5409</v>
      </c>
      <c r="I192" s="311" t="s">
        <v>5349</v>
      </c>
      <c r="J192" s="311"/>
      <c r="K192" s="353"/>
    </row>
    <row r="193" spans="2:11" s="1" customFormat="1" ht="15" customHeight="1">
      <c r="B193" s="332"/>
      <c r="C193" s="317" t="s">
        <v>5410</v>
      </c>
      <c r="D193" s="311"/>
      <c r="E193" s="311"/>
      <c r="F193" s="331" t="s">
        <v>5320</v>
      </c>
      <c r="G193" s="311"/>
      <c r="H193" s="311" t="s">
        <v>5411</v>
      </c>
      <c r="I193" s="311" t="s">
        <v>5349</v>
      </c>
      <c r="J193" s="311"/>
      <c r="K193" s="353"/>
    </row>
    <row r="194" spans="2:11" s="1" customFormat="1" ht="15" customHeight="1">
      <c r="B194" s="359"/>
      <c r="C194" s="367"/>
      <c r="D194" s="341"/>
      <c r="E194" s="341"/>
      <c r="F194" s="341"/>
      <c r="G194" s="341"/>
      <c r="H194" s="341"/>
      <c r="I194" s="341"/>
      <c r="J194" s="341"/>
      <c r="K194" s="360"/>
    </row>
    <row r="195" spans="2:11" s="1" customFormat="1" ht="18.75" customHeight="1">
      <c r="B195" s="308"/>
      <c r="C195" s="311"/>
      <c r="D195" s="311"/>
      <c r="E195" s="311"/>
      <c r="F195" s="331"/>
      <c r="G195" s="311"/>
      <c r="H195" s="311"/>
      <c r="I195" s="311"/>
      <c r="J195" s="311"/>
      <c r="K195" s="308"/>
    </row>
    <row r="196" spans="2:11" s="1" customFormat="1" ht="18.75" customHeight="1">
      <c r="B196" s="308"/>
      <c r="C196" s="311"/>
      <c r="D196" s="311"/>
      <c r="E196" s="311"/>
      <c r="F196" s="331"/>
      <c r="G196" s="311"/>
      <c r="H196" s="311"/>
      <c r="I196" s="311"/>
      <c r="J196" s="311"/>
      <c r="K196" s="308"/>
    </row>
    <row r="197" spans="2:11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2:11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pans="2:11" s="1" customFormat="1" ht="21">
      <c r="B199" s="303"/>
      <c r="C199" s="436" t="s">
        <v>5412</v>
      </c>
      <c r="D199" s="436"/>
      <c r="E199" s="436"/>
      <c r="F199" s="436"/>
      <c r="G199" s="436"/>
      <c r="H199" s="436"/>
      <c r="I199" s="436"/>
      <c r="J199" s="436"/>
      <c r="K199" s="304"/>
    </row>
    <row r="200" spans="2:11" s="1" customFormat="1" ht="25.5" customHeight="1">
      <c r="B200" s="303"/>
      <c r="C200" s="368" t="s">
        <v>5413</v>
      </c>
      <c r="D200" s="368"/>
      <c r="E200" s="368"/>
      <c r="F200" s="368" t="s">
        <v>5414</v>
      </c>
      <c r="G200" s="369"/>
      <c r="H200" s="437" t="s">
        <v>5415</v>
      </c>
      <c r="I200" s="437"/>
      <c r="J200" s="437"/>
      <c r="K200" s="304"/>
    </row>
    <row r="201" spans="2:11" s="1" customFormat="1" ht="5.25" customHeight="1">
      <c r="B201" s="332"/>
      <c r="C201" s="329"/>
      <c r="D201" s="329"/>
      <c r="E201" s="329"/>
      <c r="F201" s="329"/>
      <c r="G201" s="311"/>
      <c r="H201" s="329"/>
      <c r="I201" s="329"/>
      <c r="J201" s="329"/>
      <c r="K201" s="353"/>
    </row>
    <row r="202" spans="2:11" s="1" customFormat="1" ht="15" customHeight="1">
      <c r="B202" s="332"/>
      <c r="C202" s="311" t="s">
        <v>5405</v>
      </c>
      <c r="D202" s="311"/>
      <c r="E202" s="311"/>
      <c r="F202" s="331" t="s">
        <v>44</v>
      </c>
      <c r="G202" s="311"/>
      <c r="H202" s="438" t="s">
        <v>5416</v>
      </c>
      <c r="I202" s="438"/>
      <c r="J202" s="438"/>
      <c r="K202" s="353"/>
    </row>
    <row r="203" spans="2:11" s="1" customFormat="1" ht="15" customHeight="1">
      <c r="B203" s="332"/>
      <c r="C203" s="338"/>
      <c r="D203" s="311"/>
      <c r="E203" s="311"/>
      <c r="F203" s="331" t="s">
        <v>45</v>
      </c>
      <c r="G203" s="311"/>
      <c r="H203" s="438" t="s">
        <v>5417</v>
      </c>
      <c r="I203" s="438"/>
      <c r="J203" s="438"/>
      <c r="K203" s="353"/>
    </row>
    <row r="204" spans="2:11" s="1" customFormat="1" ht="15" customHeight="1">
      <c r="B204" s="332"/>
      <c r="C204" s="338"/>
      <c r="D204" s="311"/>
      <c r="E204" s="311"/>
      <c r="F204" s="331" t="s">
        <v>48</v>
      </c>
      <c r="G204" s="311"/>
      <c r="H204" s="438" t="s">
        <v>5418</v>
      </c>
      <c r="I204" s="438"/>
      <c r="J204" s="438"/>
      <c r="K204" s="353"/>
    </row>
    <row r="205" spans="2:11" s="1" customFormat="1" ht="15" customHeight="1">
      <c r="B205" s="332"/>
      <c r="C205" s="311"/>
      <c r="D205" s="311"/>
      <c r="E205" s="311"/>
      <c r="F205" s="331" t="s">
        <v>46</v>
      </c>
      <c r="G205" s="311"/>
      <c r="H205" s="438" t="s">
        <v>5419</v>
      </c>
      <c r="I205" s="438"/>
      <c r="J205" s="438"/>
      <c r="K205" s="353"/>
    </row>
    <row r="206" spans="2:11" s="1" customFormat="1" ht="15" customHeight="1">
      <c r="B206" s="332"/>
      <c r="C206" s="311"/>
      <c r="D206" s="311"/>
      <c r="E206" s="311"/>
      <c r="F206" s="331" t="s">
        <v>47</v>
      </c>
      <c r="G206" s="311"/>
      <c r="H206" s="438" t="s">
        <v>5420</v>
      </c>
      <c r="I206" s="438"/>
      <c r="J206" s="438"/>
      <c r="K206" s="353"/>
    </row>
    <row r="207" spans="2:11" s="1" customFormat="1" ht="15" customHeight="1">
      <c r="B207" s="332"/>
      <c r="C207" s="311"/>
      <c r="D207" s="311"/>
      <c r="E207" s="311"/>
      <c r="F207" s="331"/>
      <c r="G207" s="311"/>
      <c r="H207" s="311"/>
      <c r="I207" s="311"/>
      <c r="J207" s="311"/>
      <c r="K207" s="353"/>
    </row>
    <row r="208" spans="2:11" s="1" customFormat="1" ht="15" customHeight="1">
      <c r="B208" s="332"/>
      <c r="C208" s="311" t="s">
        <v>5361</v>
      </c>
      <c r="D208" s="311"/>
      <c r="E208" s="311"/>
      <c r="F208" s="331" t="s">
        <v>79</v>
      </c>
      <c r="G208" s="311"/>
      <c r="H208" s="438" t="s">
        <v>5421</v>
      </c>
      <c r="I208" s="438"/>
      <c r="J208" s="438"/>
      <c r="K208" s="353"/>
    </row>
    <row r="209" spans="2:11" s="1" customFormat="1" ht="15" customHeight="1">
      <c r="B209" s="332"/>
      <c r="C209" s="338"/>
      <c r="D209" s="311"/>
      <c r="E209" s="311"/>
      <c r="F209" s="331" t="s">
        <v>5257</v>
      </c>
      <c r="G209" s="311"/>
      <c r="H209" s="438" t="s">
        <v>5258</v>
      </c>
      <c r="I209" s="438"/>
      <c r="J209" s="438"/>
      <c r="K209" s="353"/>
    </row>
    <row r="210" spans="2:11" s="1" customFormat="1" ht="15" customHeight="1">
      <c r="B210" s="332"/>
      <c r="C210" s="311"/>
      <c r="D210" s="311"/>
      <c r="E210" s="311"/>
      <c r="F210" s="331" t="s">
        <v>5255</v>
      </c>
      <c r="G210" s="311"/>
      <c r="H210" s="438" t="s">
        <v>5422</v>
      </c>
      <c r="I210" s="438"/>
      <c r="J210" s="438"/>
      <c r="K210" s="353"/>
    </row>
    <row r="211" spans="2:11" s="1" customFormat="1" ht="15" customHeight="1">
      <c r="B211" s="370"/>
      <c r="C211" s="338"/>
      <c r="D211" s="338"/>
      <c r="E211" s="338"/>
      <c r="F211" s="331" t="s">
        <v>5259</v>
      </c>
      <c r="G211" s="317"/>
      <c r="H211" s="439" t="s">
        <v>5260</v>
      </c>
      <c r="I211" s="439"/>
      <c r="J211" s="439"/>
      <c r="K211" s="371"/>
    </row>
    <row r="212" spans="2:11" s="1" customFormat="1" ht="15" customHeight="1">
      <c r="B212" s="370"/>
      <c r="C212" s="338"/>
      <c r="D212" s="338"/>
      <c r="E212" s="338"/>
      <c r="F212" s="331" t="s">
        <v>5261</v>
      </c>
      <c r="G212" s="317"/>
      <c r="H212" s="439" t="s">
        <v>4343</v>
      </c>
      <c r="I212" s="439"/>
      <c r="J212" s="439"/>
      <c r="K212" s="371"/>
    </row>
    <row r="213" spans="2:11" s="1" customFormat="1" ht="15" customHeight="1">
      <c r="B213" s="370"/>
      <c r="C213" s="338"/>
      <c r="D213" s="338"/>
      <c r="E213" s="338"/>
      <c r="F213" s="372"/>
      <c r="G213" s="317"/>
      <c r="H213" s="373"/>
      <c r="I213" s="373"/>
      <c r="J213" s="373"/>
      <c r="K213" s="371"/>
    </row>
    <row r="214" spans="2:11" s="1" customFormat="1" ht="15" customHeight="1">
      <c r="B214" s="370"/>
      <c r="C214" s="311" t="s">
        <v>5385</v>
      </c>
      <c r="D214" s="338"/>
      <c r="E214" s="338"/>
      <c r="F214" s="331">
        <v>1</v>
      </c>
      <c r="G214" s="317"/>
      <c r="H214" s="439" t="s">
        <v>5423</v>
      </c>
      <c r="I214" s="439"/>
      <c r="J214" s="439"/>
      <c r="K214" s="371"/>
    </row>
    <row r="215" spans="2:11" s="1" customFormat="1" ht="15" customHeight="1">
      <c r="B215" s="370"/>
      <c r="C215" s="338"/>
      <c r="D215" s="338"/>
      <c r="E215" s="338"/>
      <c r="F215" s="331">
        <v>2</v>
      </c>
      <c r="G215" s="317"/>
      <c r="H215" s="439" t="s">
        <v>5424</v>
      </c>
      <c r="I215" s="439"/>
      <c r="J215" s="439"/>
      <c r="K215" s="371"/>
    </row>
    <row r="216" spans="2:11" s="1" customFormat="1" ht="15" customHeight="1">
      <c r="B216" s="370"/>
      <c r="C216" s="338"/>
      <c r="D216" s="338"/>
      <c r="E216" s="338"/>
      <c r="F216" s="331">
        <v>3</v>
      </c>
      <c r="G216" s="317"/>
      <c r="H216" s="439" t="s">
        <v>5425</v>
      </c>
      <c r="I216" s="439"/>
      <c r="J216" s="439"/>
      <c r="K216" s="371"/>
    </row>
    <row r="217" spans="2:11" s="1" customFormat="1" ht="15" customHeight="1">
      <c r="B217" s="370"/>
      <c r="C217" s="338"/>
      <c r="D217" s="338"/>
      <c r="E217" s="338"/>
      <c r="F217" s="331">
        <v>4</v>
      </c>
      <c r="G217" s="317"/>
      <c r="H217" s="439" t="s">
        <v>5426</v>
      </c>
      <c r="I217" s="439"/>
      <c r="J217" s="439"/>
      <c r="K217" s="371"/>
    </row>
    <row r="218" spans="2:11" s="1" customFormat="1" ht="12.75" customHeight="1">
      <c r="B218" s="374"/>
      <c r="C218" s="375"/>
      <c r="D218" s="375"/>
      <c r="E218" s="375"/>
      <c r="F218" s="375"/>
      <c r="G218" s="375"/>
      <c r="H218" s="375"/>
      <c r="I218" s="375"/>
      <c r="J218" s="375"/>
      <c r="K218" s="37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01 - Architektonicko stav...</vt:lpstr>
      <vt:lpstr>02 - Vedlejší rozpočtové ...</vt:lpstr>
      <vt:lpstr>01 - Architektonicko stav..._01</vt:lpstr>
      <vt:lpstr>01 - Zdravotechnika</vt:lpstr>
      <vt:lpstr>02 - Vytápění</vt:lpstr>
      <vt:lpstr>03 - Vzduchotechnika</vt:lpstr>
      <vt:lpstr>04 - Rozvod stlačeného vz...</vt:lpstr>
      <vt:lpstr>05 - Elektro</vt:lpstr>
      <vt:lpstr>03 - Vedlejší rozpočtové ...</vt:lpstr>
      <vt:lpstr>01 - Architektonicko stav..._02</vt:lpstr>
      <vt:lpstr>01 - Elektro</vt:lpstr>
      <vt:lpstr>03 - Vedlejší rozpočtové ..._01</vt:lpstr>
      <vt:lpstr>01 - Architektonicko stav..._03</vt:lpstr>
      <vt:lpstr>02 - Vedlejší rozpočtové ..._01</vt:lpstr>
      <vt:lpstr>Seznam figur</vt:lpstr>
      <vt:lpstr>Pokyny pro vyplnění</vt:lpstr>
      <vt:lpstr>'01 - Architektonicko stav...'!Názvy_tisku</vt:lpstr>
      <vt:lpstr>'01 - Architektonicko stav..._01'!Názvy_tisku</vt:lpstr>
      <vt:lpstr>'01 - Architektonicko stav..._02'!Názvy_tisku</vt:lpstr>
      <vt:lpstr>'01 - Architektonicko stav..._03'!Názvy_tisku</vt:lpstr>
      <vt:lpstr>'01 - Elektro'!Názvy_tisku</vt:lpstr>
      <vt:lpstr>'01 - Zdravotechnika'!Názvy_tisku</vt:lpstr>
      <vt:lpstr>'02 - Vedlejší rozpočtové ...'!Názvy_tisku</vt:lpstr>
      <vt:lpstr>'02 - Vedlejší rozpočtové ..._01'!Názvy_tisku</vt:lpstr>
      <vt:lpstr>'02 - Vytápění'!Názvy_tisku</vt:lpstr>
      <vt:lpstr>'03 - Vedlejší rozpočtové ...'!Názvy_tisku</vt:lpstr>
      <vt:lpstr>'03 - Vedlejší rozpočtové ..._01'!Názvy_tisku</vt:lpstr>
      <vt:lpstr>'03 - Vzduchotechnika'!Názvy_tisku</vt:lpstr>
      <vt:lpstr>'04 - Rozvod stlačeného vz...'!Názvy_tisku</vt:lpstr>
      <vt:lpstr>'05 - Elektro'!Názvy_tisku</vt:lpstr>
      <vt:lpstr>'Rekapitulace stavby'!Názvy_tisku</vt:lpstr>
      <vt:lpstr>'Seznam figur'!Názvy_tisku</vt:lpstr>
      <vt:lpstr>'01 - Architektonicko stav...'!Oblast_tisku</vt:lpstr>
      <vt:lpstr>'01 - Architektonicko stav..._01'!Oblast_tisku</vt:lpstr>
      <vt:lpstr>'01 - Architektonicko stav..._02'!Oblast_tisku</vt:lpstr>
      <vt:lpstr>'01 - Architektonicko stav..._03'!Oblast_tisku</vt:lpstr>
      <vt:lpstr>'01 - Elektro'!Oblast_tisku</vt:lpstr>
      <vt:lpstr>'01 - Zdravotechnika'!Oblast_tisku</vt:lpstr>
      <vt:lpstr>'02 - Vedlejší rozpočtové ...'!Oblast_tisku</vt:lpstr>
      <vt:lpstr>'02 - Vedlejší rozpočtové ..._01'!Oblast_tisku</vt:lpstr>
      <vt:lpstr>'02 - Vytápění'!Oblast_tisku</vt:lpstr>
      <vt:lpstr>'03 - Vedlejší rozpočtové ...'!Oblast_tisku</vt:lpstr>
      <vt:lpstr>'03 - Vedlejší rozpočtové ..._01'!Oblast_tisku</vt:lpstr>
      <vt:lpstr>'03 - Vzduchotechnika'!Oblast_tisku</vt:lpstr>
      <vt:lpstr>'04 - Rozvod stlačeného vz...'!Oblast_tisku</vt:lpstr>
      <vt:lpstr>'05 - Elektro'!Oblast_tisku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PC-JEDNA\Tereza</dc:creator>
  <cp:lastModifiedBy>Ivana Večeřová</cp:lastModifiedBy>
  <dcterms:created xsi:type="dcterms:W3CDTF">2020-11-02T09:56:54Z</dcterms:created>
  <dcterms:modified xsi:type="dcterms:W3CDTF">2020-11-19T14:09:42Z</dcterms:modified>
</cp:coreProperties>
</file>