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chal\Documents\AKCE AKTUÁLNÍ\AKCE 2021\0_LIBEREC\Lbc TU Vesec koleje\"/>
    </mc:Choice>
  </mc:AlternateContent>
  <bookViews>
    <workbookView xWindow="0" yWindow="0" windowWidth="0" windowHeight="0"/>
  </bookViews>
  <sheets>
    <sheet name="Rekapitulace stavby" sheetId="1" r:id="rId1"/>
    <sheet name="2119-50 - Koleje TUL v Li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'2119-50 - Koleje TUL v Li...'!$C$116:$K$189</definedName>
    <definedName name="_xlnm.Print_Area" localSheetId="1">'2119-50 - Koleje TUL v Li...'!$C$4:$J$76,'2119-50 - Koleje TUL v Li...'!$C$82:$J$100,'2119-50 - Koleje TUL v Li...'!$C$106:$J$189</definedName>
    <definedName name="_xlnm.Print_Titles" localSheetId="1">'2119-50 - Koleje TUL v Li...'!$116:$116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3"/>
  <c r="F111"/>
  <c r="E109"/>
  <c r="J89"/>
  <c r="F87"/>
  <c r="E85"/>
  <c r="J22"/>
  <c r="E22"/>
  <c r="J114"/>
  <c r="J21"/>
  <c r="J16"/>
  <c r="E16"/>
  <c r="F90"/>
  <c r="J15"/>
  <c r="J13"/>
  <c r="E13"/>
  <c r="F89"/>
  <c r="J12"/>
  <c r="J10"/>
  <c r="J111"/>
  <c i="1" r="L90"/>
  <c r="AM90"/>
  <c r="AM89"/>
  <c r="L89"/>
  <c r="AM87"/>
  <c r="L87"/>
  <c r="L85"/>
  <c r="L84"/>
  <c i="2" r="BK175"/>
  <c r="BK165"/>
  <c r="J154"/>
  <c r="J151"/>
  <c r="BK145"/>
  <c r="J141"/>
  <c r="J138"/>
  <c r="BK135"/>
  <c r="J133"/>
  <c r="J131"/>
  <c r="BK128"/>
  <c r="BK123"/>
  <c r="J172"/>
  <c r="J160"/>
  <c r="BK157"/>
  <c r="J152"/>
  <c r="BK150"/>
  <c r="BK144"/>
  <c r="J143"/>
  <c r="J139"/>
  <c r="J134"/>
  <c r="J132"/>
  <c r="J128"/>
  <c r="BK124"/>
  <c r="BK122"/>
  <c r="BK176"/>
  <c r="BK172"/>
  <c r="J170"/>
  <c r="BK169"/>
  <c r="J166"/>
  <c r="J162"/>
  <c r="BK161"/>
  <c r="BK160"/>
  <c r="J159"/>
  <c r="J158"/>
  <c r="BK154"/>
  <c r="BK151"/>
  <c r="J149"/>
  <c r="J144"/>
  <c r="J142"/>
  <c r="BK134"/>
  <c r="BK127"/>
  <c r="J126"/>
  <c r="BK189"/>
  <c r="BK174"/>
  <c r="J173"/>
  <c r="J168"/>
  <c r="J161"/>
  <c r="BK156"/>
  <c r="J155"/>
  <c r="J145"/>
  <c r="BK139"/>
  <c r="BK137"/>
  <c r="BK132"/>
  <c r="BK131"/>
  <c r="J122"/>
  <c r="J121"/>
  <c r="BK178"/>
  <c r="J175"/>
  <c r="BK170"/>
  <c r="BK168"/>
  <c r="BK163"/>
  <c r="J156"/>
  <c r="BK155"/>
  <c r="J153"/>
  <c r="BK147"/>
  <c r="BK143"/>
  <c r="BK133"/>
  <c r="BK130"/>
  <c r="BK129"/>
  <c r="BK126"/>
  <c i="1" r="AS94"/>
  <c i="2" r="BK188"/>
  <c r="J188"/>
  <c r="BK187"/>
  <c r="J185"/>
  <c r="J184"/>
  <c r="BK183"/>
  <c r="J183"/>
  <c r="BK182"/>
  <c r="J182"/>
  <c r="BK181"/>
  <c r="J181"/>
  <c r="J180"/>
  <c r="BK179"/>
  <c r="J178"/>
  <c r="BK177"/>
  <c r="BK173"/>
  <c r="BK171"/>
  <c r="J163"/>
  <c r="BK159"/>
  <c r="BK153"/>
  <c r="J150"/>
  <c r="BK148"/>
  <c r="J146"/>
  <c r="BK142"/>
  <c r="BK140"/>
  <c r="BK138"/>
  <c r="J127"/>
  <c r="J125"/>
  <c r="J124"/>
  <c r="BK180"/>
  <c r="J179"/>
  <c r="J176"/>
  <c r="J174"/>
  <c r="J171"/>
  <c r="BK167"/>
  <c r="J165"/>
  <c r="BK162"/>
  <c r="BK158"/>
  <c r="BK152"/>
  <c r="BK149"/>
  <c r="J148"/>
  <c r="BK146"/>
  <c r="J135"/>
  <c r="J130"/>
  <c r="BK121"/>
  <c r="BK120"/>
  <c r="J189"/>
  <c r="J187"/>
  <c r="BK185"/>
  <c r="BK184"/>
  <c r="J177"/>
  <c r="J169"/>
  <c r="J167"/>
  <c r="BK166"/>
  <c r="J157"/>
  <c r="J147"/>
  <c r="BK141"/>
  <c r="J140"/>
  <c r="J137"/>
  <c r="J129"/>
  <c r="BK125"/>
  <c r="J123"/>
  <c r="J120"/>
  <c l="1" r="P119"/>
  <c r="R164"/>
  <c r="BK164"/>
  <c r="J164"/>
  <c r="J98"/>
  <c r="R136"/>
  <c r="R186"/>
  <c r="R119"/>
  <c r="T164"/>
  <c r="BK136"/>
  <c r="J136"/>
  <c r="J97"/>
  <c r="BK186"/>
  <c r="J186"/>
  <c r="J99"/>
  <c r="T136"/>
  <c r="P186"/>
  <c r="BK119"/>
  <c r="J119"/>
  <c r="J96"/>
  <c r="T119"/>
  <c r="P164"/>
  <c r="P136"/>
  <c r="T186"/>
  <c r="BE130"/>
  <c r="BE134"/>
  <c r="BE148"/>
  <c r="BE149"/>
  <c r="BE152"/>
  <c r="BE170"/>
  <c r="BE184"/>
  <c r="BE125"/>
  <c r="BE127"/>
  <c r="BE154"/>
  <c r="BE169"/>
  <c r="F113"/>
  <c r="BE121"/>
  <c r="BE122"/>
  <c r="BE128"/>
  <c r="BE133"/>
  <c r="BE144"/>
  <c r="BE155"/>
  <c r="BE156"/>
  <c r="BE160"/>
  <c r="BE166"/>
  <c r="BE176"/>
  <c r="BE178"/>
  <c r="BE179"/>
  <c r="BE180"/>
  <c r="BE181"/>
  <c r="BE182"/>
  <c r="BE183"/>
  <c r="BE185"/>
  <c r="BE187"/>
  <c r="BE188"/>
  <c r="J90"/>
  <c r="BE120"/>
  <c r="BE131"/>
  <c r="BE140"/>
  <c r="BE150"/>
  <c r="BE151"/>
  <c r="BE161"/>
  <c r="BE162"/>
  <c r="BE165"/>
  <c r="BE189"/>
  <c r="F114"/>
  <c r="BE123"/>
  <c r="BE129"/>
  <c r="BE143"/>
  <c r="BE147"/>
  <c r="BE153"/>
  <c r="BE159"/>
  <c r="BE171"/>
  <c r="J87"/>
  <c r="BE124"/>
  <c r="BE132"/>
  <c r="BE135"/>
  <c r="BE137"/>
  <c r="BE138"/>
  <c r="BE139"/>
  <c r="BE141"/>
  <c r="BE145"/>
  <c r="BE146"/>
  <c r="BE163"/>
  <c r="BE168"/>
  <c r="BE174"/>
  <c r="BE175"/>
  <c r="BE126"/>
  <c r="BE158"/>
  <c r="BE167"/>
  <c r="BE173"/>
  <c r="BE142"/>
  <c r="BE157"/>
  <c r="BE172"/>
  <c r="BE177"/>
  <c r="F35"/>
  <c i="1" r="BD95"/>
  <c r="BD94"/>
  <c r="W33"/>
  <c i="2" r="F33"/>
  <c i="1" r="BB95"/>
  <c r="BB94"/>
  <c r="W31"/>
  <c i="2" r="F34"/>
  <c i="1" r="BC95"/>
  <c r="BC94"/>
  <c r="AY94"/>
  <c i="2" r="J32"/>
  <c i="1" r="AW95"/>
  <c i="2" r="F32"/>
  <c i="1" r="BA95"/>
  <c r="BA94"/>
  <c r="W30"/>
  <c i="2" l="1" r="T118"/>
  <c r="T117"/>
  <c r="R118"/>
  <c r="R117"/>
  <c r="P118"/>
  <c r="P117"/>
  <c i="1" r="AU95"/>
  <c i="2" r="BK118"/>
  <c r="BK117"/>
  <c r="J117"/>
  <c r="J94"/>
  <c i="1" r="AU94"/>
  <c r="W32"/>
  <c r="AW94"/>
  <c r="AK30"/>
  <c i="2" r="J31"/>
  <c i="1" r="AV95"/>
  <c r="AT95"/>
  <c r="AX94"/>
  <c i="2" r="F31"/>
  <c i="1" r="AZ95"/>
  <c r="AZ94"/>
  <c r="W29"/>
  <c i="2" l="1" r="J118"/>
  <c r="J95"/>
  <c i="1" r="AV94"/>
  <c r="AK29"/>
  <c i="2" r="J28"/>
  <c i="1" r="AG95"/>
  <c r="AG94"/>
  <c r="AK26"/>
  <c i="2" l="1" r="J37"/>
  <c i="1" r="AN95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<sst xmlns="http://schemas.openxmlformats.org/spreadsheetml/2006/main">
  <si>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</si>
  <si>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</si>
  <si>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</si>
  <si>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</si>
  <si>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</si>
  <si>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{f30d5d32-5d0e-41f3-9dc6-950e71eeff42}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</si>
  <si>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</si>
  <si>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</si>
  <si>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</si>
  <si>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</si>
  <si>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</si>
  <si>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</si>
  <si>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</si>
  <si>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</si>
  <si>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2119-50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</si>
  <si>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</si>
  <si>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</si>
  <si>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Koleje TUL v Liberci-Vesci, změna využití na SOŠ</t>
  </si>
  <si>
    <t>KSO:</t>
  </si>
  <si>
    <t>CC-CZ:</t>
  </si>
  <si>
    <t>Místo:</t>
  </si>
  <si>
    <t xml:space="preserve"> </t>
  </si>
  <si>
    <t>Datum:</t>
  </si>
  <si>
    <t>15. 6. 2021</t>
  </si>
  <si>
    <t>Zadavatel:</t>
  </si>
  <si>
    <t>IČ:</t>
  </si>
  <si>
    <t>DIČ:</t>
  </si>
  <si>
    <t>Uchazeč:</t>
  </si>
  <si>
    <t>Vyplň údaj</t>
  </si>
  <si>
    <t>Projektant:</t>
  </si>
  <si>
    <t>Ing. Michal Vodňanský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</si>
  <si>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</si>
  <si>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</si>
  <si>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</si>
  <si>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</si>
  <si>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</si>
  <si>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</si>
  <si>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</si>
  <si>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</si>
  <si>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</si>
  <si>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</si>
  <si>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</si>
  <si>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</si>
  <si>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</si>
  <si>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</si>
  <si>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</si>
  <si>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</si>
  <si>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</si>
  <si>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</si>
  <si>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</si>
  <si>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</si>
  <si>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</si>
  <si>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</si>
  <si>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</si>
  <si>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</si>
  <si>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</si>
  <si>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</si>
  <si>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</si>
  <si>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</si>
  <si>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</si>
  <si>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</si>
  <si>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</si>
  <si>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</si>
  <si>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</si>
  <si>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</si>
  <si>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</si>
  <si>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</si>
  <si>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</si>
  <si>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</si>
  <si>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</si>
  <si>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</si>
  <si>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</si>
  <si>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</si>
  <si>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</si>
  <si>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</si>
  <si>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</si>
  <si>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</si>
  <si>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</si>
  <si>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</si>
  <si>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</si>
  <si>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</si>
  <si>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</si>
  <si>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</si>
  <si>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</si>
  <si>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</si>
  <si>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</si>
  <si>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</si>
  <si>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</si>
  <si>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</si>
  <si>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</si>
  <si>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</si>
  <si>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</si>
  <si>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</si>
  <si>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</si>
  <si>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</si>
  <si>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</si>
  <si>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</si>
  <si>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</si>
  <si>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</si>
  <si>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</si>
  <si>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</si>
  <si>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</si>
  <si>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</si>
  <si>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</si>
  <si>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</si>
  <si>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</si>
  <si>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</si>
  <si>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</si>
  <si>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</si>
  <si>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</si>
  <si>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</si>
  <si>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</si>
  <si>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721140802</t>
  </si>
  <si>
    <t>Demontáž potrubí litinové do DN 100</t>
  </si>
  <si>
    <t>m</t>
  </si>
  <si>
    <t>16</t>
  </si>
  <si>
    <t>-829190483</t>
  </si>
  <si>
    <t>721140905</t>
  </si>
  <si>
    <t>Potrubí litinové vsazení odbočky DN 100</t>
  </si>
  <si>
    <t>kus</t>
  </si>
  <si>
    <t>-1080714961</t>
  </si>
  <si>
    <t>3</t>
  </si>
  <si>
    <t>721140913</t>
  </si>
  <si>
    <t>Potrubí litinové propojení potrubí DN 75</t>
  </si>
  <si>
    <t>380978622</t>
  </si>
  <si>
    <t>4</t>
  </si>
  <si>
    <t>721140915</t>
  </si>
  <si>
    <t>Potrubí litinové propojení potrubí DN 100</t>
  </si>
  <si>
    <t>-1488150537</t>
  </si>
  <si>
    <t>5</t>
  </si>
  <si>
    <t>721140916</t>
  </si>
  <si>
    <t>Potrubí litinové propojení potrubí DN 125</t>
  </si>
  <si>
    <t>2077198983</t>
  </si>
  <si>
    <t>6</t>
  </si>
  <si>
    <t>721171803</t>
  </si>
  <si>
    <t>Demontáž potrubí z PVC do D 75</t>
  </si>
  <si>
    <t>-1881010463</t>
  </si>
  <si>
    <t>7</t>
  </si>
  <si>
    <t>721174024</t>
  </si>
  <si>
    <t>Potrubí kanalizační z PP odpadní DN 75</t>
  </si>
  <si>
    <t>1621173059</t>
  </si>
  <si>
    <t>8</t>
  </si>
  <si>
    <t>721174025</t>
  </si>
  <si>
    <t>Potrubí kanalizační z PP odpadní DN 110</t>
  </si>
  <si>
    <t>1027999824</t>
  </si>
  <si>
    <t>9</t>
  </si>
  <si>
    <t>721174042</t>
  </si>
  <si>
    <t>Potrubí kanalizační z PP připojovací DN 40</t>
  </si>
  <si>
    <t>-1413953130</t>
  </si>
  <si>
    <t>10</t>
  </si>
  <si>
    <t>721174043</t>
  </si>
  <si>
    <t>Potrubí kanalizační z PP připojovací DN 50</t>
  </si>
  <si>
    <t>-1189268844</t>
  </si>
  <si>
    <t>11</t>
  </si>
  <si>
    <t>721194104</t>
  </si>
  <si>
    <t>Vyvedení a upevnění odpadních výpustek DN 40</t>
  </si>
  <si>
    <t>-1969250877</t>
  </si>
  <si>
    <t>12</t>
  </si>
  <si>
    <t>721194105</t>
  </si>
  <si>
    <t>Vyvedení a upevnění odpadních výpustek DN 50</t>
  </si>
  <si>
    <t>181975837</t>
  </si>
  <si>
    <t>13</t>
  </si>
  <si>
    <t>721194109</t>
  </si>
  <si>
    <t>Vyvedení a upevnění odpadních výpustek DN 110</t>
  </si>
  <si>
    <t>2121802447</t>
  </si>
  <si>
    <t>14</t>
  </si>
  <si>
    <t>721220891</t>
  </si>
  <si>
    <t>Demontáž vpustí podlahových do DN 70</t>
  </si>
  <si>
    <t>-1906772922</t>
  </si>
  <si>
    <t>721226512</t>
  </si>
  <si>
    <t>Zápachová uzávěrka podomítková pro pračku a myčku DN 50</t>
  </si>
  <si>
    <t>1391875082</t>
  </si>
  <si>
    <t>998721101</t>
  </si>
  <si>
    <t>Přesun hmot tonážní pro vnitřní kanalizace v objektech v do 6 m</t>
  </si>
  <si>
    <t>t</t>
  </si>
  <si>
    <t>299650196</t>
  </si>
  <si>
    <t>722</t>
  </si>
  <si>
    <t>Zdravotechnika - vnitřní vodovod</t>
  </si>
  <si>
    <t>17</t>
  </si>
  <si>
    <t>722130801</t>
  </si>
  <si>
    <t>Demontáž potrubí ocelové pozinkované závitové do DN 25</t>
  </si>
  <si>
    <t>984958267</t>
  </si>
  <si>
    <t>18</t>
  </si>
  <si>
    <t>722130802</t>
  </si>
  <si>
    <t>Demontáž potrubí ocelové pozinkované závitové do DN 40</t>
  </si>
  <si>
    <t>-1000760341</t>
  </si>
  <si>
    <t>19</t>
  </si>
  <si>
    <t>722131912</t>
  </si>
  <si>
    <t>Potrubí pozinkované závitové vsazení odbočky do potrubí DN 20</t>
  </si>
  <si>
    <t>soubor</t>
  </si>
  <si>
    <t>1913443320</t>
  </si>
  <si>
    <t>20</t>
  </si>
  <si>
    <t>722131913</t>
  </si>
  <si>
    <t>Potrubí pozinkované závitové vsazení odbočky do potrubí DN 25</t>
  </si>
  <si>
    <t>1864034122</t>
  </si>
  <si>
    <t>722131932</t>
  </si>
  <si>
    <t>Potrubí pozinkované závitové propojení potrubí DN 20</t>
  </si>
  <si>
    <t>-1640007600</t>
  </si>
  <si>
    <t>22</t>
  </si>
  <si>
    <t>722131934</t>
  </si>
  <si>
    <t>Potrubí pozinkované závitové propojení potrubí DN 32</t>
  </si>
  <si>
    <t>-94541002</t>
  </si>
  <si>
    <t>23</t>
  </si>
  <si>
    <t>722131936</t>
  </si>
  <si>
    <t>Potrubí pozinkované závitové propojení potrubí DN 50</t>
  </si>
  <si>
    <t>-1522633362</t>
  </si>
  <si>
    <t>24</t>
  </si>
  <si>
    <t>722174001</t>
  </si>
  <si>
    <t>Potrubí vodovodní plastové PPR svar polyfúze PN 16 D 16x2,2 mm</t>
  </si>
  <si>
    <t>-288082563</t>
  </si>
  <si>
    <t>25</t>
  </si>
  <si>
    <t>722174002</t>
  </si>
  <si>
    <t>Potrubí vodovodní plastové PPR svar polyfúze PN 16 D 20x2,8 mm</t>
  </si>
  <si>
    <t>-413589099</t>
  </si>
  <si>
    <t>26</t>
  </si>
  <si>
    <t>722174003</t>
  </si>
  <si>
    <t>Potrubí vodovodní plastové PPR svar polyfúze PN 16 D 25x3,5 mm</t>
  </si>
  <si>
    <t>-426039426</t>
  </si>
  <si>
    <t>27</t>
  </si>
  <si>
    <t>722174004</t>
  </si>
  <si>
    <t>Potrubí vodovodní plastové PPR svar polyfúze PN 16 D 32x4,4 mm</t>
  </si>
  <si>
    <t>-1458570398</t>
  </si>
  <si>
    <t>28</t>
  </si>
  <si>
    <t>722181211</t>
  </si>
  <si>
    <t>Ochrana vodovodního potrubí přilepenými termoizolačními trubicemi z PE tl do 6 mm DN do 22 mm</t>
  </si>
  <si>
    <t>-1381623850</t>
  </si>
  <si>
    <t>29</t>
  </si>
  <si>
    <t>722181212</t>
  </si>
  <si>
    <t>Ochrana vodovodního potrubí přilepenými termoizolačními trubicemi z PE tl do 6 mm DN do 32 mm</t>
  </si>
  <si>
    <t>1683171100</t>
  </si>
  <si>
    <t>30</t>
  </si>
  <si>
    <t>722181221</t>
  </si>
  <si>
    <t>Ochrana vodovodního potrubí přilepenými termoizolačními trubicemi z PE tl do 9 mm DN do 22 mm</t>
  </si>
  <si>
    <t>418643934</t>
  </si>
  <si>
    <t>31</t>
  </si>
  <si>
    <t>722181222</t>
  </si>
  <si>
    <t>Ochrana vodovodního potrubí přilepenými termoizolačními trubicemi z PE tl do 9 mm DN do 45 mm</t>
  </si>
  <si>
    <t>1803588155</t>
  </si>
  <si>
    <t>32</t>
  </si>
  <si>
    <t>722181231</t>
  </si>
  <si>
    <t>Ochrana vodovodního potrubí přilepenými termoizolačními trubicemi z PE tl do 13 mm DN do 22 mm</t>
  </si>
  <si>
    <t>-334702970</t>
  </si>
  <si>
    <t>33</t>
  </si>
  <si>
    <t>722181232</t>
  </si>
  <si>
    <t>Ochrana vodovodního potrubí přilepenými termoizolačními trubicemi z PE tl do 13 mm DN do 45 mm</t>
  </si>
  <si>
    <t>1865572323</t>
  </si>
  <si>
    <t>34</t>
  </si>
  <si>
    <t>722190401</t>
  </si>
  <si>
    <t>Vyvedení a upevnění výpustku do DN 25</t>
  </si>
  <si>
    <t>1674801313</t>
  </si>
  <si>
    <t>35</t>
  </si>
  <si>
    <t>722220111</t>
  </si>
  <si>
    <t>Nástěnka pro výtokový ventil G 1/2" s jedním závitem</t>
  </si>
  <si>
    <t>-1641947779</t>
  </si>
  <si>
    <t>36</t>
  </si>
  <si>
    <t>722231072</t>
  </si>
  <si>
    <t>Ventil zpětný mosazný G 1/2" PN 10 do 110°C se dvěma závity</t>
  </si>
  <si>
    <t>-809841645</t>
  </si>
  <si>
    <t>37</t>
  </si>
  <si>
    <t>722231073</t>
  </si>
  <si>
    <t>Ventil zpětný mosazný G 3/4" PN 10 do 110°C se dvěma závity</t>
  </si>
  <si>
    <t>1431339402</t>
  </si>
  <si>
    <t>38</t>
  </si>
  <si>
    <t>722232044</t>
  </si>
  <si>
    <t>Kohout kulový přímý G 3/4" PN 42 do 185°C vnitřní závit</t>
  </si>
  <si>
    <t>-948432706</t>
  </si>
  <si>
    <t>39</t>
  </si>
  <si>
    <t>722232299</t>
  </si>
  <si>
    <t>Ventil vyvažovací DN 15, termostatický - cirkulace</t>
  </si>
  <si>
    <t>356952616</t>
  </si>
  <si>
    <t>40</t>
  </si>
  <si>
    <t>722250133</t>
  </si>
  <si>
    <t>Hydrantový systém s tvarově stálou hadicí D 25 x 30 m celoplechový</t>
  </si>
  <si>
    <t>-811586933</t>
  </si>
  <si>
    <t>41</t>
  </si>
  <si>
    <t>722290226</t>
  </si>
  <si>
    <t>Zkouška těsnosti vodovodního potrubí závitového do DN 50</t>
  </si>
  <si>
    <t>-294846856</t>
  </si>
  <si>
    <t>42</t>
  </si>
  <si>
    <t>722290234</t>
  </si>
  <si>
    <t>Proplach a dezinfekce vodovodního potrubí do DN 80</t>
  </si>
  <si>
    <t>-2068516469</t>
  </si>
  <si>
    <t>43</t>
  </si>
  <si>
    <t>998722101</t>
  </si>
  <si>
    <t>Přesun hmot tonážní pro vnitřní vodovod v objektech v do 6 m</t>
  </si>
  <si>
    <t>1535563495</t>
  </si>
  <si>
    <t>725</t>
  </si>
  <si>
    <t>Zdravotechnika - zařizovací předměty</t>
  </si>
  <si>
    <t>44</t>
  </si>
  <si>
    <t>725110811</t>
  </si>
  <si>
    <t>Demontáž klozetů splachovací s nádrží</t>
  </si>
  <si>
    <t>417410580</t>
  </si>
  <si>
    <t>45</t>
  </si>
  <si>
    <t>725112171</t>
  </si>
  <si>
    <t>Kombi klozet s hlubokým splachováním odpad vodorovný</t>
  </si>
  <si>
    <t>-1149757363</t>
  </si>
  <si>
    <t>46</t>
  </si>
  <si>
    <t>725112179</t>
  </si>
  <si>
    <t>Kombi klozeti s hlubokým splachováním zvýšený odpad vodorovný</t>
  </si>
  <si>
    <t>1363459888</t>
  </si>
  <si>
    <t>47</t>
  </si>
  <si>
    <t>725121527</t>
  </si>
  <si>
    <t>Pisoárový záchodek automatický s integrovaným napájecím zdrojem</t>
  </si>
  <si>
    <t>-1107773013</t>
  </si>
  <si>
    <t>48</t>
  </si>
  <si>
    <t>725122815</t>
  </si>
  <si>
    <t>Demontáž pisoárových stání s nádrží a třemi záchodky</t>
  </si>
  <si>
    <t>-293297613</t>
  </si>
  <si>
    <t>49</t>
  </si>
  <si>
    <t>725210821</t>
  </si>
  <si>
    <t>Demontáž umyvadel bez výtokových armatur</t>
  </si>
  <si>
    <t>-921984172</t>
  </si>
  <si>
    <t>50</t>
  </si>
  <si>
    <t>725211602</t>
  </si>
  <si>
    <t>Umyvadlo keramické bílé šířky 550 mm bez krytu na sifon připevněné na stěnu šrouby</t>
  </si>
  <si>
    <t>-478495203</t>
  </si>
  <si>
    <t>51</t>
  </si>
  <si>
    <t>725211689</t>
  </si>
  <si>
    <t>Umyvadlo keramické bílé zdravotní šířky 600 mm připevněné na stěnu šrouby, zápach.uzávěrka pod omítku</t>
  </si>
  <si>
    <t>1201759140</t>
  </si>
  <si>
    <t>52</t>
  </si>
  <si>
    <t>725211709</t>
  </si>
  <si>
    <t>Umývátko keramické bílé stěnové 500/260 mm připevněné na stěnu šrouby</t>
  </si>
  <si>
    <t>1852171366</t>
  </si>
  <si>
    <t>53</t>
  </si>
  <si>
    <t>725339111</t>
  </si>
  <si>
    <t>Montáž výlevky</t>
  </si>
  <si>
    <t>1004742711</t>
  </si>
  <si>
    <t>54</t>
  </si>
  <si>
    <t>M</t>
  </si>
  <si>
    <t>55231308</t>
  </si>
  <si>
    <t>výlevka nerezová kombinovaná</t>
  </si>
  <si>
    <t>1739315462</t>
  </si>
  <si>
    <t>55</t>
  </si>
  <si>
    <t>725532101</t>
  </si>
  <si>
    <t>Elektrický ohřívač zásobníkový akumulační závěsný svislý 10 l / 2 kW</t>
  </si>
  <si>
    <t>-2079109526</t>
  </si>
  <si>
    <t>56</t>
  </si>
  <si>
    <t>725535221</t>
  </si>
  <si>
    <t>Ventil pojistný bezpečnostní souprava bez redukčního ventilu s výlevkou</t>
  </si>
  <si>
    <t>-859947783</t>
  </si>
  <si>
    <t>57</t>
  </si>
  <si>
    <t>725813111</t>
  </si>
  <si>
    <t>Ventil rohový bez připojovací trubičky nebo flexi hadičky G 1/2"</t>
  </si>
  <si>
    <t>-63477507</t>
  </si>
  <si>
    <t>58</t>
  </si>
  <si>
    <t>725813112</t>
  </si>
  <si>
    <t>Ventil rohový pračkový G 3/4"</t>
  </si>
  <si>
    <t>1956417952</t>
  </si>
  <si>
    <t>59</t>
  </si>
  <si>
    <t>725820801</t>
  </si>
  <si>
    <t>Demontáž baterie nástěnné do G 3 / 4</t>
  </si>
  <si>
    <t>1873641621</t>
  </si>
  <si>
    <t>60</t>
  </si>
  <si>
    <t>725821325</t>
  </si>
  <si>
    <t>Baterie dřezová stojánková páková s otáčivým kulatým ústím a délkou ramínka 220 mm</t>
  </si>
  <si>
    <t>1249097020</t>
  </si>
  <si>
    <t>61</t>
  </si>
  <si>
    <t>725822611</t>
  </si>
  <si>
    <t>Baterie umyvadlová stojánková páková bez výpusti</t>
  </si>
  <si>
    <t>1727360545</t>
  </si>
  <si>
    <t>62</t>
  </si>
  <si>
    <t>725822613</t>
  </si>
  <si>
    <t>Baterie umyvadlová stojánková páková s výpustí</t>
  </si>
  <si>
    <t>304324844</t>
  </si>
  <si>
    <t>63</t>
  </si>
  <si>
    <t>725822619</t>
  </si>
  <si>
    <t>Baterie umyvadlová stojánková páková bez výpusti s prodlouženou pákou</t>
  </si>
  <si>
    <t>1337989960</t>
  </si>
  <si>
    <t>64</t>
  </si>
  <si>
    <t>998725201</t>
  </si>
  <si>
    <t>Přesun hmot procentní pro zařizovací předměty v objektech v do 6 m</t>
  </si>
  <si>
    <t>%</t>
  </si>
  <si>
    <t>-928914729</t>
  </si>
  <si>
    <t>727</t>
  </si>
  <si>
    <t>Zdravotechnika - požární ochrana</t>
  </si>
  <si>
    <t>65</t>
  </si>
  <si>
    <t>727111499</t>
  </si>
  <si>
    <t>Prostup vodovodního potrubí D 20 mm stropem tl 15 cm včetně dodatečné izolace požární odolnost EI 60-120</t>
  </si>
  <si>
    <t>965809526</t>
  </si>
  <si>
    <t>66</t>
  </si>
  <si>
    <t>727121105</t>
  </si>
  <si>
    <t>Protipožární manžeta D 75 mm z jedné strany dělící konstrukce požární odolnost EI 90</t>
  </si>
  <si>
    <t>-543089862</t>
  </si>
  <si>
    <t>67</t>
  </si>
  <si>
    <t>727121107</t>
  </si>
  <si>
    <t>Protipožární manžeta D 110 mm z jedné strany dělící konstrukce požární odolnost EI 90</t>
  </si>
  <si>
    <t>1961235352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</si>
</sst>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2119-50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Koleje TUL v Liberci-Vesci, změna využití na SOŠ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15. 6. 2021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>Ing. Michal Vodňanský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73</v>
      </c>
      <c r="BT94" s="114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5" t="s">
        <v>77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'2119-50 - Koleje TUL v Li...'!J28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78</v>
      </c>
      <c r="AR95" s="122"/>
      <c r="AS95" s="123">
        <v>0</v>
      </c>
      <c r="AT95" s="124">
        <f>ROUND(SUM(AV95:AW95),2)</f>
        <v>0</v>
      </c>
      <c r="AU95" s="125">
        <f>'2119-50 - Koleje TUL v Li...'!P117</f>
        <v>0</v>
      </c>
      <c r="AV95" s="124">
        <f>'2119-50 - Koleje TUL v Li...'!J31</f>
        <v>0</v>
      </c>
      <c r="AW95" s="124">
        <f>'2119-50 - Koleje TUL v Li...'!J32</f>
        <v>0</v>
      </c>
      <c r="AX95" s="124">
        <f>'2119-50 - Koleje TUL v Li...'!J33</f>
        <v>0</v>
      </c>
      <c r="AY95" s="124">
        <f>'2119-50 - Koleje TUL v Li...'!J34</f>
        <v>0</v>
      </c>
      <c r="AZ95" s="124">
        <f>'2119-50 - Koleje TUL v Li...'!F31</f>
        <v>0</v>
      </c>
      <c r="BA95" s="124">
        <f>'2119-50 - Koleje TUL v Li...'!F32</f>
        <v>0</v>
      </c>
      <c r="BB95" s="124">
        <f>'2119-50 - Koleje TUL v Li...'!F33</f>
        <v>0</v>
      </c>
      <c r="BC95" s="124">
        <f>'2119-50 - Koleje TUL v Li...'!F34</f>
        <v>0</v>
      </c>
      <c r="BD95" s="126">
        <f>'2119-50 - Koleje TUL v Li...'!F35</f>
        <v>0</v>
      </c>
      <c r="BE95" s="7"/>
      <c r="BT95" s="127" t="s">
        <v>79</v>
      </c>
      <c r="BU95" s="127" t="s">
        <v>80</v>
      </c>
      <c r="BV95" s="127" t="s">
        <v>75</v>
      </c>
      <c r="BW95" s="127" t="s">
        <v>5</v>
      </c>
      <c r="BX95" s="127" t="s">
        <v>76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z9Z1HGOW0X01l0ZAUxNpER6YL4Ragg3Ac79KIfkQ51kFyh6gdgYmta/dqolbEFCX0GA5sR+7qarKp6G6lghW5A==" hashValue="Ktj2AFEWvvWAYJ+tqXKNfayaVxBskRqLqQ76z9P7z/xVam0LOdCI0AuWHtcA26wCTK5hOghuv0Gt7e5GywNuD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119-50 - Koleje TUL v L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81</v>
      </c>
    </row>
    <row r="4" s="1" customFormat="1" ht="24.96" customHeight="1">
      <c r="B4" s="17"/>
      <c r="D4" s="130" t="s">
        <v>82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15. 6. 2021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tr">
        <f>IF('Rekapitulace stavby'!AN10="","",'Rekapitulace stavby'!AN10)</f>
        <v/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tr">
        <f>IF('Rekapitulace stavby'!E11="","",'Rekapitulace stavby'!E11)</f>
        <v xml:space="preserve"> </v>
      </c>
      <c r="F13" s="35"/>
      <c r="G13" s="35"/>
      <c r="H13" s="35"/>
      <c r="I13" s="132" t="s">
        <v>26</v>
      </c>
      <c r="J13" s="134" t="str">
        <f>IF('Rekapitulace stavby'!AN11="","",'Rekapitulace stavby'!AN11)</f>
        <v/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27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26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29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30</v>
      </c>
      <c r="F19" s="35"/>
      <c r="G19" s="35"/>
      <c r="H19" s="35"/>
      <c r="I19" s="132" t="s">
        <v>26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26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33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34</v>
      </c>
      <c r="E28" s="35"/>
      <c r="F28" s="35"/>
      <c r="G28" s="35"/>
      <c r="H28" s="35"/>
      <c r="I28" s="35"/>
      <c r="J28" s="142">
        <f>ROUND(J117,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36</v>
      </c>
      <c r="G30" s="35"/>
      <c r="H30" s="35"/>
      <c r="I30" s="143" t="s">
        <v>35</v>
      </c>
      <c r="J30" s="143" t="s">
        <v>37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38</v>
      </c>
      <c r="E31" s="132" t="s">
        <v>39</v>
      </c>
      <c r="F31" s="145">
        <f>ROUND((SUM(BE117:BE189)),  2)</f>
        <v>0</v>
      </c>
      <c r="G31" s="35"/>
      <c r="H31" s="35"/>
      <c r="I31" s="146">
        <v>0.20999999999999999</v>
      </c>
      <c r="J31" s="145">
        <f>ROUND(((SUM(BE117:BE189))*I31),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40</v>
      </c>
      <c r="F32" s="145">
        <f>ROUND((SUM(BF117:BF189)),  2)</f>
        <v>0</v>
      </c>
      <c r="G32" s="35"/>
      <c r="H32" s="35"/>
      <c r="I32" s="146">
        <v>0.14999999999999999</v>
      </c>
      <c r="J32" s="145">
        <f>ROUND(((SUM(BF117:BF189))*I32),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41</v>
      </c>
      <c r="F33" s="145">
        <f>ROUND((SUM(BG117:BG189)),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42</v>
      </c>
      <c r="F34" s="145">
        <f>ROUND((SUM(BH117:BH189)),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43</v>
      </c>
      <c r="F35" s="145">
        <f>ROUND((SUM(BI117:BI189)),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44</v>
      </c>
      <c r="E37" s="149"/>
      <c r="F37" s="149"/>
      <c r="G37" s="150" t="s">
        <v>45</v>
      </c>
      <c r="H37" s="151" t="s">
        <v>46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47</v>
      </c>
      <c r="E50" s="155"/>
      <c r="F50" s="155"/>
      <c r="G50" s="154" t="s">
        <v>48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49</v>
      </c>
      <c r="E61" s="157"/>
      <c r="F61" s="158" t="s">
        <v>50</v>
      </c>
      <c r="G61" s="156" t="s">
        <v>49</v>
      </c>
      <c r="H61" s="157"/>
      <c r="I61" s="157"/>
      <c r="J61" s="159" t="s">
        <v>50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51</v>
      </c>
      <c r="E65" s="160"/>
      <c r="F65" s="160"/>
      <c r="G65" s="154" t="s">
        <v>52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49</v>
      </c>
      <c r="E76" s="157"/>
      <c r="F76" s="158" t="s">
        <v>50</v>
      </c>
      <c r="G76" s="156" t="s">
        <v>49</v>
      </c>
      <c r="H76" s="157"/>
      <c r="I76" s="157"/>
      <c r="J76" s="159" t="s">
        <v>50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Koleje TUL v Liberci-Vesci, změna využití na SOŠ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15. 6. 2021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25.65" customHeight="1">
      <c r="A89" s="35"/>
      <c r="B89" s="36"/>
      <c r="C89" s="29" t="s">
        <v>24</v>
      </c>
      <c r="D89" s="37"/>
      <c r="E89" s="37"/>
      <c r="F89" s="24" t="str">
        <f>E13</f>
        <v xml:space="preserve"> </v>
      </c>
      <c r="G89" s="37"/>
      <c r="H89" s="37"/>
      <c r="I89" s="29" t="s">
        <v>29</v>
      </c>
      <c r="J89" s="33" t="str">
        <f>E19</f>
        <v>Ing. Michal Vodňanský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27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84</v>
      </c>
      <c r="D92" s="166"/>
      <c r="E92" s="166"/>
      <c r="F92" s="166"/>
      <c r="G92" s="166"/>
      <c r="H92" s="166"/>
      <c r="I92" s="166"/>
      <c r="J92" s="167" t="s">
        <v>85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86</v>
      </c>
      <c r="D94" s="37"/>
      <c r="E94" s="37"/>
      <c r="F94" s="37"/>
      <c r="G94" s="37"/>
      <c r="H94" s="37"/>
      <c r="I94" s="37"/>
      <c r="J94" s="107">
        <f>J117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69"/>
      <c r="C95" s="170"/>
      <c r="D95" s="171" t="s">
        <v>88</v>
      </c>
      <c r="E95" s="172"/>
      <c r="F95" s="172"/>
      <c r="G95" s="172"/>
      <c r="H95" s="172"/>
      <c r="I95" s="172"/>
      <c r="J95" s="173">
        <f>J118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89</v>
      </c>
      <c r="E96" s="178"/>
      <c r="F96" s="178"/>
      <c r="G96" s="178"/>
      <c r="H96" s="178"/>
      <c r="I96" s="178"/>
      <c r="J96" s="179">
        <f>J119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J136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91</v>
      </c>
      <c r="E98" s="178"/>
      <c r="F98" s="178"/>
      <c r="G98" s="178"/>
      <c r="H98" s="178"/>
      <c r="I98" s="178"/>
      <c r="J98" s="179">
        <f>J164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92</v>
      </c>
      <c r="E99" s="178"/>
      <c r="F99" s="178"/>
      <c r="G99" s="178"/>
      <c r="H99" s="178"/>
      <c r="I99" s="178"/>
      <c r="J99" s="179">
        <f>J186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E7</f>
        <v>Koleje TUL v Liberci-Vesci, změna využití na SOŠ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F10</f>
        <v xml:space="preserve"> </v>
      </c>
      <c r="G111" s="37"/>
      <c r="H111" s="37"/>
      <c r="I111" s="29" t="s">
        <v>22</v>
      </c>
      <c r="J111" s="76" t="str">
        <f>IF(J10="","",J10)</f>
        <v>15. 6. 2021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5.65" customHeight="1">
      <c r="A113" s="35"/>
      <c r="B113" s="36"/>
      <c r="C113" s="29" t="s">
        <v>24</v>
      </c>
      <c r="D113" s="37"/>
      <c r="E113" s="37"/>
      <c r="F113" s="24" t="str">
        <f>E13</f>
        <v xml:space="preserve"> </v>
      </c>
      <c r="G113" s="37"/>
      <c r="H113" s="37"/>
      <c r="I113" s="29" t="s">
        <v>29</v>
      </c>
      <c r="J113" s="33" t="str">
        <f>E19</f>
        <v>Ing. Michal Vodňanský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IF(E16="","",E16)</f>
        <v>Vyplň údaj</v>
      </c>
      <c r="G114" s="37"/>
      <c r="H114" s="37"/>
      <c r="I114" s="29" t="s">
        <v>32</v>
      </c>
      <c r="J114" s="33" t="str">
        <f>E22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1"/>
      <c r="B116" s="182"/>
      <c r="C116" s="183" t="s">
        <v>94</v>
      </c>
      <c r="D116" s="184" t="s">
        <v>59</v>
      </c>
      <c r="E116" s="184" t="s">
        <v>55</v>
      </c>
      <c r="F116" s="184" t="s">
        <v>56</v>
      </c>
      <c r="G116" s="184" t="s">
        <v>95</v>
      </c>
      <c r="H116" s="184" t="s">
        <v>96</v>
      </c>
      <c r="I116" s="184" t="s">
        <v>97</v>
      </c>
      <c r="J116" s="185" t="s">
        <v>85</v>
      </c>
      <c r="K116" s="186" t="s">
        <v>98</v>
      </c>
      <c r="L116" s="187"/>
      <c r="M116" s="97" t="s">
        <v>1</v>
      </c>
      <c r="N116" s="98" t="s">
        <v>38</v>
      </c>
      <c r="O116" s="98" t="s">
        <v>99</v>
      </c>
      <c r="P116" s="98" t="s">
        <v>100</v>
      </c>
      <c r="Q116" s="98" t="s">
        <v>101</v>
      </c>
      <c r="R116" s="98" t="s">
        <v>102</v>
      </c>
      <c r="S116" s="98" t="s">
        <v>103</v>
      </c>
      <c r="T116" s="99" t="s">
        <v>104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5"/>
      <c r="B117" s="36"/>
      <c r="C117" s="104" t="s">
        <v>105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0.75395000000000001</v>
      </c>
      <c r="S117" s="101"/>
      <c r="T117" s="191">
        <f>T118</f>
        <v>0.86424999999999996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87</v>
      </c>
      <c r="BK117" s="192">
        <f>BK118</f>
        <v>0</v>
      </c>
    </row>
    <row r="118" s="12" customFormat="1" ht="25.92" customHeight="1">
      <c r="A118" s="12"/>
      <c r="B118" s="193"/>
      <c r="C118" s="194"/>
      <c r="D118" s="195" t="s">
        <v>73</v>
      </c>
      <c r="E118" s="196" t="s">
        <v>106</v>
      </c>
      <c r="F118" s="196" t="s">
        <v>107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P119+P136+P164+P186</f>
        <v>0</v>
      </c>
      <c r="Q118" s="201"/>
      <c r="R118" s="202">
        <f>R119+R136+R164+R186</f>
        <v>0.75395000000000001</v>
      </c>
      <c r="S118" s="201"/>
      <c r="T118" s="203">
        <f>T119+T136+T164+T186</f>
        <v>0.86424999999999996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81</v>
      </c>
      <c r="AT118" s="205" t="s">
        <v>73</v>
      </c>
      <c r="AU118" s="205" t="s">
        <v>74</v>
      </c>
      <c r="AY118" s="204" t="s">
        <v>108</v>
      </c>
      <c r="BK118" s="206">
        <f>BK119+BK136+BK164+BK186</f>
        <v>0</v>
      </c>
    </row>
    <row r="119" s="12" customFormat="1" ht="22.8" customHeight="1">
      <c r="A119" s="12"/>
      <c r="B119" s="193"/>
      <c r="C119" s="194"/>
      <c r="D119" s="195" t="s">
        <v>73</v>
      </c>
      <c r="E119" s="207" t="s">
        <v>109</v>
      </c>
      <c r="F119" s="207" t="s">
        <v>110</v>
      </c>
      <c r="G119" s="194"/>
      <c r="H119" s="194"/>
      <c r="I119" s="197"/>
      <c r="J119" s="208">
        <f>BK119</f>
        <v>0</v>
      </c>
      <c r="K119" s="194"/>
      <c r="L119" s="199"/>
      <c r="M119" s="200"/>
      <c r="N119" s="201"/>
      <c r="O119" s="201"/>
      <c r="P119" s="202">
        <f>SUM(P120:P135)</f>
        <v>0</v>
      </c>
      <c r="Q119" s="201"/>
      <c r="R119" s="202">
        <f>SUM(R120:R135)</f>
        <v>0.10449000000000001</v>
      </c>
      <c r="S119" s="201"/>
      <c r="T119" s="203">
        <f>SUM(T120:T135)</f>
        <v>0.41247999999999996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81</v>
      </c>
      <c r="AT119" s="205" t="s">
        <v>73</v>
      </c>
      <c r="AU119" s="205" t="s">
        <v>79</v>
      </c>
      <c r="AY119" s="204" t="s">
        <v>108</v>
      </c>
      <c r="BK119" s="206">
        <f>SUM(BK120:BK135)</f>
        <v>0</v>
      </c>
    </row>
    <row r="120" s="2" customFormat="1" ht="16.5" customHeight="1">
      <c r="A120" s="35"/>
      <c r="B120" s="36"/>
      <c r="C120" s="209" t="s">
        <v>79</v>
      </c>
      <c r="D120" s="209" t="s">
        <v>111</v>
      </c>
      <c r="E120" s="210" t="s">
        <v>112</v>
      </c>
      <c r="F120" s="211" t="s">
        <v>113</v>
      </c>
      <c r="G120" s="212" t="s">
        <v>114</v>
      </c>
      <c r="H120" s="213">
        <v>24</v>
      </c>
      <c r="I120" s="214"/>
      <c r="J120" s="215">
        <f>ROUND(I120*H120,2)</f>
        <v>0</v>
      </c>
      <c r="K120" s="216"/>
      <c r="L120" s="41"/>
      <c r="M120" s="217" t="s">
        <v>1</v>
      </c>
      <c r="N120" s="218" t="s">
        <v>39</v>
      </c>
      <c r="O120" s="88"/>
      <c r="P120" s="219">
        <f>O120*H120</f>
        <v>0</v>
      </c>
      <c r="Q120" s="219">
        <v>0</v>
      </c>
      <c r="R120" s="219">
        <f>Q120*H120</f>
        <v>0</v>
      </c>
      <c r="S120" s="219">
        <v>0.014919999999999999</v>
      </c>
      <c r="T120" s="220">
        <f>S120*H120</f>
        <v>0.35807999999999995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1" t="s">
        <v>115</v>
      </c>
      <c r="AT120" s="221" t="s">
        <v>111</v>
      </c>
      <c r="AU120" s="221" t="s">
        <v>81</v>
      </c>
      <c r="AY120" s="14" t="s">
        <v>108</v>
      </c>
      <c r="BE120" s="222">
        <f>IF(N120="základní",J120,0)</f>
        <v>0</v>
      </c>
      <c r="BF120" s="222">
        <f>IF(N120="snížená",J120,0)</f>
        <v>0</v>
      </c>
      <c r="BG120" s="222">
        <f>IF(N120="zákl. přenesená",J120,0)</f>
        <v>0</v>
      </c>
      <c r="BH120" s="222">
        <f>IF(N120="sníž. přenesená",J120,0)</f>
        <v>0</v>
      </c>
      <c r="BI120" s="222">
        <f>IF(N120="nulová",J120,0)</f>
        <v>0</v>
      </c>
      <c r="BJ120" s="14" t="s">
        <v>79</v>
      </c>
      <c r="BK120" s="222">
        <f>ROUND(I120*H120,2)</f>
        <v>0</v>
      </c>
      <c r="BL120" s="14" t="s">
        <v>115</v>
      </c>
      <c r="BM120" s="221" t="s">
        <v>116</v>
      </c>
    </row>
    <row r="121" s="2" customFormat="1" ht="16.5" customHeight="1">
      <c r="A121" s="35"/>
      <c r="B121" s="36"/>
      <c r="C121" s="209" t="s">
        <v>81</v>
      </c>
      <c r="D121" s="209" t="s">
        <v>111</v>
      </c>
      <c r="E121" s="210" t="s">
        <v>117</v>
      </c>
      <c r="F121" s="211" t="s">
        <v>118</v>
      </c>
      <c r="G121" s="212" t="s">
        <v>119</v>
      </c>
      <c r="H121" s="213">
        <v>1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39</v>
      </c>
      <c r="O121" s="88"/>
      <c r="P121" s="219">
        <f>O121*H121</f>
        <v>0</v>
      </c>
      <c r="Q121" s="219">
        <v>0.016320000000000001</v>
      </c>
      <c r="R121" s="219">
        <f>Q121*H121</f>
        <v>0.016320000000000001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115</v>
      </c>
      <c r="AT121" s="221" t="s">
        <v>111</v>
      </c>
      <c r="AU121" s="221" t="s">
        <v>81</v>
      </c>
      <c r="AY121" s="14" t="s">
        <v>108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79</v>
      </c>
      <c r="BK121" s="222">
        <f>ROUND(I121*H121,2)</f>
        <v>0</v>
      </c>
      <c r="BL121" s="14" t="s">
        <v>115</v>
      </c>
      <c r="BM121" s="221" t="s">
        <v>120</v>
      </c>
    </row>
    <row r="122" s="2" customFormat="1" ht="16.5" customHeight="1">
      <c r="A122" s="35"/>
      <c r="B122" s="36"/>
      <c r="C122" s="209" t="s">
        <v>121</v>
      </c>
      <c r="D122" s="209" t="s">
        <v>111</v>
      </c>
      <c r="E122" s="210" t="s">
        <v>122</v>
      </c>
      <c r="F122" s="211" t="s">
        <v>123</v>
      </c>
      <c r="G122" s="212" t="s">
        <v>119</v>
      </c>
      <c r="H122" s="213">
        <v>3</v>
      </c>
      <c r="I122" s="214"/>
      <c r="J122" s="215">
        <f>ROUND(I122*H122,2)</f>
        <v>0</v>
      </c>
      <c r="K122" s="216"/>
      <c r="L122" s="41"/>
      <c r="M122" s="217" t="s">
        <v>1</v>
      </c>
      <c r="N122" s="218" t="s">
        <v>39</v>
      </c>
      <c r="O122" s="88"/>
      <c r="P122" s="219">
        <f>O122*H122</f>
        <v>0</v>
      </c>
      <c r="Q122" s="219">
        <v>0.00157</v>
      </c>
      <c r="R122" s="219">
        <f>Q122*H122</f>
        <v>0.0047099999999999998</v>
      </c>
      <c r="S122" s="219">
        <v>0</v>
      </c>
      <c r="T122" s="220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1" t="s">
        <v>115</v>
      </c>
      <c r="AT122" s="221" t="s">
        <v>111</v>
      </c>
      <c r="AU122" s="221" t="s">
        <v>81</v>
      </c>
      <c r="AY122" s="14" t="s">
        <v>108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4" t="s">
        <v>79</v>
      </c>
      <c r="BK122" s="222">
        <f>ROUND(I122*H122,2)</f>
        <v>0</v>
      </c>
      <c r="BL122" s="14" t="s">
        <v>115</v>
      </c>
      <c r="BM122" s="221" t="s">
        <v>124</v>
      </c>
    </row>
    <row r="123" s="2" customFormat="1" ht="16.5" customHeight="1">
      <c r="A123" s="35"/>
      <c r="B123" s="36"/>
      <c r="C123" s="209" t="s">
        <v>125</v>
      </c>
      <c r="D123" s="209" t="s">
        <v>111</v>
      </c>
      <c r="E123" s="210" t="s">
        <v>126</v>
      </c>
      <c r="F123" s="211" t="s">
        <v>127</v>
      </c>
      <c r="G123" s="212" t="s">
        <v>119</v>
      </c>
      <c r="H123" s="213">
        <v>2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39</v>
      </c>
      <c r="O123" s="88"/>
      <c r="P123" s="219">
        <f>O123*H123</f>
        <v>0</v>
      </c>
      <c r="Q123" s="219">
        <v>0.0020200000000000001</v>
      </c>
      <c r="R123" s="219">
        <f>Q123*H123</f>
        <v>0.0040400000000000002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115</v>
      </c>
      <c r="AT123" s="221" t="s">
        <v>111</v>
      </c>
      <c r="AU123" s="221" t="s">
        <v>81</v>
      </c>
      <c r="AY123" s="14" t="s">
        <v>108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79</v>
      </c>
      <c r="BK123" s="222">
        <f>ROUND(I123*H123,2)</f>
        <v>0</v>
      </c>
      <c r="BL123" s="14" t="s">
        <v>115</v>
      </c>
      <c r="BM123" s="221" t="s">
        <v>128</v>
      </c>
    </row>
    <row r="124" s="2" customFormat="1" ht="16.5" customHeight="1">
      <c r="A124" s="35"/>
      <c r="B124" s="36"/>
      <c r="C124" s="209" t="s">
        <v>129</v>
      </c>
      <c r="D124" s="209" t="s">
        <v>111</v>
      </c>
      <c r="E124" s="210" t="s">
        <v>130</v>
      </c>
      <c r="F124" s="211" t="s">
        <v>131</v>
      </c>
      <c r="G124" s="212" t="s">
        <v>119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39</v>
      </c>
      <c r="O124" s="88"/>
      <c r="P124" s="219">
        <f>O124*H124</f>
        <v>0</v>
      </c>
      <c r="Q124" s="219">
        <v>0.0022599999999999999</v>
      </c>
      <c r="R124" s="219">
        <f>Q124*H124</f>
        <v>0.0022599999999999999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115</v>
      </c>
      <c r="AT124" s="221" t="s">
        <v>111</v>
      </c>
      <c r="AU124" s="221" t="s">
        <v>81</v>
      </c>
      <c r="AY124" s="14" t="s">
        <v>108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79</v>
      </c>
      <c r="BK124" s="222">
        <f>ROUND(I124*H124,2)</f>
        <v>0</v>
      </c>
      <c r="BL124" s="14" t="s">
        <v>115</v>
      </c>
      <c r="BM124" s="221" t="s">
        <v>132</v>
      </c>
    </row>
    <row r="125" s="2" customFormat="1" ht="16.5" customHeight="1">
      <c r="A125" s="35"/>
      <c r="B125" s="36"/>
      <c r="C125" s="209" t="s">
        <v>133</v>
      </c>
      <c r="D125" s="209" t="s">
        <v>111</v>
      </c>
      <c r="E125" s="210" t="s">
        <v>134</v>
      </c>
      <c r="F125" s="211" t="s">
        <v>135</v>
      </c>
      <c r="G125" s="212" t="s">
        <v>114</v>
      </c>
      <c r="H125" s="213">
        <v>20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39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0.0020999999999999999</v>
      </c>
      <c r="T125" s="220">
        <f>S125*H125</f>
        <v>0.041999999999999996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115</v>
      </c>
      <c r="AT125" s="221" t="s">
        <v>111</v>
      </c>
      <c r="AU125" s="221" t="s">
        <v>81</v>
      </c>
      <c r="AY125" s="14" t="s">
        <v>108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79</v>
      </c>
      <c r="BK125" s="222">
        <f>ROUND(I125*H125,2)</f>
        <v>0</v>
      </c>
      <c r="BL125" s="14" t="s">
        <v>115</v>
      </c>
      <c r="BM125" s="221" t="s">
        <v>136</v>
      </c>
    </row>
    <row r="126" s="2" customFormat="1" ht="16.5" customHeight="1">
      <c r="A126" s="35"/>
      <c r="B126" s="36"/>
      <c r="C126" s="209" t="s">
        <v>137</v>
      </c>
      <c r="D126" s="209" t="s">
        <v>111</v>
      </c>
      <c r="E126" s="210" t="s">
        <v>138</v>
      </c>
      <c r="F126" s="211" t="s">
        <v>139</v>
      </c>
      <c r="G126" s="212" t="s">
        <v>114</v>
      </c>
      <c r="H126" s="213">
        <v>19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39</v>
      </c>
      <c r="O126" s="88"/>
      <c r="P126" s="219">
        <f>O126*H126</f>
        <v>0</v>
      </c>
      <c r="Q126" s="219">
        <v>0.00059000000000000003</v>
      </c>
      <c r="R126" s="219">
        <f>Q126*H126</f>
        <v>0.011210000000000001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115</v>
      </c>
      <c r="AT126" s="221" t="s">
        <v>111</v>
      </c>
      <c r="AU126" s="221" t="s">
        <v>81</v>
      </c>
      <c r="AY126" s="14" t="s">
        <v>108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79</v>
      </c>
      <c r="BK126" s="222">
        <f>ROUND(I126*H126,2)</f>
        <v>0</v>
      </c>
      <c r="BL126" s="14" t="s">
        <v>115</v>
      </c>
      <c r="BM126" s="221" t="s">
        <v>140</v>
      </c>
    </row>
    <row r="127" s="2" customFormat="1" ht="16.5" customHeight="1">
      <c r="A127" s="35"/>
      <c r="B127" s="36"/>
      <c r="C127" s="209" t="s">
        <v>141</v>
      </c>
      <c r="D127" s="209" t="s">
        <v>111</v>
      </c>
      <c r="E127" s="210" t="s">
        <v>142</v>
      </c>
      <c r="F127" s="211" t="s">
        <v>143</v>
      </c>
      <c r="G127" s="212" t="s">
        <v>114</v>
      </c>
      <c r="H127" s="213">
        <v>28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39</v>
      </c>
      <c r="O127" s="88"/>
      <c r="P127" s="219">
        <f>O127*H127</f>
        <v>0</v>
      </c>
      <c r="Q127" s="219">
        <v>0.0020100000000000001</v>
      </c>
      <c r="R127" s="219">
        <f>Q127*H127</f>
        <v>0.056280000000000004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115</v>
      </c>
      <c r="AT127" s="221" t="s">
        <v>111</v>
      </c>
      <c r="AU127" s="221" t="s">
        <v>81</v>
      </c>
      <c r="AY127" s="14" t="s">
        <v>108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79</v>
      </c>
      <c r="BK127" s="222">
        <f>ROUND(I127*H127,2)</f>
        <v>0</v>
      </c>
      <c r="BL127" s="14" t="s">
        <v>115</v>
      </c>
      <c r="BM127" s="221" t="s">
        <v>144</v>
      </c>
    </row>
    <row r="128" s="2" customFormat="1" ht="16.5" customHeight="1">
      <c r="A128" s="35"/>
      <c r="B128" s="36"/>
      <c r="C128" s="209" t="s">
        <v>145</v>
      </c>
      <c r="D128" s="209" t="s">
        <v>111</v>
      </c>
      <c r="E128" s="210" t="s">
        <v>146</v>
      </c>
      <c r="F128" s="211" t="s">
        <v>147</v>
      </c>
      <c r="G128" s="212" t="s">
        <v>114</v>
      </c>
      <c r="H128" s="213">
        <v>9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39</v>
      </c>
      <c r="O128" s="88"/>
      <c r="P128" s="219">
        <f>O128*H128</f>
        <v>0</v>
      </c>
      <c r="Q128" s="219">
        <v>0.00040999999999999999</v>
      </c>
      <c r="R128" s="219">
        <f>Q128*H128</f>
        <v>0.0036899999999999997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115</v>
      </c>
      <c r="AT128" s="221" t="s">
        <v>111</v>
      </c>
      <c r="AU128" s="221" t="s">
        <v>81</v>
      </c>
      <c r="AY128" s="14" t="s">
        <v>108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79</v>
      </c>
      <c r="BK128" s="222">
        <f>ROUND(I128*H128,2)</f>
        <v>0</v>
      </c>
      <c r="BL128" s="14" t="s">
        <v>115</v>
      </c>
      <c r="BM128" s="221" t="s">
        <v>148</v>
      </c>
    </row>
    <row r="129" s="2" customFormat="1" ht="16.5" customHeight="1">
      <c r="A129" s="35"/>
      <c r="B129" s="36"/>
      <c r="C129" s="209" t="s">
        <v>149</v>
      </c>
      <c r="D129" s="209" t="s">
        <v>111</v>
      </c>
      <c r="E129" s="210" t="s">
        <v>150</v>
      </c>
      <c r="F129" s="211" t="s">
        <v>151</v>
      </c>
      <c r="G129" s="212" t="s">
        <v>114</v>
      </c>
      <c r="H129" s="213">
        <v>12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39</v>
      </c>
      <c r="O129" s="88"/>
      <c r="P129" s="219">
        <f>O129*H129</f>
        <v>0</v>
      </c>
      <c r="Q129" s="219">
        <v>0.00048000000000000001</v>
      </c>
      <c r="R129" s="219">
        <f>Q129*H129</f>
        <v>0.0057600000000000004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115</v>
      </c>
      <c r="AT129" s="221" t="s">
        <v>111</v>
      </c>
      <c r="AU129" s="221" t="s">
        <v>81</v>
      </c>
      <c r="AY129" s="14" t="s">
        <v>108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79</v>
      </c>
      <c r="BK129" s="222">
        <f>ROUND(I129*H129,2)</f>
        <v>0</v>
      </c>
      <c r="BL129" s="14" t="s">
        <v>115</v>
      </c>
      <c r="BM129" s="221" t="s">
        <v>152</v>
      </c>
    </row>
    <row r="130" s="2" customFormat="1" ht="16.5" customHeight="1">
      <c r="A130" s="35"/>
      <c r="B130" s="36"/>
      <c r="C130" s="209" t="s">
        <v>153</v>
      </c>
      <c r="D130" s="209" t="s">
        <v>111</v>
      </c>
      <c r="E130" s="210" t="s">
        <v>154</v>
      </c>
      <c r="F130" s="211" t="s">
        <v>155</v>
      </c>
      <c r="G130" s="212" t="s">
        <v>119</v>
      </c>
      <c r="H130" s="213">
        <v>12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39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115</v>
      </c>
      <c r="AT130" s="221" t="s">
        <v>111</v>
      </c>
      <c r="AU130" s="221" t="s">
        <v>81</v>
      </c>
      <c r="AY130" s="14" t="s">
        <v>108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79</v>
      </c>
      <c r="BK130" s="222">
        <f>ROUND(I130*H130,2)</f>
        <v>0</v>
      </c>
      <c r="BL130" s="14" t="s">
        <v>115</v>
      </c>
      <c r="BM130" s="221" t="s">
        <v>156</v>
      </c>
    </row>
    <row r="131" s="2" customFormat="1" ht="16.5" customHeight="1">
      <c r="A131" s="35"/>
      <c r="B131" s="36"/>
      <c r="C131" s="209" t="s">
        <v>157</v>
      </c>
      <c r="D131" s="209" t="s">
        <v>111</v>
      </c>
      <c r="E131" s="210" t="s">
        <v>158</v>
      </c>
      <c r="F131" s="211" t="s">
        <v>159</v>
      </c>
      <c r="G131" s="212" t="s">
        <v>119</v>
      </c>
      <c r="H131" s="213">
        <v>4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39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115</v>
      </c>
      <c r="AT131" s="221" t="s">
        <v>111</v>
      </c>
      <c r="AU131" s="221" t="s">
        <v>81</v>
      </c>
      <c r="AY131" s="14" t="s">
        <v>108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79</v>
      </c>
      <c r="BK131" s="222">
        <f>ROUND(I131*H131,2)</f>
        <v>0</v>
      </c>
      <c r="BL131" s="14" t="s">
        <v>115</v>
      </c>
      <c r="BM131" s="221" t="s">
        <v>160</v>
      </c>
    </row>
    <row r="132" s="2" customFormat="1" ht="21.75" customHeight="1">
      <c r="A132" s="35"/>
      <c r="B132" s="36"/>
      <c r="C132" s="209" t="s">
        <v>161</v>
      </c>
      <c r="D132" s="209" t="s">
        <v>111</v>
      </c>
      <c r="E132" s="210" t="s">
        <v>162</v>
      </c>
      <c r="F132" s="211" t="s">
        <v>163</v>
      </c>
      <c r="G132" s="212" t="s">
        <v>119</v>
      </c>
      <c r="H132" s="213">
        <v>5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39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115</v>
      </c>
      <c r="AT132" s="221" t="s">
        <v>111</v>
      </c>
      <c r="AU132" s="221" t="s">
        <v>81</v>
      </c>
      <c r="AY132" s="14" t="s">
        <v>108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79</v>
      </c>
      <c r="BK132" s="222">
        <f>ROUND(I132*H132,2)</f>
        <v>0</v>
      </c>
      <c r="BL132" s="14" t="s">
        <v>115</v>
      </c>
      <c r="BM132" s="221" t="s">
        <v>164</v>
      </c>
    </row>
    <row r="133" s="2" customFormat="1" ht="16.5" customHeight="1">
      <c r="A133" s="35"/>
      <c r="B133" s="36"/>
      <c r="C133" s="209" t="s">
        <v>165</v>
      </c>
      <c r="D133" s="209" t="s">
        <v>111</v>
      </c>
      <c r="E133" s="210" t="s">
        <v>166</v>
      </c>
      <c r="F133" s="211" t="s">
        <v>167</v>
      </c>
      <c r="G133" s="212" t="s">
        <v>119</v>
      </c>
      <c r="H133" s="213">
        <v>4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39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0.0030999999999999999</v>
      </c>
      <c r="T133" s="220">
        <f>S133*H133</f>
        <v>0.0124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115</v>
      </c>
      <c r="AT133" s="221" t="s">
        <v>111</v>
      </c>
      <c r="AU133" s="221" t="s">
        <v>81</v>
      </c>
      <c r="AY133" s="14" t="s">
        <v>108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79</v>
      </c>
      <c r="BK133" s="222">
        <f>ROUND(I133*H133,2)</f>
        <v>0</v>
      </c>
      <c r="BL133" s="14" t="s">
        <v>115</v>
      </c>
      <c r="BM133" s="221" t="s">
        <v>168</v>
      </c>
    </row>
    <row r="134" s="2" customFormat="1" ht="21.75" customHeight="1">
      <c r="A134" s="35"/>
      <c r="B134" s="36"/>
      <c r="C134" s="209" t="s">
        <v>8</v>
      </c>
      <c r="D134" s="209" t="s">
        <v>111</v>
      </c>
      <c r="E134" s="210" t="s">
        <v>169</v>
      </c>
      <c r="F134" s="211" t="s">
        <v>170</v>
      </c>
      <c r="G134" s="212" t="s">
        <v>119</v>
      </c>
      <c r="H134" s="213">
        <v>1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39</v>
      </c>
      <c r="O134" s="88"/>
      <c r="P134" s="219">
        <f>O134*H134</f>
        <v>0</v>
      </c>
      <c r="Q134" s="219">
        <v>0.00022000000000000001</v>
      </c>
      <c r="R134" s="219">
        <f>Q134*H134</f>
        <v>0.00022000000000000001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115</v>
      </c>
      <c r="AT134" s="221" t="s">
        <v>111</v>
      </c>
      <c r="AU134" s="221" t="s">
        <v>81</v>
      </c>
      <c r="AY134" s="14" t="s">
        <v>108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79</v>
      </c>
      <c r="BK134" s="222">
        <f>ROUND(I134*H134,2)</f>
        <v>0</v>
      </c>
      <c r="BL134" s="14" t="s">
        <v>115</v>
      </c>
      <c r="BM134" s="221" t="s">
        <v>171</v>
      </c>
    </row>
    <row r="135" s="2" customFormat="1" ht="21.75" customHeight="1">
      <c r="A135" s="35"/>
      <c r="B135" s="36"/>
      <c r="C135" s="209" t="s">
        <v>115</v>
      </c>
      <c r="D135" s="209" t="s">
        <v>111</v>
      </c>
      <c r="E135" s="210" t="s">
        <v>172</v>
      </c>
      <c r="F135" s="211" t="s">
        <v>173</v>
      </c>
      <c r="G135" s="212" t="s">
        <v>174</v>
      </c>
      <c r="H135" s="213">
        <v>0.104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39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115</v>
      </c>
      <c r="AT135" s="221" t="s">
        <v>111</v>
      </c>
      <c r="AU135" s="221" t="s">
        <v>81</v>
      </c>
      <c r="AY135" s="14" t="s">
        <v>108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79</v>
      </c>
      <c r="BK135" s="222">
        <f>ROUND(I135*H135,2)</f>
        <v>0</v>
      </c>
      <c r="BL135" s="14" t="s">
        <v>115</v>
      </c>
      <c r="BM135" s="221" t="s">
        <v>175</v>
      </c>
    </row>
    <row r="136" s="12" customFormat="1" ht="22.8" customHeight="1">
      <c r="A136" s="12"/>
      <c r="B136" s="193"/>
      <c r="C136" s="194"/>
      <c r="D136" s="195" t="s">
        <v>73</v>
      </c>
      <c r="E136" s="207" t="s">
        <v>176</v>
      </c>
      <c r="F136" s="207" t="s">
        <v>177</v>
      </c>
      <c r="G136" s="194"/>
      <c r="H136" s="194"/>
      <c r="I136" s="197"/>
      <c r="J136" s="208">
        <f>BK136</f>
        <v>0</v>
      </c>
      <c r="K136" s="194"/>
      <c r="L136" s="199"/>
      <c r="M136" s="200"/>
      <c r="N136" s="201"/>
      <c r="O136" s="201"/>
      <c r="P136" s="202">
        <f>SUM(P137:P163)</f>
        <v>0</v>
      </c>
      <c r="Q136" s="201"/>
      <c r="R136" s="202">
        <f>SUM(R137:R163)</f>
        <v>0.18368999999999999</v>
      </c>
      <c r="S136" s="201"/>
      <c r="T136" s="203">
        <f>SUM(T137:T163)</f>
        <v>0.14484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4" t="s">
        <v>81</v>
      </c>
      <c r="AT136" s="205" t="s">
        <v>73</v>
      </c>
      <c r="AU136" s="205" t="s">
        <v>79</v>
      </c>
      <c r="AY136" s="204" t="s">
        <v>108</v>
      </c>
      <c r="BK136" s="206">
        <f>SUM(BK137:BK163)</f>
        <v>0</v>
      </c>
    </row>
    <row r="137" s="2" customFormat="1" ht="21.75" customHeight="1">
      <c r="A137" s="35"/>
      <c r="B137" s="36"/>
      <c r="C137" s="209" t="s">
        <v>178</v>
      </c>
      <c r="D137" s="209" t="s">
        <v>111</v>
      </c>
      <c r="E137" s="210" t="s">
        <v>179</v>
      </c>
      <c r="F137" s="211" t="s">
        <v>180</v>
      </c>
      <c r="G137" s="212" t="s">
        <v>114</v>
      </c>
      <c r="H137" s="213">
        <v>40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39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0.0021299999999999999</v>
      </c>
      <c r="T137" s="220">
        <f>S137*H137</f>
        <v>0.085199999999999998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115</v>
      </c>
      <c r="AT137" s="221" t="s">
        <v>111</v>
      </c>
      <c r="AU137" s="221" t="s">
        <v>81</v>
      </c>
      <c r="AY137" s="14" t="s">
        <v>108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79</v>
      </c>
      <c r="BK137" s="222">
        <f>ROUND(I137*H137,2)</f>
        <v>0</v>
      </c>
      <c r="BL137" s="14" t="s">
        <v>115</v>
      </c>
      <c r="BM137" s="221" t="s">
        <v>181</v>
      </c>
    </row>
    <row r="138" s="2" customFormat="1" ht="21.75" customHeight="1">
      <c r="A138" s="35"/>
      <c r="B138" s="36"/>
      <c r="C138" s="209" t="s">
        <v>182</v>
      </c>
      <c r="D138" s="209" t="s">
        <v>111</v>
      </c>
      <c r="E138" s="210" t="s">
        <v>183</v>
      </c>
      <c r="F138" s="211" t="s">
        <v>184</v>
      </c>
      <c r="G138" s="212" t="s">
        <v>114</v>
      </c>
      <c r="H138" s="213">
        <v>12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39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0.0049699999999999996</v>
      </c>
      <c r="T138" s="220">
        <f>S138*H138</f>
        <v>0.059639999999999999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115</v>
      </c>
      <c r="AT138" s="221" t="s">
        <v>111</v>
      </c>
      <c r="AU138" s="221" t="s">
        <v>81</v>
      </c>
      <c r="AY138" s="14" t="s">
        <v>108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79</v>
      </c>
      <c r="BK138" s="222">
        <f>ROUND(I138*H138,2)</f>
        <v>0</v>
      </c>
      <c r="BL138" s="14" t="s">
        <v>115</v>
      </c>
      <c r="BM138" s="221" t="s">
        <v>185</v>
      </c>
    </row>
    <row r="139" s="2" customFormat="1" ht="21.75" customHeight="1">
      <c r="A139" s="35"/>
      <c r="B139" s="36"/>
      <c r="C139" s="209" t="s">
        <v>186</v>
      </c>
      <c r="D139" s="209" t="s">
        <v>111</v>
      </c>
      <c r="E139" s="210" t="s">
        <v>187</v>
      </c>
      <c r="F139" s="211" t="s">
        <v>188</v>
      </c>
      <c r="G139" s="212" t="s">
        <v>189</v>
      </c>
      <c r="H139" s="213">
        <v>2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39</v>
      </c>
      <c r="O139" s="88"/>
      <c r="P139" s="219">
        <f>O139*H139</f>
        <v>0</v>
      </c>
      <c r="Q139" s="219">
        <v>0.0033600000000000001</v>
      </c>
      <c r="R139" s="219">
        <f>Q139*H139</f>
        <v>0.0067200000000000003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115</v>
      </c>
      <c r="AT139" s="221" t="s">
        <v>111</v>
      </c>
      <c r="AU139" s="221" t="s">
        <v>81</v>
      </c>
      <c r="AY139" s="14" t="s">
        <v>108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79</v>
      </c>
      <c r="BK139" s="222">
        <f>ROUND(I139*H139,2)</f>
        <v>0</v>
      </c>
      <c r="BL139" s="14" t="s">
        <v>115</v>
      </c>
      <c r="BM139" s="221" t="s">
        <v>190</v>
      </c>
    </row>
    <row r="140" s="2" customFormat="1" ht="21.75" customHeight="1">
      <c r="A140" s="35"/>
      <c r="B140" s="36"/>
      <c r="C140" s="209" t="s">
        <v>191</v>
      </c>
      <c r="D140" s="209" t="s">
        <v>111</v>
      </c>
      <c r="E140" s="210" t="s">
        <v>192</v>
      </c>
      <c r="F140" s="211" t="s">
        <v>193</v>
      </c>
      <c r="G140" s="212" t="s">
        <v>189</v>
      </c>
      <c r="H140" s="213">
        <v>1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39</v>
      </c>
      <c r="O140" s="88"/>
      <c r="P140" s="219">
        <f>O140*H140</f>
        <v>0</v>
      </c>
      <c r="Q140" s="219">
        <v>0.0052399999999999999</v>
      </c>
      <c r="R140" s="219">
        <f>Q140*H140</f>
        <v>0.0052399999999999999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115</v>
      </c>
      <c r="AT140" s="221" t="s">
        <v>111</v>
      </c>
      <c r="AU140" s="221" t="s">
        <v>81</v>
      </c>
      <c r="AY140" s="14" t="s">
        <v>108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79</v>
      </c>
      <c r="BK140" s="222">
        <f>ROUND(I140*H140,2)</f>
        <v>0</v>
      </c>
      <c r="BL140" s="14" t="s">
        <v>115</v>
      </c>
      <c r="BM140" s="221" t="s">
        <v>194</v>
      </c>
    </row>
    <row r="141" s="2" customFormat="1" ht="21.75" customHeight="1">
      <c r="A141" s="35"/>
      <c r="B141" s="36"/>
      <c r="C141" s="209" t="s">
        <v>7</v>
      </c>
      <c r="D141" s="209" t="s">
        <v>111</v>
      </c>
      <c r="E141" s="210" t="s">
        <v>195</v>
      </c>
      <c r="F141" s="211" t="s">
        <v>196</v>
      </c>
      <c r="G141" s="212" t="s">
        <v>119</v>
      </c>
      <c r="H141" s="213">
        <v>3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39</v>
      </c>
      <c r="O141" s="88"/>
      <c r="P141" s="219">
        <f>O141*H141</f>
        <v>0</v>
      </c>
      <c r="Q141" s="219">
        <v>0.00042999999999999999</v>
      </c>
      <c r="R141" s="219">
        <f>Q141*H141</f>
        <v>0.0012899999999999999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115</v>
      </c>
      <c r="AT141" s="221" t="s">
        <v>111</v>
      </c>
      <c r="AU141" s="221" t="s">
        <v>81</v>
      </c>
      <c r="AY141" s="14" t="s">
        <v>108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79</v>
      </c>
      <c r="BK141" s="222">
        <f>ROUND(I141*H141,2)</f>
        <v>0</v>
      </c>
      <c r="BL141" s="14" t="s">
        <v>115</v>
      </c>
      <c r="BM141" s="221" t="s">
        <v>197</v>
      </c>
    </row>
    <row r="142" s="2" customFormat="1" ht="21.75" customHeight="1">
      <c r="A142" s="35"/>
      <c r="B142" s="36"/>
      <c r="C142" s="209" t="s">
        <v>198</v>
      </c>
      <c r="D142" s="209" t="s">
        <v>111</v>
      </c>
      <c r="E142" s="210" t="s">
        <v>199</v>
      </c>
      <c r="F142" s="211" t="s">
        <v>200</v>
      </c>
      <c r="G142" s="212" t="s">
        <v>119</v>
      </c>
      <c r="H142" s="213">
        <v>1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39</v>
      </c>
      <c r="O142" s="88"/>
      <c r="P142" s="219">
        <f>O142*H142</f>
        <v>0</v>
      </c>
      <c r="Q142" s="219">
        <v>0.00155</v>
      </c>
      <c r="R142" s="219">
        <f>Q142*H142</f>
        <v>0.00155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115</v>
      </c>
      <c r="AT142" s="221" t="s">
        <v>111</v>
      </c>
      <c r="AU142" s="221" t="s">
        <v>81</v>
      </c>
      <c r="AY142" s="14" t="s">
        <v>108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79</v>
      </c>
      <c r="BK142" s="222">
        <f>ROUND(I142*H142,2)</f>
        <v>0</v>
      </c>
      <c r="BL142" s="14" t="s">
        <v>115</v>
      </c>
      <c r="BM142" s="221" t="s">
        <v>201</v>
      </c>
    </row>
    <row r="143" s="2" customFormat="1" ht="21.75" customHeight="1">
      <c r="A143" s="35"/>
      <c r="B143" s="36"/>
      <c r="C143" s="209" t="s">
        <v>202</v>
      </c>
      <c r="D143" s="209" t="s">
        <v>111</v>
      </c>
      <c r="E143" s="210" t="s">
        <v>203</v>
      </c>
      <c r="F143" s="211" t="s">
        <v>204</v>
      </c>
      <c r="G143" s="212" t="s">
        <v>119</v>
      </c>
      <c r="H143" s="213">
        <v>1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39</v>
      </c>
      <c r="O143" s="88"/>
      <c r="P143" s="219">
        <f>O143*H143</f>
        <v>0</v>
      </c>
      <c r="Q143" s="219">
        <v>0.0016800000000000001</v>
      </c>
      <c r="R143" s="219">
        <f>Q143*H143</f>
        <v>0.0016800000000000001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115</v>
      </c>
      <c r="AT143" s="221" t="s">
        <v>111</v>
      </c>
      <c r="AU143" s="221" t="s">
        <v>81</v>
      </c>
      <c r="AY143" s="14" t="s">
        <v>108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79</v>
      </c>
      <c r="BK143" s="222">
        <f>ROUND(I143*H143,2)</f>
        <v>0</v>
      </c>
      <c r="BL143" s="14" t="s">
        <v>115</v>
      </c>
      <c r="BM143" s="221" t="s">
        <v>205</v>
      </c>
    </row>
    <row r="144" s="2" customFormat="1" ht="21.75" customHeight="1">
      <c r="A144" s="35"/>
      <c r="B144" s="36"/>
      <c r="C144" s="209" t="s">
        <v>206</v>
      </c>
      <c r="D144" s="209" t="s">
        <v>111</v>
      </c>
      <c r="E144" s="210" t="s">
        <v>207</v>
      </c>
      <c r="F144" s="211" t="s">
        <v>208</v>
      </c>
      <c r="G144" s="212" t="s">
        <v>114</v>
      </c>
      <c r="H144" s="213">
        <v>14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39</v>
      </c>
      <c r="O144" s="88"/>
      <c r="P144" s="219">
        <f>O144*H144</f>
        <v>0</v>
      </c>
      <c r="Q144" s="219">
        <v>0.00051000000000000004</v>
      </c>
      <c r="R144" s="219">
        <f>Q144*H144</f>
        <v>0.0071400000000000005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115</v>
      </c>
      <c r="AT144" s="221" t="s">
        <v>111</v>
      </c>
      <c r="AU144" s="221" t="s">
        <v>81</v>
      </c>
      <c r="AY144" s="14" t="s">
        <v>108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79</v>
      </c>
      <c r="BK144" s="222">
        <f>ROUND(I144*H144,2)</f>
        <v>0</v>
      </c>
      <c r="BL144" s="14" t="s">
        <v>115</v>
      </c>
      <c r="BM144" s="221" t="s">
        <v>209</v>
      </c>
    </row>
    <row r="145" s="2" customFormat="1" ht="21.75" customHeight="1">
      <c r="A145" s="35"/>
      <c r="B145" s="36"/>
      <c r="C145" s="209" t="s">
        <v>210</v>
      </c>
      <c r="D145" s="209" t="s">
        <v>111</v>
      </c>
      <c r="E145" s="210" t="s">
        <v>211</v>
      </c>
      <c r="F145" s="211" t="s">
        <v>212</v>
      </c>
      <c r="G145" s="212" t="s">
        <v>114</v>
      </c>
      <c r="H145" s="213">
        <v>54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39</v>
      </c>
      <c r="O145" s="88"/>
      <c r="P145" s="219">
        <f>O145*H145</f>
        <v>0</v>
      </c>
      <c r="Q145" s="219">
        <v>0.00084000000000000003</v>
      </c>
      <c r="R145" s="219">
        <f>Q145*H145</f>
        <v>0.045360000000000004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115</v>
      </c>
      <c r="AT145" s="221" t="s">
        <v>111</v>
      </c>
      <c r="AU145" s="221" t="s">
        <v>81</v>
      </c>
      <c r="AY145" s="14" t="s">
        <v>108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79</v>
      </c>
      <c r="BK145" s="222">
        <f>ROUND(I145*H145,2)</f>
        <v>0</v>
      </c>
      <c r="BL145" s="14" t="s">
        <v>115</v>
      </c>
      <c r="BM145" s="221" t="s">
        <v>213</v>
      </c>
    </row>
    <row r="146" s="2" customFormat="1" ht="21.75" customHeight="1">
      <c r="A146" s="35"/>
      <c r="B146" s="36"/>
      <c r="C146" s="209" t="s">
        <v>214</v>
      </c>
      <c r="D146" s="209" t="s">
        <v>111</v>
      </c>
      <c r="E146" s="210" t="s">
        <v>215</v>
      </c>
      <c r="F146" s="211" t="s">
        <v>216</v>
      </c>
      <c r="G146" s="212" t="s">
        <v>114</v>
      </c>
      <c r="H146" s="213">
        <v>27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39</v>
      </c>
      <c r="O146" s="88"/>
      <c r="P146" s="219">
        <f>O146*H146</f>
        <v>0</v>
      </c>
      <c r="Q146" s="219">
        <v>0.00116</v>
      </c>
      <c r="R146" s="219">
        <f>Q146*H146</f>
        <v>0.031320000000000001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115</v>
      </c>
      <c r="AT146" s="221" t="s">
        <v>111</v>
      </c>
      <c r="AU146" s="221" t="s">
        <v>81</v>
      </c>
      <c r="AY146" s="14" t="s">
        <v>108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79</v>
      </c>
      <c r="BK146" s="222">
        <f>ROUND(I146*H146,2)</f>
        <v>0</v>
      </c>
      <c r="BL146" s="14" t="s">
        <v>115</v>
      </c>
      <c r="BM146" s="221" t="s">
        <v>217</v>
      </c>
    </row>
    <row r="147" s="2" customFormat="1" ht="21.75" customHeight="1">
      <c r="A147" s="35"/>
      <c r="B147" s="36"/>
      <c r="C147" s="209" t="s">
        <v>218</v>
      </c>
      <c r="D147" s="209" t="s">
        <v>111</v>
      </c>
      <c r="E147" s="210" t="s">
        <v>219</v>
      </c>
      <c r="F147" s="211" t="s">
        <v>220</v>
      </c>
      <c r="G147" s="212" t="s">
        <v>114</v>
      </c>
      <c r="H147" s="213">
        <v>14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39</v>
      </c>
      <c r="O147" s="88"/>
      <c r="P147" s="219">
        <f>O147*H147</f>
        <v>0</v>
      </c>
      <c r="Q147" s="219">
        <v>0.0014400000000000001</v>
      </c>
      <c r="R147" s="219">
        <f>Q147*H147</f>
        <v>0.020160000000000001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115</v>
      </c>
      <c r="AT147" s="221" t="s">
        <v>111</v>
      </c>
      <c r="AU147" s="221" t="s">
        <v>81</v>
      </c>
      <c r="AY147" s="14" t="s">
        <v>108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79</v>
      </c>
      <c r="BK147" s="222">
        <f>ROUND(I147*H147,2)</f>
        <v>0</v>
      </c>
      <c r="BL147" s="14" t="s">
        <v>115</v>
      </c>
      <c r="BM147" s="221" t="s">
        <v>221</v>
      </c>
    </row>
    <row r="148" s="2" customFormat="1" ht="33" customHeight="1">
      <c r="A148" s="35"/>
      <c r="B148" s="36"/>
      <c r="C148" s="209" t="s">
        <v>222</v>
      </c>
      <c r="D148" s="209" t="s">
        <v>111</v>
      </c>
      <c r="E148" s="210" t="s">
        <v>223</v>
      </c>
      <c r="F148" s="211" t="s">
        <v>224</v>
      </c>
      <c r="G148" s="212" t="s">
        <v>114</v>
      </c>
      <c r="H148" s="213">
        <v>31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39</v>
      </c>
      <c r="O148" s="88"/>
      <c r="P148" s="219">
        <f>O148*H148</f>
        <v>0</v>
      </c>
      <c r="Q148" s="219">
        <v>4.0000000000000003E-05</v>
      </c>
      <c r="R148" s="219">
        <f>Q148*H148</f>
        <v>0.00124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115</v>
      </c>
      <c r="AT148" s="221" t="s">
        <v>111</v>
      </c>
      <c r="AU148" s="221" t="s">
        <v>81</v>
      </c>
      <c r="AY148" s="14" t="s">
        <v>108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79</v>
      </c>
      <c r="BK148" s="222">
        <f>ROUND(I148*H148,2)</f>
        <v>0</v>
      </c>
      <c r="BL148" s="14" t="s">
        <v>115</v>
      </c>
      <c r="BM148" s="221" t="s">
        <v>225</v>
      </c>
    </row>
    <row r="149" s="2" customFormat="1" ht="33" customHeight="1">
      <c r="A149" s="35"/>
      <c r="B149" s="36"/>
      <c r="C149" s="209" t="s">
        <v>226</v>
      </c>
      <c r="D149" s="209" t="s">
        <v>111</v>
      </c>
      <c r="E149" s="210" t="s">
        <v>227</v>
      </c>
      <c r="F149" s="211" t="s">
        <v>228</v>
      </c>
      <c r="G149" s="212" t="s">
        <v>114</v>
      </c>
      <c r="H149" s="213">
        <v>10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39</v>
      </c>
      <c r="O149" s="88"/>
      <c r="P149" s="219">
        <f>O149*H149</f>
        <v>0</v>
      </c>
      <c r="Q149" s="219">
        <v>4.0000000000000003E-05</v>
      </c>
      <c r="R149" s="219">
        <f>Q149*H149</f>
        <v>0.00040000000000000002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115</v>
      </c>
      <c r="AT149" s="221" t="s">
        <v>111</v>
      </c>
      <c r="AU149" s="221" t="s">
        <v>81</v>
      </c>
      <c r="AY149" s="14" t="s">
        <v>108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79</v>
      </c>
      <c r="BK149" s="222">
        <f>ROUND(I149*H149,2)</f>
        <v>0</v>
      </c>
      <c r="BL149" s="14" t="s">
        <v>115</v>
      </c>
      <c r="BM149" s="221" t="s">
        <v>229</v>
      </c>
    </row>
    <row r="150" s="2" customFormat="1" ht="33" customHeight="1">
      <c r="A150" s="35"/>
      <c r="B150" s="36"/>
      <c r="C150" s="209" t="s">
        <v>230</v>
      </c>
      <c r="D150" s="209" t="s">
        <v>111</v>
      </c>
      <c r="E150" s="210" t="s">
        <v>231</v>
      </c>
      <c r="F150" s="211" t="s">
        <v>232</v>
      </c>
      <c r="G150" s="212" t="s">
        <v>114</v>
      </c>
      <c r="H150" s="213">
        <v>25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39</v>
      </c>
      <c r="O150" s="88"/>
      <c r="P150" s="219">
        <f>O150*H150</f>
        <v>0</v>
      </c>
      <c r="Q150" s="219">
        <v>5.0000000000000002E-05</v>
      </c>
      <c r="R150" s="219">
        <f>Q150*H150</f>
        <v>0.00125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115</v>
      </c>
      <c r="AT150" s="221" t="s">
        <v>111</v>
      </c>
      <c r="AU150" s="221" t="s">
        <v>81</v>
      </c>
      <c r="AY150" s="14" t="s">
        <v>108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79</v>
      </c>
      <c r="BK150" s="222">
        <f>ROUND(I150*H150,2)</f>
        <v>0</v>
      </c>
      <c r="BL150" s="14" t="s">
        <v>115</v>
      </c>
      <c r="BM150" s="221" t="s">
        <v>233</v>
      </c>
    </row>
    <row r="151" s="2" customFormat="1" ht="33" customHeight="1">
      <c r="A151" s="35"/>
      <c r="B151" s="36"/>
      <c r="C151" s="209" t="s">
        <v>234</v>
      </c>
      <c r="D151" s="209" t="s">
        <v>111</v>
      </c>
      <c r="E151" s="210" t="s">
        <v>235</v>
      </c>
      <c r="F151" s="211" t="s">
        <v>236</v>
      </c>
      <c r="G151" s="212" t="s">
        <v>114</v>
      </c>
      <c r="H151" s="213">
        <v>21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39</v>
      </c>
      <c r="O151" s="88"/>
      <c r="P151" s="219">
        <f>O151*H151</f>
        <v>0</v>
      </c>
      <c r="Q151" s="219">
        <v>6.9999999999999994E-05</v>
      </c>
      <c r="R151" s="219">
        <f>Q151*H151</f>
        <v>0.00147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115</v>
      </c>
      <c r="AT151" s="221" t="s">
        <v>111</v>
      </c>
      <c r="AU151" s="221" t="s">
        <v>81</v>
      </c>
      <c r="AY151" s="14" t="s">
        <v>108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79</v>
      </c>
      <c r="BK151" s="222">
        <f>ROUND(I151*H151,2)</f>
        <v>0</v>
      </c>
      <c r="BL151" s="14" t="s">
        <v>115</v>
      </c>
      <c r="BM151" s="221" t="s">
        <v>237</v>
      </c>
    </row>
    <row r="152" s="2" customFormat="1" ht="33" customHeight="1">
      <c r="A152" s="35"/>
      <c r="B152" s="36"/>
      <c r="C152" s="209" t="s">
        <v>238</v>
      </c>
      <c r="D152" s="209" t="s">
        <v>111</v>
      </c>
      <c r="E152" s="210" t="s">
        <v>239</v>
      </c>
      <c r="F152" s="211" t="s">
        <v>240</v>
      </c>
      <c r="G152" s="212" t="s">
        <v>114</v>
      </c>
      <c r="H152" s="213">
        <v>10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39</v>
      </c>
      <c r="O152" s="88"/>
      <c r="P152" s="219">
        <f>O152*H152</f>
        <v>0</v>
      </c>
      <c r="Q152" s="219">
        <v>6.9999999999999994E-05</v>
      </c>
      <c r="R152" s="219">
        <f>Q152*H152</f>
        <v>0.00069999999999999988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115</v>
      </c>
      <c r="AT152" s="221" t="s">
        <v>111</v>
      </c>
      <c r="AU152" s="221" t="s">
        <v>81</v>
      </c>
      <c r="AY152" s="14" t="s">
        <v>108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79</v>
      </c>
      <c r="BK152" s="222">
        <f>ROUND(I152*H152,2)</f>
        <v>0</v>
      </c>
      <c r="BL152" s="14" t="s">
        <v>115</v>
      </c>
      <c r="BM152" s="221" t="s">
        <v>241</v>
      </c>
    </row>
    <row r="153" s="2" customFormat="1" ht="33" customHeight="1">
      <c r="A153" s="35"/>
      <c r="B153" s="36"/>
      <c r="C153" s="209" t="s">
        <v>242</v>
      </c>
      <c r="D153" s="209" t="s">
        <v>111</v>
      </c>
      <c r="E153" s="210" t="s">
        <v>243</v>
      </c>
      <c r="F153" s="211" t="s">
        <v>244</v>
      </c>
      <c r="G153" s="212" t="s">
        <v>114</v>
      </c>
      <c r="H153" s="213">
        <v>6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39</v>
      </c>
      <c r="O153" s="88"/>
      <c r="P153" s="219">
        <f>O153*H153</f>
        <v>0</v>
      </c>
      <c r="Q153" s="219">
        <v>9.0000000000000006E-05</v>
      </c>
      <c r="R153" s="219">
        <f>Q153*H153</f>
        <v>0.00054000000000000001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115</v>
      </c>
      <c r="AT153" s="221" t="s">
        <v>111</v>
      </c>
      <c r="AU153" s="221" t="s">
        <v>81</v>
      </c>
      <c r="AY153" s="14" t="s">
        <v>108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79</v>
      </c>
      <c r="BK153" s="222">
        <f>ROUND(I153*H153,2)</f>
        <v>0</v>
      </c>
      <c r="BL153" s="14" t="s">
        <v>115</v>
      </c>
      <c r="BM153" s="221" t="s">
        <v>245</v>
      </c>
    </row>
    <row r="154" s="2" customFormat="1" ht="16.5" customHeight="1">
      <c r="A154" s="35"/>
      <c r="B154" s="36"/>
      <c r="C154" s="209" t="s">
        <v>246</v>
      </c>
      <c r="D154" s="209" t="s">
        <v>111</v>
      </c>
      <c r="E154" s="210" t="s">
        <v>247</v>
      </c>
      <c r="F154" s="211" t="s">
        <v>248</v>
      </c>
      <c r="G154" s="212" t="s">
        <v>119</v>
      </c>
      <c r="H154" s="213">
        <v>37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39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115</v>
      </c>
      <c r="AT154" s="221" t="s">
        <v>111</v>
      </c>
      <c r="AU154" s="221" t="s">
        <v>81</v>
      </c>
      <c r="AY154" s="14" t="s">
        <v>108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79</v>
      </c>
      <c r="BK154" s="222">
        <f>ROUND(I154*H154,2)</f>
        <v>0</v>
      </c>
      <c r="BL154" s="14" t="s">
        <v>115</v>
      </c>
      <c r="BM154" s="221" t="s">
        <v>249</v>
      </c>
    </row>
    <row r="155" s="2" customFormat="1" ht="21.75" customHeight="1">
      <c r="A155" s="35"/>
      <c r="B155" s="36"/>
      <c r="C155" s="209" t="s">
        <v>250</v>
      </c>
      <c r="D155" s="209" t="s">
        <v>111</v>
      </c>
      <c r="E155" s="210" t="s">
        <v>251</v>
      </c>
      <c r="F155" s="211" t="s">
        <v>252</v>
      </c>
      <c r="G155" s="212" t="s">
        <v>119</v>
      </c>
      <c r="H155" s="213">
        <v>36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39</v>
      </c>
      <c r="O155" s="88"/>
      <c r="P155" s="219">
        <f>O155*H155</f>
        <v>0</v>
      </c>
      <c r="Q155" s="219">
        <v>0.00012999999999999999</v>
      </c>
      <c r="R155" s="219">
        <f>Q155*H155</f>
        <v>0.0046799999999999993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115</v>
      </c>
      <c r="AT155" s="221" t="s">
        <v>111</v>
      </c>
      <c r="AU155" s="221" t="s">
        <v>81</v>
      </c>
      <c r="AY155" s="14" t="s">
        <v>108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79</v>
      </c>
      <c r="BK155" s="222">
        <f>ROUND(I155*H155,2)</f>
        <v>0</v>
      </c>
      <c r="BL155" s="14" t="s">
        <v>115</v>
      </c>
      <c r="BM155" s="221" t="s">
        <v>253</v>
      </c>
    </row>
    <row r="156" s="2" customFormat="1" ht="21.75" customHeight="1">
      <c r="A156" s="35"/>
      <c r="B156" s="36"/>
      <c r="C156" s="209" t="s">
        <v>254</v>
      </c>
      <c r="D156" s="209" t="s">
        <v>111</v>
      </c>
      <c r="E156" s="210" t="s">
        <v>255</v>
      </c>
      <c r="F156" s="211" t="s">
        <v>256</v>
      </c>
      <c r="G156" s="212" t="s">
        <v>119</v>
      </c>
      <c r="H156" s="213">
        <v>1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39</v>
      </c>
      <c r="O156" s="88"/>
      <c r="P156" s="219">
        <f>O156*H156</f>
        <v>0</v>
      </c>
      <c r="Q156" s="219">
        <v>0.00012</v>
      </c>
      <c r="R156" s="219">
        <f>Q156*H156</f>
        <v>0.00012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115</v>
      </c>
      <c r="AT156" s="221" t="s">
        <v>111</v>
      </c>
      <c r="AU156" s="221" t="s">
        <v>81</v>
      </c>
      <c r="AY156" s="14" t="s">
        <v>108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79</v>
      </c>
      <c r="BK156" s="222">
        <f>ROUND(I156*H156,2)</f>
        <v>0</v>
      </c>
      <c r="BL156" s="14" t="s">
        <v>115</v>
      </c>
      <c r="BM156" s="221" t="s">
        <v>257</v>
      </c>
    </row>
    <row r="157" s="2" customFormat="1" ht="21.75" customHeight="1">
      <c r="A157" s="35"/>
      <c r="B157" s="36"/>
      <c r="C157" s="209" t="s">
        <v>258</v>
      </c>
      <c r="D157" s="209" t="s">
        <v>111</v>
      </c>
      <c r="E157" s="210" t="s">
        <v>259</v>
      </c>
      <c r="F157" s="211" t="s">
        <v>260</v>
      </c>
      <c r="G157" s="212" t="s">
        <v>119</v>
      </c>
      <c r="H157" s="213">
        <v>1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39</v>
      </c>
      <c r="O157" s="88"/>
      <c r="P157" s="219">
        <f>O157*H157</f>
        <v>0</v>
      </c>
      <c r="Q157" s="219">
        <v>0.00017000000000000001</v>
      </c>
      <c r="R157" s="219">
        <f>Q157*H157</f>
        <v>0.00017000000000000001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115</v>
      </c>
      <c r="AT157" s="221" t="s">
        <v>111</v>
      </c>
      <c r="AU157" s="221" t="s">
        <v>81</v>
      </c>
      <c r="AY157" s="14" t="s">
        <v>108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79</v>
      </c>
      <c r="BK157" s="222">
        <f>ROUND(I157*H157,2)</f>
        <v>0</v>
      </c>
      <c r="BL157" s="14" t="s">
        <v>115</v>
      </c>
      <c r="BM157" s="221" t="s">
        <v>261</v>
      </c>
    </row>
    <row r="158" s="2" customFormat="1" ht="21.75" customHeight="1">
      <c r="A158" s="35"/>
      <c r="B158" s="36"/>
      <c r="C158" s="209" t="s">
        <v>262</v>
      </c>
      <c r="D158" s="209" t="s">
        <v>111</v>
      </c>
      <c r="E158" s="210" t="s">
        <v>263</v>
      </c>
      <c r="F158" s="211" t="s">
        <v>264</v>
      </c>
      <c r="G158" s="212" t="s">
        <v>119</v>
      </c>
      <c r="H158" s="213">
        <v>3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39</v>
      </c>
      <c r="O158" s="88"/>
      <c r="P158" s="219">
        <f>O158*H158</f>
        <v>0</v>
      </c>
      <c r="Q158" s="219">
        <v>0.00034000000000000002</v>
      </c>
      <c r="R158" s="219">
        <f>Q158*H158</f>
        <v>0.0010200000000000001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115</v>
      </c>
      <c r="AT158" s="221" t="s">
        <v>111</v>
      </c>
      <c r="AU158" s="221" t="s">
        <v>81</v>
      </c>
      <c r="AY158" s="14" t="s">
        <v>108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79</v>
      </c>
      <c r="BK158" s="222">
        <f>ROUND(I158*H158,2)</f>
        <v>0</v>
      </c>
      <c r="BL158" s="14" t="s">
        <v>115</v>
      </c>
      <c r="BM158" s="221" t="s">
        <v>265</v>
      </c>
    </row>
    <row r="159" s="2" customFormat="1" ht="16.5" customHeight="1">
      <c r="A159" s="35"/>
      <c r="B159" s="36"/>
      <c r="C159" s="209" t="s">
        <v>266</v>
      </c>
      <c r="D159" s="209" t="s">
        <v>111</v>
      </c>
      <c r="E159" s="210" t="s">
        <v>267</v>
      </c>
      <c r="F159" s="211" t="s">
        <v>268</v>
      </c>
      <c r="G159" s="212" t="s">
        <v>119</v>
      </c>
      <c r="H159" s="213">
        <v>1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39</v>
      </c>
      <c r="O159" s="88"/>
      <c r="P159" s="219">
        <f>O159*H159</f>
        <v>0</v>
      </c>
      <c r="Q159" s="219">
        <v>0.00064000000000000005</v>
      </c>
      <c r="R159" s="219">
        <f>Q159*H159</f>
        <v>0.00064000000000000005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115</v>
      </c>
      <c r="AT159" s="221" t="s">
        <v>111</v>
      </c>
      <c r="AU159" s="221" t="s">
        <v>81</v>
      </c>
      <c r="AY159" s="14" t="s">
        <v>108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79</v>
      </c>
      <c r="BK159" s="222">
        <f>ROUND(I159*H159,2)</f>
        <v>0</v>
      </c>
      <c r="BL159" s="14" t="s">
        <v>115</v>
      </c>
      <c r="BM159" s="221" t="s">
        <v>269</v>
      </c>
    </row>
    <row r="160" s="2" customFormat="1" ht="21.75" customHeight="1">
      <c r="A160" s="35"/>
      <c r="B160" s="36"/>
      <c r="C160" s="209" t="s">
        <v>270</v>
      </c>
      <c r="D160" s="209" t="s">
        <v>111</v>
      </c>
      <c r="E160" s="210" t="s">
        <v>271</v>
      </c>
      <c r="F160" s="211" t="s">
        <v>272</v>
      </c>
      <c r="G160" s="212" t="s">
        <v>189</v>
      </c>
      <c r="H160" s="213">
        <v>1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39</v>
      </c>
      <c r="O160" s="88"/>
      <c r="P160" s="219">
        <f>O160*H160</f>
        <v>0</v>
      </c>
      <c r="Q160" s="219">
        <v>0.0292</v>
      </c>
      <c r="R160" s="219">
        <f>Q160*H160</f>
        <v>0.0292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115</v>
      </c>
      <c r="AT160" s="221" t="s">
        <v>111</v>
      </c>
      <c r="AU160" s="221" t="s">
        <v>81</v>
      </c>
      <c r="AY160" s="14" t="s">
        <v>108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79</v>
      </c>
      <c r="BK160" s="222">
        <f>ROUND(I160*H160,2)</f>
        <v>0</v>
      </c>
      <c r="BL160" s="14" t="s">
        <v>115</v>
      </c>
      <c r="BM160" s="221" t="s">
        <v>273</v>
      </c>
    </row>
    <row r="161" s="2" customFormat="1" ht="21.75" customHeight="1">
      <c r="A161" s="35"/>
      <c r="B161" s="36"/>
      <c r="C161" s="209" t="s">
        <v>274</v>
      </c>
      <c r="D161" s="209" t="s">
        <v>111</v>
      </c>
      <c r="E161" s="210" t="s">
        <v>275</v>
      </c>
      <c r="F161" s="211" t="s">
        <v>276</v>
      </c>
      <c r="G161" s="212" t="s">
        <v>114</v>
      </c>
      <c r="H161" s="213">
        <v>109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39</v>
      </c>
      <c r="O161" s="88"/>
      <c r="P161" s="219">
        <f>O161*H161</f>
        <v>0</v>
      </c>
      <c r="Q161" s="219">
        <v>0.00019000000000000001</v>
      </c>
      <c r="R161" s="219">
        <f>Q161*H161</f>
        <v>0.020710000000000003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115</v>
      </c>
      <c r="AT161" s="221" t="s">
        <v>111</v>
      </c>
      <c r="AU161" s="221" t="s">
        <v>81</v>
      </c>
      <c r="AY161" s="14" t="s">
        <v>108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79</v>
      </c>
      <c r="BK161" s="222">
        <f>ROUND(I161*H161,2)</f>
        <v>0</v>
      </c>
      <c r="BL161" s="14" t="s">
        <v>115</v>
      </c>
      <c r="BM161" s="221" t="s">
        <v>277</v>
      </c>
    </row>
    <row r="162" s="2" customFormat="1" ht="21.75" customHeight="1">
      <c r="A162" s="35"/>
      <c r="B162" s="36"/>
      <c r="C162" s="209" t="s">
        <v>278</v>
      </c>
      <c r="D162" s="209" t="s">
        <v>111</v>
      </c>
      <c r="E162" s="210" t="s">
        <v>279</v>
      </c>
      <c r="F162" s="211" t="s">
        <v>280</v>
      </c>
      <c r="G162" s="212" t="s">
        <v>114</v>
      </c>
      <c r="H162" s="213">
        <v>109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39</v>
      </c>
      <c r="O162" s="88"/>
      <c r="P162" s="219">
        <f>O162*H162</f>
        <v>0</v>
      </c>
      <c r="Q162" s="219">
        <v>1.0000000000000001E-05</v>
      </c>
      <c r="R162" s="219">
        <f>Q162*H162</f>
        <v>0.00109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115</v>
      </c>
      <c r="AT162" s="221" t="s">
        <v>111</v>
      </c>
      <c r="AU162" s="221" t="s">
        <v>81</v>
      </c>
      <c r="AY162" s="14" t="s">
        <v>108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79</v>
      </c>
      <c r="BK162" s="222">
        <f>ROUND(I162*H162,2)</f>
        <v>0</v>
      </c>
      <c r="BL162" s="14" t="s">
        <v>115</v>
      </c>
      <c r="BM162" s="221" t="s">
        <v>281</v>
      </c>
    </row>
    <row r="163" s="2" customFormat="1" ht="21.75" customHeight="1">
      <c r="A163" s="35"/>
      <c r="B163" s="36"/>
      <c r="C163" s="209" t="s">
        <v>282</v>
      </c>
      <c r="D163" s="209" t="s">
        <v>111</v>
      </c>
      <c r="E163" s="210" t="s">
        <v>283</v>
      </c>
      <c r="F163" s="211" t="s">
        <v>284</v>
      </c>
      <c r="G163" s="212" t="s">
        <v>174</v>
      </c>
      <c r="H163" s="213">
        <v>0.184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39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115</v>
      </c>
      <c r="AT163" s="221" t="s">
        <v>111</v>
      </c>
      <c r="AU163" s="221" t="s">
        <v>81</v>
      </c>
      <c r="AY163" s="14" t="s">
        <v>108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79</v>
      </c>
      <c r="BK163" s="222">
        <f>ROUND(I163*H163,2)</f>
        <v>0</v>
      </c>
      <c r="BL163" s="14" t="s">
        <v>115</v>
      </c>
      <c r="BM163" s="221" t="s">
        <v>285</v>
      </c>
    </row>
    <row r="164" s="12" customFormat="1" ht="22.8" customHeight="1">
      <c r="A164" s="12"/>
      <c r="B164" s="193"/>
      <c r="C164" s="194"/>
      <c r="D164" s="195" t="s">
        <v>73</v>
      </c>
      <c r="E164" s="207" t="s">
        <v>286</v>
      </c>
      <c r="F164" s="207" t="s">
        <v>287</v>
      </c>
      <c r="G164" s="194"/>
      <c r="H164" s="194"/>
      <c r="I164" s="197"/>
      <c r="J164" s="208">
        <f>BK164</f>
        <v>0</v>
      </c>
      <c r="K164" s="194"/>
      <c r="L164" s="199"/>
      <c r="M164" s="200"/>
      <c r="N164" s="201"/>
      <c r="O164" s="201"/>
      <c r="P164" s="202">
        <f>SUM(P165:P185)</f>
        <v>0</v>
      </c>
      <c r="Q164" s="201"/>
      <c r="R164" s="202">
        <f>SUM(R165:R185)</f>
        <v>0.46019000000000004</v>
      </c>
      <c r="S164" s="201"/>
      <c r="T164" s="203">
        <f>SUM(T165:T185)</f>
        <v>0.30693000000000004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4" t="s">
        <v>81</v>
      </c>
      <c r="AT164" s="205" t="s">
        <v>73</v>
      </c>
      <c r="AU164" s="205" t="s">
        <v>79</v>
      </c>
      <c r="AY164" s="204" t="s">
        <v>108</v>
      </c>
      <c r="BK164" s="206">
        <f>SUM(BK165:BK185)</f>
        <v>0</v>
      </c>
    </row>
    <row r="165" s="2" customFormat="1" ht="16.5" customHeight="1">
      <c r="A165" s="35"/>
      <c r="B165" s="36"/>
      <c r="C165" s="209" t="s">
        <v>288</v>
      </c>
      <c r="D165" s="209" t="s">
        <v>111</v>
      </c>
      <c r="E165" s="210" t="s">
        <v>289</v>
      </c>
      <c r="F165" s="211" t="s">
        <v>290</v>
      </c>
      <c r="G165" s="212" t="s">
        <v>189</v>
      </c>
      <c r="H165" s="213">
        <v>5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39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0.01933</v>
      </c>
      <c r="T165" s="220">
        <f>S165*H165</f>
        <v>0.09665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115</v>
      </c>
      <c r="AT165" s="221" t="s">
        <v>111</v>
      </c>
      <c r="AU165" s="221" t="s">
        <v>81</v>
      </c>
      <c r="AY165" s="14" t="s">
        <v>108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79</v>
      </c>
      <c r="BK165" s="222">
        <f>ROUND(I165*H165,2)</f>
        <v>0</v>
      </c>
      <c r="BL165" s="14" t="s">
        <v>115</v>
      </c>
      <c r="BM165" s="221" t="s">
        <v>291</v>
      </c>
    </row>
    <row r="166" s="2" customFormat="1" ht="21.75" customHeight="1">
      <c r="A166" s="35"/>
      <c r="B166" s="36"/>
      <c r="C166" s="209" t="s">
        <v>292</v>
      </c>
      <c r="D166" s="209" t="s">
        <v>111</v>
      </c>
      <c r="E166" s="210" t="s">
        <v>293</v>
      </c>
      <c r="F166" s="211" t="s">
        <v>294</v>
      </c>
      <c r="G166" s="212" t="s">
        <v>189</v>
      </c>
      <c r="H166" s="213">
        <v>1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39</v>
      </c>
      <c r="O166" s="88"/>
      <c r="P166" s="219">
        <f>O166*H166</f>
        <v>0</v>
      </c>
      <c r="Q166" s="219">
        <v>0.02894</v>
      </c>
      <c r="R166" s="219">
        <f>Q166*H166</f>
        <v>0.02894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115</v>
      </c>
      <c r="AT166" s="221" t="s">
        <v>111</v>
      </c>
      <c r="AU166" s="221" t="s">
        <v>81</v>
      </c>
      <c r="AY166" s="14" t="s">
        <v>108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79</v>
      </c>
      <c r="BK166" s="222">
        <f>ROUND(I166*H166,2)</f>
        <v>0</v>
      </c>
      <c r="BL166" s="14" t="s">
        <v>115</v>
      </c>
      <c r="BM166" s="221" t="s">
        <v>295</v>
      </c>
    </row>
    <row r="167" s="2" customFormat="1" ht="21.75" customHeight="1">
      <c r="A167" s="35"/>
      <c r="B167" s="36"/>
      <c r="C167" s="209" t="s">
        <v>296</v>
      </c>
      <c r="D167" s="209" t="s">
        <v>111</v>
      </c>
      <c r="E167" s="210" t="s">
        <v>297</v>
      </c>
      <c r="F167" s="211" t="s">
        <v>298</v>
      </c>
      <c r="G167" s="212" t="s">
        <v>189</v>
      </c>
      <c r="H167" s="213">
        <v>4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39</v>
      </c>
      <c r="O167" s="88"/>
      <c r="P167" s="219">
        <f>O167*H167</f>
        <v>0</v>
      </c>
      <c r="Q167" s="219">
        <v>0.039910000000000001</v>
      </c>
      <c r="R167" s="219">
        <f>Q167*H167</f>
        <v>0.15964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115</v>
      </c>
      <c r="AT167" s="221" t="s">
        <v>111</v>
      </c>
      <c r="AU167" s="221" t="s">
        <v>81</v>
      </c>
      <c r="AY167" s="14" t="s">
        <v>108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79</v>
      </c>
      <c r="BK167" s="222">
        <f>ROUND(I167*H167,2)</f>
        <v>0</v>
      </c>
      <c r="BL167" s="14" t="s">
        <v>115</v>
      </c>
      <c r="BM167" s="221" t="s">
        <v>299</v>
      </c>
    </row>
    <row r="168" s="2" customFormat="1" ht="21.75" customHeight="1">
      <c r="A168" s="35"/>
      <c r="B168" s="36"/>
      <c r="C168" s="209" t="s">
        <v>300</v>
      </c>
      <c r="D168" s="209" t="s">
        <v>111</v>
      </c>
      <c r="E168" s="210" t="s">
        <v>301</v>
      </c>
      <c r="F168" s="211" t="s">
        <v>302</v>
      </c>
      <c r="G168" s="212" t="s">
        <v>189</v>
      </c>
      <c r="H168" s="213">
        <v>1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39</v>
      </c>
      <c r="O168" s="88"/>
      <c r="P168" s="219">
        <f>O168*H168</f>
        <v>0</v>
      </c>
      <c r="Q168" s="219">
        <v>0.01908</v>
      </c>
      <c r="R168" s="219">
        <f>Q168*H168</f>
        <v>0.01908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115</v>
      </c>
      <c r="AT168" s="221" t="s">
        <v>111</v>
      </c>
      <c r="AU168" s="221" t="s">
        <v>81</v>
      </c>
      <c r="AY168" s="14" t="s">
        <v>108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79</v>
      </c>
      <c r="BK168" s="222">
        <f>ROUND(I168*H168,2)</f>
        <v>0</v>
      </c>
      <c r="BL168" s="14" t="s">
        <v>115</v>
      </c>
      <c r="BM168" s="221" t="s">
        <v>303</v>
      </c>
    </row>
    <row r="169" s="2" customFormat="1" ht="21.75" customHeight="1">
      <c r="A169" s="35"/>
      <c r="B169" s="36"/>
      <c r="C169" s="209" t="s">
        <v>304</v>
      </c>
      <c r="D169" s="209" t="s">
        <v>111</v>
      </c>
      <c r="E169" s="210" t="s">
        <v>305</v>
      </c>
      <c r="F169" s="211" t="s">
        <v>306</v>
      </c>
      <c r="G169" s="212" t="s">
        <v>189</v>
      </c>
      <c r="H169" s="213">
        <v>1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39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0.039</v>
      </c>
      <c r="T169" s="220">
        <f>S169*H169</f>
        <v>0.039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115</v>
      </c>
      <c r="AT169" s="221" t="s">
        <v>111</v>
      </c>
      <c r="AU169" s="221" t="s">
        <v>81</v>
      </c>
      <c r="AY169" s="14" t="s">
        <v>108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79</v>
      </c>
      <c r="BK169" s="222">
        <f>ROUND(I169*H169,2)</f>
        <v>0</v>
      </c>
      <c r="BL169" s="14" t="s">
        <v>115</v>
      </c>
      <c r="BM169" s="221" t="s">
        <v>307</v>
      </c>
    </row>
    <row r="170" s="2" customFormat="1" ht="16.5" customHeight="1">
      <c r="A170" s="35"/>
      <c r="B170" s="36"/>
      <c r="C170" s="209" t="s">
        <v>308</v>
      </c>
      <c r="D170" s="209" t="s">
        <v>111</v>
      </c>
      <c r="E170" s="210" t="s">
        <v>309</v>
      </c>
      <c r="F170" s="211" t="s">
        <v>310</v>
      </c>
      <c r="G170" s="212" t="s">
        <v>189</v>
      </c>
      <c r="H170" s="213">
        <v>8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39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0.019460000000000002</v>
      </c>
      <c r="T170" s="220">
        <f>S170*H170</f>
        <v>0.15568000000000001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115</v>
      </c>
      <c r="AT170" s="221" t="s">
        <v>111</v>
      </c>
      <c r="AU170" s="221" t="s">
        <v>81</v>
      </c>
      <c r="AY170" s="14" t="s">
        <v>108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79</v>
      </c>
      <c r="BK170" s="222">
        <f>ROUND(I170*H170,2)</f>
        <v>0</v>
      </c>
      <c r="BL170" s="14" t="s">
        <v>115</v>
      </c>
      <c r="BM170" s="221" t="s">
        <v>311</v>
      </c>
    </row>
    <row r="171" s="2" customFormat="1" ht="21.75" customHeight="1">
      <c r="A171" s="35"/>
      <c r="B171" s="36"/>
      <c r="C171" s="209" t="s">
        <v>312</v>
      </c>
      <c r="D171" s="209" t="s">
        <v>111</v>
      </c>
      <c r="E171" s="210" t="s">
        <v>313</v>
      </c>
      <c r="F171" s="211" t="s">
        <v>314</v>
      </c>
      <c r="G171" s="212" t="s">
        <v>189</v>
      </c>
      <c r="H171" s="213">
        <v>1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39</v>
      </c>
      <c r="O171" s="88"/>
      <c r="P171" s="219">
        <f>O171*H171</f>
        <v>0</v>
      </c>
      <c r="Q171" s="219">
        <v>0.014970000000000001</v>
      </c>
      <c r="R171" s="219">
        <f>Q171*H171</f>
        <v>0.014970000000000001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115</v>
      </c>
      <c r="AT171" s="221" t="s">
        <v>111</v>
      </c>
      <c r="AU171" s="221" t="s">
        <v>81</v>
      </c>
      <c r="AY171" s="14" t="s">
        <v>108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79</v>
      </c>
      <c r="BK171" s="222">
        <f>ROUND(I171*H171,2)</f>
        <v>0</v>
      </c>
      <c r="BL171" s="14" t="s">
        <v>115</v>
      </c>
      <c r="BM171" s="221" t="s">
        <v>315</v>
      </c>
    </row>
    <row r="172" s="2" customFormat="1" ht="33" customHeight="1">
      <c r="A172" s="35"/>
      <c r="B172" s="36"/>
      <c r="C172" s="209" t="s">
        <v>316</v>
      </c>
      <c r="D172" s="209" t="s">
        <v>111</v>
      </c>
      <c r="E172" s="210" t="s">
        <v>317</v>
      </c>
      <c r="F172" s="211" t="s">
        <v>318</v>
      </c>
      <c r="G172" s="212" t="s">
        <v>189</v>
      </c>
      <c r="H172" s="213">
        <v>8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39</v>
      </c>
      <c r="O172" s="88"/>
      <c r="P172" s="219">
        <f>O172*H172</f>
        <v>0</v>
      </c>
      <c r="Q172" s="219">
        <v>0.019210000000000001</v>
      </c>
      <c r="R172" s="219">
        <f>Q172*H172</f>
        <v>0.15368000000000001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115</v>
      </c>
      <c r="AT172" s="221" t="s">
        <v>111</v>
      </c>
      <c r="AU172" s="221" t="s">
        <v>81</v>
      </c>
      <c r="AY172" s="14" t="s">
        <v>108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79</v>
      </c>
      <c r="BK172" s="222">
        <f>ROUND(I172*H172,2)</f>
        <v>0</v>
      </c>
      <c r="BL172" s="14" t="s">
        <v>115</v>
      </c>
      <c r="BM172" s="221" t="s">
        <v>319</v>
      </c>
    </row>
    <row r="173" s="2" customFormat="1" ht="21.75" customHeight="1">
      <c r="A173" s="35"/>
      <c r="B173" s="36"/>
      <c r="C173" s="209" t="s">
        <v>320</v>
      </c>
      <c r="D173" s="209" t="s">
        <v>111</v>
      </c>
      <c r="E173" s="210" t="s">
        <v>321</v>
      </c>
      <c r="F173" s="211" t="s">
        <v>322</v>
      </c>
      <c r="G173" s="212" t="s">
        <v>189</v>
      </c>
      <c r="H173" s="213">
        <v>1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39</v>
      </c>
      <c r="O173" s="88"/>
      <c r="P173" s="219">
        <f>O173*H173</f>
        <v>0</v>
      </c>
      <c r="Q173" s="219">
        <v>0.01047</v>
      </c>
      <c r="R173" s="219">
        <f>Q173*H173</f>
        <v>0.01047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115</v>
      </c>
      <c r="AT173" s="221" t="s">
        <v>111</v>
      </c>
      <c r="AU173" s="221" t="s">
        <v>81</v>
      </c>
      <c r="AY173" s="14" t="s">
        <v>108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79</v>
      </c>
      <c r="BK173" s="222">
        <f>ROUND(I173*H173,2)</f>
        <v>0</v>
      </c>
      <c r="BL173" s="14" t="s">
        <v>115</v>
      </c>
      <c r="BM173" s="221" t="s">
        <v>323</v>
      </c>
    </row>
    <row r="174" s="2" customFormat="1" ht="16.5" customHeight="1">
      <c r="A174" s="35"/>
      <c r="B174" s="36"/>
      <c r="C174" s="209" t="s">
        <v>324</v>
      </c>
      <c r="D174" s="209" t="s">
        <v>111</v>
      </c>
      <c r="E174" s="210" t="s">
        <v>325</v>
      </c>
      <c r="F174" s="211" t="s">
        <v>326</v>
      </c>
      <c r="G174" s="212" t="s">
        <v>189</v>
      </c>
      <c r="H174" s="213">
        <v>1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39</v>
      </c>
      <c r="O174" s="88"/>
      <c r="P174" s="219">
        <f>O174*H174</f>
        <v>0</v>
      </c>
      <c r="Q174" s="219">
        <v>0.00064000000000000005</v>
      </c>
      <c r="R174" s="219">
        <f>Q174*H174</f>
        <v>0.00064000000000000005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115</v>
      </c>
      <c r="AT174" s="221" t="s">
        <v>111</v>
      </c>
      <c r="AU174" s="221" t="s">
        <v>81</v>
      </c>
      <c r="AY174" s="14" t="s">
        <v>108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79</v>
      </c>
      <c r="BK174" s="222">
        <f>ROUND(I174*H174,2)</f>
        <v>0</v>
      </c>
      <c r="BL174" s="14" t="s">
        <v>115</v>
      </c>
      <c r="BM174" s="221" t="s">
        <v>327</v>
      </c>
    </row>
    <row r="175" s="2" customFormat="1" ht="16.5" customHeight="1">
      <c r="A175" s="35"/>
      <c r="B175" s="36"/>
      <c r="C175" s="223" t="s">
        <v>328</v>
      </c>
      <c r="D175" s="223" t="s">
        <v>329</v>
      </c>
      <c r="E175" s="224" t="s">
        <v>330</v>
      </c>
      <c r="F175" s="225" t="s">
        <v>331</v>
      </c>
      <c r="G175" s="226" t="s">
        <v>119</v>
      </c>
      <c r="H175" s="227">
        <v>1</v>
      </c>
      <c r="I175" s="228"/>
      <c r="J175" s="229">
        <f>ROUND(I175*H175,2)</f>
        <v>0</v>
      </c>
      <c r="K175" s="230"/>
      <c r="L175" s="231"/>
      <c r="M175" s="232" t="s">
        <v>1</v>
      </c>
      <c r="N175" s="233" t="s">
        <v>39</v>
      </c>
      <c r="O175" s="88"/>
      <c r="P175" s="219">
        <f>O175*H175</f>
        <v>0</v>
      </c>
      <c r="Q175" s="219">
        <v>0.0161</v>
      </c>
      <c r="R175" s="219">
        <f>Q175*H175</f>
        <v>0.0161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238</v>
      </c>
      <c r="AT175" s="221" t="s">
        <v>329</v>
      </c>
      <c r="AU175" s="221" t="s">
        <v>81</v>
      </c>
      <c r="AY175" s="14" t="s">
        <v>108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79</v>
      </c>
      <c r="BK175" s="222">
        <f>ROUND(I175*H175,2)</f>
        <v>0</v>
      </c>
      <c r="BL175" s="14" t="s">
        <v>115</v>
      </c>
      <c r="BM175" s="221" t="s">
        <v>332</v>
      </c>
    </row>
    <row r="176" s="2" customFormat="1" ht="21.75" customHeight="1">
      <c r="A176" s="35"/>
      <c r="B176" s="36"/>
      <c r="C176" s="209" t="s">
        <v>333</v>
      </c>
      <c r="D176" s="209" t="s">
        <v>111</v>
      </c>
      <c r="E176" s="210" t="s">
        <v>334</v>
      </c>
      <c r="F176" s="211" t="s">
        <v>335</v>
      </c>
      <c r="G176" s="212" t="s">
        <v>189</v>
      </c>
      <c r="H176" s="213">
        <v>2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39</v>
      </c>
      <c r="O176" s="88"/>
      <c r="P176" s="219">
        <f>O176*H176</f>
        <v>0</v>
      </c>
      <c r="Q176" s="219">
        <v>0.010659999999999999</v>
      </c>
      <c r="R176" s="219">
        <f>Q176*H176</f>
        <v>0.021319999999999999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115</v>
      </c>
      <c r="AT176" s="221" t="s">
        <v>111</v>
      </c>
      <c r="AU176" s="221" t="s">
        <v>81</v>
      </c>
      <c r="AY176" s="14" t="s">
        <v>108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79</v>
      </c>
      <c r="BK176" s="222">
        <f>ROUND(I176*H176,2)</f>
        <v>0</v>
      </c>
      <c r="BL176" s="14" t="s">
        <v>115</v>
      </c>
      <c r="BM176" s="221" t="s">
        <v>336</v>
      </c>
    </row>
    <row r="177" s="2" customFormat="1" ht="21.75" customHeight="1">
      <c r="A177" s="35"/>
      <c r="B177" s="36"/>
      <c r="C177" s="209" t="s">
        <v>337</v>
      </c>
      <c r="D177" s="209" t="s">
        <v>111</v>
      </c>
      <c r="E177" s="210" t="s">
        <v>338</v>
      </c>
      <c r="F177" s="211" t="s">
        <v>339</v>
      </c>
      <c r="G177" s="212" t="s">
        <v>189</v>
      </c>
      <c r="H177" s="213">
        <v>2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39</v>
      </c>
      <c r="O177" s="88"/>
      <c r="P177" s="219">
        <f>O177*H177</f>
        <v>0</v>
      </c>
      <c r="Q177" s="219">
        <v>0.00095</v>
      </c>
      <c r="R177" s="219">
        <f>Q177*H177</f>
        <v>0.0019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115</v>
      </c>
      <c r="AT177" s="221" t="s">
        <v>111</v>
      </c>
      <c r="AU177" s="221" t="s">
        <v>81</v>
      </c>
      <c r="AY177" s="14" t="s">
        <v>108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79</v>
      </c>
      <c r="BK177" s="222">
        <f>ROUND(I177*H177,2)</f>
        <v>0</v>
      </c>
      <c r="BL177" s="14" t="s">
        <v>115</v>
      </c>
      <c r="BM177" s="221" t="s">
        <v>340</v>
      </c>
    </row>
    <row r="178" s="2" customFormat="1" ht="21.75" customHeight="1">
      <c r="A178" s="35"/>
      <c r="B178" s="36"/>
      <c r="C178" s="209" t="s">
        <v>341</v>
      </c>
      <c r="D178" s="209" t="s">
        <v>111</v>
      </c>
      <c r="E178" s="210" t="s">
        <v>342</v>
      </c>
      <c r="F178" s="211" t="s">
        <v>343</v>
      </c>
      <c r="G178" s="212" t="s">
        <v>189</v>
      </c>
      <c r="H178" s="213">
        <v>22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39</v>
      </c>
      <c r="O178" s="88"/>
      <c r="P178" s="219">
        <f>O178*H178</f>
        <v>0</v>
      </c>
      <c r="Q178" s="219">
        <v>0.00024000000000000001</v>
      </c>
      <c r="R178" s="219">
        <f>Q178*H178</f>
        <v>0.00528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115</v>
      </c>
      <c r="AT178" s="221" t="s">
        <v>111</v>
      </c>
      <c r="AU178" s="221" t="s">
        <v>81</v>
      </c>
      <c r="AY178" s="14" t="s">
        <v>108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79</v>
      </c>
      <c r="BK178" s="222">
        <f>ROUND(I178*H178,2)</f>
        <v>0</v>
      </c>
      <c r="BL178" s="14" t="s">
        <v>115</v>
      </c>
      <c r="BM178" s="221" t="s">
        <v>344</v>
      </c>
    </row>
    <row r="179" s="2" customFormat="1" ht="16.5" customHeight="1">
      <c r="A179" s="35"/>
      <c r="B179" s="36"/>
      <c r="C179" s="209" t="s">
        <v>345</v>
      </c>
      <c r="D179" s="209" t="s">
        <v>111</v>
      </c>
      <c r="E179" s="210" t="s">
        <v>346</v>
      </c>
      <c r="F179" s="211" t="s">
        <v>347</v>
      </c>
      <c r="G179" s="212" t="s">
        <v>119</v>
      </c>
      <c r="H179" s="213">
        <v>1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39</v>
      </c>
      <c r="O179" s="88"/>
      <c r="P179" s="219">
        <f>O179*H179</f>
        <v>0</v>
      </c>
      <c r="Q179" s="219">
        <v>0.00109</v>
      </c>
      <c r="R179" s="219">
        <f>Q179*H179</f>
        <v>0.00109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115</v>
      </c>
      <c r="AT179" s="221" t="s">
        <v>111</v>
      </c>
      <c r="AU179" s="221" t="s">
        <v>81</v>
      </c>
      <c r="AY179" s="14" t="s">
        <v>108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79</v>
      </c>
      <c r="BK179" s="222">
        <f>ROUND(I179*H179,2)</f>
        <v>0</v>
      </c>
      <c r="BL179" s="14" t="s">
        <v>115</v>
      </c>
      <c r="BM179" s="221" t="s">
        <v>348</v>
      </c>
    </row>
    <row r="180" s="2" customFormat="1" ht="16.5" customHeight="1">
      <c r="A180" s="35"/>
      <c r="B180" s="36"/>
      <c r="C180" s="209" t="s">
        <v>349</v>
      </c>
      <c r="D180" s="209" t="s">
        <v>111</v>
      </c>
      <c r="E180" s="210" t="s">
        <v>350</v>
      </c>
      <c r="F180" s="211" t="s">
        <v>351</v>
      </c>
      <c r="G180" s="212" t="s">
        <v>189</v>
      </c>
      <c r="H180" s="213">
        <v>10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39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0.00156</v>
      </c>
      <c r="T180" s="220">
        <f>S180*H180</f>
        <v>0.015599999999999999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115</v>
      </c>
      <c r="AT180" s="221" t="s">
        <v>111</v>
      </c>
      <c r="AU180" s="221" t="s">
        <v>81</v>
      </c>
      <c r="AY180" s="14" t="s">
        <v>108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79</v>
      </c>
      <c r="BK180" s="222">
        <f>ROUND(I180*H180,2)</f>
        <v>0</v>
      </c>
      <c r="BL180" s="14" t="s">
        <v>115</v>
      </c>
      <c r="BM180" s="221" t="s">
        <v>352</v>
      </c>
    </row>
    <row r="181" s="2" customFormat="1" ht="21.75" customHeight="1">
      <c r="A181" s="35"/>
      <c r="B181" s="36"/>
      <c r="C181" s="209" t="s">
        <v>353</v>
      </c>
      <c r="D181" s="209" t="s">
        <v>111</v>
      </c>
      <c r="E181" s="210" t="s">
        <v>354</v>
      </c>
      <c r="F181" s="211" t="s">
        <v>355</v>
      </c>
      <c r="G181" s="212" t="s">
        <v>189</v>
      </c>
      <c r="H181" s="213">
        <v>3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39</v>
      </c>
      <c r="O181" s="88"/>
      <c r="P181" s="219">
        <f>O181*H181</f>
        <v>0</v>
      </c>
      <c r="Q181" s="219">
        <v>0.0018</v>
      </c>
      <c r="R181" s="219">
        <f>Q181*H181</f>
        <v>0.0054000000000000003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115</v>
      </c>
      <c r="AT181" s="221" t="s">
        <v>111</v>
      </c>
      <c r="AU181" s="221" t="s">
        <v>81</v>
      </c>
      <c r="AY181" s="14" t="s">
        <v>108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79</v>
      </c>
      <c r="BK181" s="222">
        <f>ROUND(I181*H181,2)</f>
        <v>0</v>
      </c>
      <c r="BL181" s="14" t="s">
        <v>115</v>
      </c>
      <c r="BM181" s="221" t="s">
        <v>356</v>
      </c>
    </row>
    <row r="182" s="2" customFormat="1" ht="21.75" customHeight="1">
      <c r="A182" s="35"/>
      <c r="B182" s="36"/>
      <c r="C182" s="209" t="s">
        <v>357</v>
      </c>
      <c r="D182" s="209" t="s">
        <v>111</v>
      </c>
      <c r="E182" s="210" t="s">
        <v>358</v>
      </c>
      <c r="F182" s="211" t="s">
        <v>359</v>
      </c>
      <c r="G182" s="212" t="s">
        <v>189</v>
      </c>
      <c r="H182" s="213">
        <v>2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39</v>
      </c>
      <c r="O182" s="88"/>
      <c r="P182" s="219">
        <f>O182*H182</f>
        <v>0</v>
      </c>
      <c r="Q182" s="219">
        <v>0.0018</v>
      </c>
      <c r="R182" s="219">
        <f>Q182*H182</f>
        <v>0.0035999999999999999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115</v>
      </c>
      <c r="AT182" s="221" t="s">
        <v>111</v>
      </c>
      <c r="AU182" s="221" t="s">
        <v>81</v>
      </c>
      <c r="AY182" s="14" t="s">
        <v>108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79</v>
      </c>
      <c r="BK182" s="222">
        <f>ROUND(I182*H182,2)</f>
        <v>0</v>
      </c>
      <c r="BL182" s="14" t="s">
        <v>115</v>
      </c>
      <c r="BM182" s="221" t="s">
        <v>360</v>
      </c>
    </row>
    <row r="183" s="2" customFormat="1" ht="16.5" customHeight="1">
      <c r="A183" s="35"/>
      <c r="B183" s="36"/>
      <c r="C183" s="209" t="s">
        <v>361</v>
      </c>
      <c r="D183" s="209" t="s">
        <v>111</v>
      </c>
      <c r="E183" s="210" t="s">
        <v>362</v>
      </c>
      <c r="F183" s="211" t="s">
        <v>363</v>
      </c>
      <c r="G183" s="212" t="s">
        <v>189</v>
      </c>
      <c r="H183" s="213">
        <v>2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39</v>
      </c>
      <c r="O183" s="88"/>
      <c r="P183" s="219">
        <f>O183*H183</f>
        <v>0</v>
      </c>
      <c r="Q183" s="219">
        <v>0.0018400000000000001</v>
      </c>
      <c r="R183" s="219">
        <f>Q183*H183</f>
        <v>0.0036800000000000001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115</v>
      </c>
      <c r="AT183" s="221" t="s">
        <v>111</v>
      </c>
      <c r="AU183" s="221" t="s">
        <v>81</v>
      </c>
      <c r="AY183" s="14" t="s">
        <v>108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79</v>
      </c>
      <c r="BK183" s="222">
        <f>ROUND(I183*H183,2)</f>
        <v>0</v>
      </c>
      <c r="BL183" s="14" t="s">
        <v>115</v>
      </c>
      <c r="BM183" s="221" t="s">
        <v>364</v>
      </c>
    </row>
    <row r="184" s="2" customFormat="1" ht="21.75" customHeight="1">
      <c r="A184" s="35"/>
      <c r="B184" s="36"/>
      <c r="C184" s="209" t="s">
        <v>365</v>
      </c>
      <c r="D184" s="209" t="s">
        <v>111</v>
      </c>
      <c r="E184" s="210" t="s">
        <v>366</v>
      </c>
      <c r="F184" s="211" t="s">
        <v>367</v>
      </c>
      <c r="G184" s="212" t="s">
        <v>189</v>
      </c>
      <c r="H184" s="213">
        <v>8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39</v>
      </c>
      <c r="O184" s="88"/>
      <c r="P184" s="219">
        <f>O184*H184</f>
        <v>0</v>
      </c>
      <c r="Q184" s="219">
        <v>0.0018</v>
      </c>
      <c r="R184" s="219">
        <f>Q184*H184</f>
        <v>0.0144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115</v>
      </c>
      <c r="AT184" s="221" t="s">
        <v>111</v>
      </c>
      <c r="AU184" s="221" t="s">
        <v>81</v>
      </c>
      <c r="AY184" s="14" t="s">
        <v>108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79</v>
      </c>
      <c r="BK184" s="222">
        <f>ROUND(I184*H184,2)</f>
        <v>0</v>
      </c>
      <c r="BL184" s="14" t="s">
        <v>115</v>
      </c>
      <c r="BM184" s="221" t="s">
        <v>368</v>
      </c>
    </row>
    <row r="185" s="2" customFormat="1" ht="21.75" customHeight="1">
      <c r="A185" s="35"/>
      <c r="B185" s="36"/>
      <c r="C185" s="209" t="s">
        <v>369</v>
      </c>
      <c r="D185" s="209" t="s">
        <v>111</v>
      </c>
      <c r="E185" s="210" t="s">
        <v>370</v>
      </c>
      <c r="F185" s="211" t="s">
        <v>371</v>
      </c>
      <c r="G185" s="212" t="s">
        <v>372</v>
      </c>
      <c r="H185" s="234"/>
      <c r="I185" s="214"/>
      <c r="J185" s="215">
        <f>ROUND(I185*H185,2)</f>
        <v>0</v>
      </c>
      <c r="K185" s="216"/>
      <c r="L185" s="41"/>
      <c r="M185" s="217" t="s">
        <v>1</v>
      </c>
      <c r="N185" s="218" t="s">
        <v>39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115</v>
      </c>
      <c r="AT185" s="221" t="s">
        <v>111</v>
      </c>
      <c r="AU185" s="221" t="s">
        <v>81</v>
      </c>
      <c r="AY185" s="14" t="s">
        <v>108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79</v>
      </c>
      <c r="BK185" s="222">
        <f>ROUND(I185*H185,2)</f>
        <v>0</v>
      </c>
      <c r="BL185" s="14" t="s">
        <v>115</v>
      </c>
      <c r="BM185" s="221" t="s">
        <v>373</v>
      </c>
    </row>
    <row r="186" s="12" customFormat="1" ht="22.8" customHeight="1">
      <c r="A186" s="12"/>
      <c r="B186" s="193"/>
      <c r="C186" s="194"/>
      <c r="D186" s="195" t="s">
        <v>73</v>
      </c>
      <c r="E186" s="207" t="s">
        <v>374</v>
      </c>
      <c r="F186" s="207" t="s">
        <v>375</v>
      </c>
      <c r="G186" s="194"/>
      <c r="H186" s="194"/>
      <c r="I186" s="197"/>
      <c r="J186" s="208">
        <f>BK186</f>
        <v>0</v>
      </c>
      <c r="K186" s="194"/>
      <c r="L186" s="199"/>
      <c r="M186" s="200"/>
      <c r="N186" s="201"/>
      <c r="O186" s="201"/>
      <c r="P186" s="202">
        <f>SUM(P187:P189)</f>
        <v>0</v>
      </c>
      <c r="Q186" s="201"/>
      <c r="R186" s="202">
        <f>SUM(R187:R189)</f>
        <v>0.0055800000000000008</v>
      </c>
      <c r="S186" s="201"/>
      <c r="T186" s="203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4" t="s">
        <v>81</v>
      </c>
      <c r="AT186" s="205" t="s">
        <v>73</v>
      </c>
      <c r="AU186" s="205" t="s">
        <v>79</v>
      </c>
      <c r="AY186" s="204" t="s">
        <v>108</v>
      </c>
      <c r="BK186" s="206">
        <f>SUM(BK187:BK189)</f>
        <v>0</v>
      </c>
    </row>
    <row r="187" s="2" customFormat="1" ht="33" customHeight="1">
      <c r="A187" s="35"/>
      <c r="B187" s="36"/>
      <c r="C187" s="209" t="s">
        <v>376</v>
      </c>
      <c r="D187" s="209" t="s">
        <v>111</v>
      </c>
      <c r="E187" s="210" t="s">
        <v>377</v>
      </c>
      <c r="F187" s="211" t="s">
        <v>378</v>
      </c>
      <c r="G187" s="212" t="s">
        <v>119</v>
      </c>
      <c r="H187" s="213">
        <v>4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39</v>
      </c>
      <c r="O187" s="88"/>
      <c r="P187" s="219">
        <f>O187*H187</f>
        <v>0</v>
      </c>
      <c r="Q187" s="219">
        <v>0.00097000000000000005</v>
      </c>
      <c r="R187" s="219">
        <f>Q187*H187</f>
        <v>0.0038800000000000002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115</v>
      </c>
      <c r="AT187" s="221" t="s">
        <v>111</v>
      </c>
      <c r="AU187" s="221" t="s">
        <v>81</v>
      </c>
      <c r="AY187" s="14" t="s">
        <v>108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79</v>
      </c>
      <c r="BK187" s="222">
        <f>ROUND(I187*H187,2)</f>
        <v>0</v>
      </c>
      <c r="BL187" s="14" t="s">
        <v>115</v>
      </c>
      <c r="BM187" s="221" t="s">
        <v>379</v>
      </c>
    </row>
    <row r="188" s="2" customFormat="1" ht="21.75" customHeight="1">
      <c r="A188" s="35"/>
      <c r="B188" s="36"/>
      <c r="C188" s="209" t="s">
        <v>380</v>
      </c>
      <c r="D188" s="209" t="s">
        <v>111</v>
      </c>
      <c r="E188" s="210" t="s">
        <v>381</v>
      </c>
      <c r="F188" s="211" t="s">
        <v>382</v>
      </c>
      <c r="G188" s="212" t="s">
        <v>119</v>
      </c>
      <c r="H188" s="213">
        <v>1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39</v>
      </c>
      <c r="O188" s="88"/>
      <c r="P188" s="219">
        <f>O188*H188</f>
        <v>0</v>
      </c>
      <c r="Q188" s="219">
        <v>0.00029999999999999997</v>
      </c>
      <c r="R188" s="219">
        <f>Q188*H188</f>
        <v>0.00029999999999999997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115</v>
      </c>
      <c r="AT188" s="221" t="s">
        <v>111</v>
      </c>
      <c r="AU188" s="221" t="s">
        <v>81</v>
      </c>
      <c r="AY188" s="14" t="s">
        <v>108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79</v>
      </c>
      <c r="BK188" s="222">
        <f>ROUND(I188*H188,2)</f>
        <v>0</v>
      </c>
      <c r="BL188" s="14" t="s">
        <v>115</v>
      </c>
      <c r="BM188" s="221" t="s">
        <v>383</v>
      </c>
    </row>
    <row r="189" s="2" customFormat="1" ht="21.75" customHeight="1">
      <c r="A189" s="35"/>
      <c r="B189" s="36"/>
      <c r="C189" s="209" t="s">
        <v>384</v>
      </c>
      <c r="D189" s="209" t="s">
        <v>111</v>
      </c>
      <c r="E189" s="210" t="s">
        <v>385</v>
      </c>
      <c r="F189" s="211" t="s">
        <v>386</v>
      </c>
      <c r="G189" s="212" t="s">
        <v>119</v>
      </c>
      <c r="H189" s="213">
        <v>4</v>
      </c>
      <c r="I189" s="214"/>
      <c r="J189" s="215">
        <f>ROUND(I189*H189,2)</f>
        <v>0</v>
      </c>
      <c r="K189" s="216"/>
      <c r="L189" s="41"/>
      <c r="M189" s="235" t="s">
        <v>1</v>
      </c>
      <c r="N189" s="236" t="s">
        <v>39</v>
      </c>
      <c r="O189" s="237"/>
      <c r="P189" s="238">
        <f>O189*H189</f>
        <v>0</v>
      </c>
      <c r="Q189" s="238">
        <v>0.00035</v>
      </c>
      <c r="R189" s="238">
        <f>Q189*H189</f>
        <v>0.0014</v>
      </c>
      <c r="S189" s="238">
        <v>0</v>
      </c>
      <c r="T189" s="23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115</v>
      </c>
      <c r="AT189" s="221" t="s">
        <v>111</v>
      </c>
      <c r="AU189" s="221" t="s">
        <v>81</v>
      </c>
      <c r="AY189" s="14" t="s">
        <v>108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79</v>
      </c>
      <c r="BK189" s="222">
        <f>ROUND(I189*H189,2)</f>
        <v>0</v>
      </c>
      <c r="BL189" s="14" t="s">
        <v>115</v>
      </c>
      <c r="BM189" s="221" t="s">
        <v>387</v>
      </c>
    </row>
    <row r="190" s="2" customFormat="1" ht="6.96" customHeight="1">
      <c r="A190" s="35"/>
      <c r="B190" s="63"/>
      <c r="C190" s="64"/>
      <c r="D190" s="64"/>
      <c r="E190" s="64"/>
      <c r="F190" s="64"/>
      <c r="G190" s="64"/>
      <c r="H190" s="64"/>
      <c r="I190" s="64"/>
      <c r="J190" s="64"/>
      <c r="K190" s="64"/>
      <c r="L190" s="41"/>
      <c r="M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</row>
  </sheetData>
  <sheetProtection sheet="1" autoFilter="0" formatColumns="0" formatRows="0" objects="1" scenarios="1" spinCount="100000" saltValue="9qOeNiTVxyovUBZ9duyR7Fy2oNm33h4ZBnMeD/BFlMSGnIojxty5sr5h4EEYOeAsaIoyH6WGF37JfkUNiboFOA==" hashValue="mdMHSIOn6PgvHTewRj/8dViIMLlM4Cd2HAE7VufLNYVqP52+waV0r2ES4SVv/wtcSsX0Xwaf9UKVlBHHjOq1vA==" algorithmName="SHA-512" password="CC35"/>
  <autoFilter ref="C116:K189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Michal-PC\Michal</dc:creator>
  <cp:lastModifiedBy>Michal-PC\Michal</cp:lastModifiedBy>
  <dcterms:created xsi:type="dcterms:W3CDTF">2021-06-17T13:27:55Z</dcterms:created>
  <dcterms:modified xsi:type="dcterms:W3CDTF">2021-06-17T13:27:59Z</dcterms:modified>
</cp:coreProperties>
</file>